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rustav4\Desktop\"/>
    </mc:Choice>
  </mc:AlternateContent>
  <bookViews>
    <workbookView xWindow="28680" yWindow="-120" windowWidth="29040" windowHeight="15840" activeTab="1"/>
  </bookViews>
  <sheets>
    <sheet name="Pokyny pro vyplnění" sheetId="11" r:id="rId1"/>
    <sheet name="Stavba" sheetId="1" r:id="rId2"/>
    <sheet name="VzorPolozky" sheetId="10" state="hidden" r:id="rId3"/>
    <sheet name="IO301 01 Pol" sheetId="12" r:id="rId4"/>
    <sheet name="IO401 01 Pol" sheetId="13" r:id="rId5"/>
    <sheet name="SO001 01 Pol" sheetId="14" r:id="rId6"/>
    <sheet name="SO101 01 Pol" sheetId="15" r:id="rId7"/>
    <sheet name="SO101 02 Pol" sheetId="16" r:id="rId8"/>
    <sheet name="SO101 03 Pol" sheetId="17" r:id="rId9"/>
    <sheet name="SO701 01 Pol" sheetId="18" r:id="rId10"/>
    <sheet name="SO701 02 Pol" sheetId="19" r:id="rId11"/>
    <sheet name="SO701 03 Pol" sheetId="20" r:id="rId12"/>
    <sheet name="VON 01 Pol" sheetId="21" r:id="rId13"/>
  </sheets>
  <externalReferences>
    <externalReference r:id="rId14"/>
  </externalReferences>
  <definedNames>
    <definedName name="CelkemDPHVypocet" localSheetId="1">Stavba!$H$56</definedName>
    <definedName name="CenaCelkem">Stavba!$G$29</definedName>
    <definedName name="CenaCelkemBezDPH">Stavba!$G$28</definedName>
    <definedName name="CenaCelkemVypocet" localSheetId="1">Stavba!$I$56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'IO301 01 Pol'!$1:$7</definedName>
    <definedName name="_xlnm.Print_Titles" localSheetId="4">'IO401 01 Pol'!$1:$7</definedName>
    <definedName name="_xlnm.Print_Titles" localSheetId="5">'SO001 01 Pol'!$1:$7</definedName>
    <definedName name="_xlnm.Print_Titles" localSheetId="6">'SO101 01 Pol'!$1:$7</definedName>
    <definedName name="_xlnm.Print_Titles" localSheetId="7">'SO101 02 Pol'!$1:$7</definedName>
    <definedName name="_xlnm.Print_Titles" localSheetId="8">'SO101 03 Pol'!$1:$7</definedName>
    <definedName name="_xlnm.Print_Titles" localSheetId="9">'SO701 01 Pol'!$1:$7</definedName>
    <definedName name="_xlnm.Print_Titles" localSheetId="10">'SO701 02 Pol'!$1:$7</definedName>
    <definedName name="_xlnm.Print_Titles" localSheetId="11">'SO701 03 Pol'!$1:$7</definedName>
    <definedName name="_xlnm.Print_Titles" localSheetId="12">'VON 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'IO301 01 Pol'!$A$1:$Y$213</definedName>
    <definedName name="_xlnm.Print_Area" localSheetId="4">'IO401 01 Pol'!$A$1:$Y$94</definedName>
    <definedName name="_xlnm.Print_Area" localSheetId="5">'SO001 01 Pol'!$A$1:$Y$94</definedName>
    <definedName name="_xlnm.Print_Area" localSheetId="6">'SO101 01 Pol'!$A$1:$Y$237</definedName>
    <definedName name="_xlnm.Print_Area" localSheetId="7">'SO101 02 Pol'!$A$1:$Y$85</definedName>
    <definedName name="_xlnm.Print_Area" localSheetId="8">'SO101 03 Pol'!$A$1:$Y$133</definedName>
    <definedName name="_xlnm.Print_Area" localSheetId="9">'SO701 01 Pol'!$A$1:$Y$64</definedName>
    <definedName name="_xlnm.Print_Area" localSheetId="10">'SO701 02 Pol'!$A$1:$Y$96</definedName>
    <definedName name="_xlnm.Print_Area" localSheetId="11">'SO701 03 Pol'!$A$1:$Y$110</definedName>
    <definedName name="_xlnm.Print_Area" localSheetId="1">Stavba!$A$1:$J$85</definedName>
    <definedName name="_xlnm.Print_Area" localSheetId="12">'VON 01 Pol'!$A$1:$Y$57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Stavba!$F$56</definedName>
    <definedName name="ZakladDPHZakl">Stavba!$G$25</definedName>
    <definedName name="ZakladDPHZaklVypocet" localSheetId="1">Stavba!$G$56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4" i="1" l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G55" i="1"/>
  <c r="F55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47" i="21"/>
  <c r="BA44" i="21"/>
  <c r="BA42" i="21"/>
  <c r="BA40" i="21"/>
  <c r="BA38" i="21"/>
  <c r="BA36" i="21"/>
  <c r="BA29" i="21"/>
  <c r="BA25" i="21"/>
  <c r="BA22" i="21"/>
  <c r="G9" i="21"/>
  <c r="I9" i="21"/>
  <c r="I8" i="21" s="1"/>
  <c r="K9" i="21"/>
  <c r="M9" i="21"/>
  <c r="O9" i="21"/>
  <c r="Q9" i="21"/>
  <c r="Q8" i="21" s="1"/>
  <c r="V9" i="21"/>
  <c r="G11" i="21"/>
  <c r="G8" i="21" s="1"/>
  <c r="I11" i="21"/>
  <c r="K11" i="21"/>
  <c r="K8" i="21" s="1"/>
  <c r="O11" i="21"/>
  <c r="Q11" i="21"/>
  <c r="V11" i="21"/>
  <c r="V8" i="21" s="1"/>
  <c r="G13" i="21"/>
  <c r="I13" i="21"/>
  <c r="K13" i="21"/>
  <c r="M13" i="21"/>
  <c r="O13" i="21"/>
  <c r="Q13" i="21"/>
  <c r="V13" i="21"/>
  <c r="G15" i="21"/>
  <c r="M15" i="21" s="1"/>
  <c r="I15" i="21"/>
  <c r="K15" i="21"/>
  <c r="O15" i="21"/>
  <c r="O8" i="21" s="1"/>
  <c r="Q15" i="21"/>
  <c r="V15" i="21"/>
  <c r="G17" i="21"/>
  <c r="I17" i="21"/>
  <c r="K17" i="21"/>
  <c r="M17" i="21"/>
  <c r="O17" i="21"/>
  <c r="Q17" i="21"/>
  <c r="V17" i="21"/>
  <c r="G20" i="21"/>
  <c r="I20" i="21"/>
  <c r="I19" i="21" s="1"/>
  <c r="K20" i="21"/>
  <c r="M20" i="21"/>
  <c r="O20" i="21"/>
  <c r="Q20" i="21"/>
  <c r="Q19" i="21" s="1"/>
  <c r="V20" i="21"/>
  <c r="G21" i="21"/>
  <c r="M21" i="21" s="1"/>
  <c r="I21" i="21"/>
  <c r="K21" i="21"/>
  <c r="K19" i="21" s="1"/>
  <c r="O21" i="21"/>
  <c r="Q21" i="21"/>
  <c r="V21" i="21"/>
  <c r="V19" i="21" s="1"/>
  <c r="G23" i="21"/>
  <c r="I23" i="21"/>
  <c r="K23" i="21"/>
  <c r="M23" i="21"/>
  <c r="O23" i="21"/>
  <c r="Q23" i="21"/>
  <c r="V23" i="21"/>
  <c r="G26" i="21"/>
  <c r="AF47" i="21" s="1"/>
  <c r="I26" i="21"/>
  <c r="K26" i="21"/>
  <c r="O26" i="21"/>
  <c r="O19" i="21" s="1"/>
  <c r="Q26" i="21"/>
  <c r="V26" i="21"/>
  <c r="G28" i="21"/>
  <c r="I28" i="21"/>
  <c r="K28" i="21"/>
  <c r="M28" i="21"/>
  <c r="O28" i="21"/>
  <c r="Q28" i="21"/>
  <c r="V28" i="21"/>
  <c r="G30" i="21"/>
  <c r="M30" i="21" s="1"/>
  <c r="I30" i="21"/>
  <c r="K30" i="21"/>
  <c r="O30" i="21"/>
  <c r="Q30" i="21"/>
  <c r="V30" i="21"/>
  <c r="G33" i="21"/>
  <c r="I33" i="21"/>
  <c r="K33" i="21"/>
  <c r="M33" i="21"/>
  <c r="O33" i="21"/>
  <c r="Q33" i="21"/>
  <c r="V33" i="21"/>
  <c r="G35" i="21"/>
  <c r="I35" i="21"/>
  <c r="I34" i="21" s="1"/>
  <c r="K35" i="21"/>
  <c r="M35" i="21"/>
  <c r="O35" i="21"/>
  <c r="Q35" i="21"/>
  <c r="Q34" i="21" s="1"/>
  <c r="V35" i="21"/>
  <c r="G37" i="21"/>
  <c r="M37" i="21" s="1"/>
  <c r="I37" i="21"/>
  <c r="K37" i="21"/>
  <c r="K34" i="21" s="1"/>
  <c r="O37" i="21"/>
  <c r="Q37" i="21"/>
  <c r="V37" i="21"/>
  <c r="V34" i="21" s="1"/>
  <c r="G39" i="21"/>
  <c r="I39" i="21"/>
  <c r="K39" i="21"/>
  <c r="M39" i="21"/>
  <c r="O39" i="21"/>
  <c r="Q39" i="21"/>
  <c r="V39" i="21"/>
  <c r="G41" i="21"/>
  <c r="M41" i="21" s="1"/>
  <c r="I41" i="21"/>
  <c r="K41" i="21"/>
  <c r="O41" i="21"/>
  <c r="O34" i="21" s="1"/>
  <c r="Q41" i="21"/>
  <c r="V41" i="21"/>
  <c r="G43" i="21"/>
  <c r="I43" i="21"/>
  <c r="K43" i="21"/>
  <c r="M43" i="21"/>
  <c r="O43" i="21"/>
  <c r="Q43" i="21"/>
  <c r="V43" i="21"/>
  <c r="G45" i="21"/>
  <c r="M45" i="21" s="1"/>
  <c r="I45" i="21"/>
  <c r="K45" i="21"/>
  <c r="O45" i="21"/>
  <c r="Q45" i="21"/>
  <c r="V45" i="21"/>
  <c r="AE47" i="21"/>
  <c r="G100" i="20"/>
  <c r="G9" i="20"/>
  <c r="I9" i="20"/>
  <c r="K9" i="20"/>
  <c r="K8" i="20" s="1"/>
  <c r="M9" i="20"/>
  <c r="O9" i="20"/>
  <c r="Q9" i="20"/>
  <c r="V9" i="20"/>
  <c r="V8" i="20" s="1"/>
  <c r="G12" i="20"/>
  <c r="G8" i="20" s="1"/>
  <c r="I12" i="20"/>
  <c r="K12" i="20"/>
  <c r="O12" i="20"/>
  <c r="O8" i="20" s="1"/>
  <c r="Q12" i="20"/>
  <c r="V12" i="20"/>
  <c r="G15" i="20"/>
  <c r="M15" i="20" s="1"/>
  <c r="I15" i="20"/>
  <c r="I8" i="20" s="1"/>
  <c r="K15" i="20"/>
  <c r="O15" i="20"/>
  <c r="Q15" i="20"/>
  <c r="Q8" i="20" s="1"/>
  <c r="V15" i="20"/>
  <c r="G18" i="20"/>
  <c r="M18" i="20" s="1"/>
  <c r="I18" i="20"/>
  <c r="K18" i="20"/>
  <c r="O18" i="20"/>
  <c r="Q18" i="20"/>
  <c r="V18" i="20"/>
  <c r="G21" i="20"/>
  <c r="I21" i="20"/>
  <c r="K21" i="20"/>
  <c r="M21" i="20"/>
  <c r="O21" i="20"/>
  <c r="Q21" i="20"/>
  <c r="V21" i="20"/>
  <c r="G24" i="20"/>
  <c r="M24" i="20" s="1"/>
  <c r="I24" i="20"/>
  <c r="K24" i="20"/>
  <c r="O24" i="20"/>
  <c r="Q24" i="20"/>
  <c r="V24" i="20"/>
  <c r="G27" i="20"/>
  <c r="M27" i="20" s="1"/>
  <c r="I27" i="20"/>
  <c r="K27" i="20"/>
  <c r="O27" i="20"/>
  <c r="Q27" i="20"/>
  <c r="V27" i="20"/>
  <c r="G29" i="20"/>
  <c r="M29" i="20" s="1"/>
  <c r="I29" i="20"/>
  <c r="K29" i="20"/>
  <c r="O29" i="20"/>
  <c r="Q29" i="20"/>
  <c r="V29" i="20"/>
  <c r="G31" i="20"/>
  <c r="I31" i="20"/>
  <c r="K31" i="20"/>
  <c r="M31" i="20"/>
  <c r="O31" i="20"/>
  <c r="Q31" i="20"/>
  <c r="V31" i="20"/>
  <c r="G33" i="20"/>
  <c r="M33" i="20" s="1"/>
  <c r="I33" i="20"/>
  <c r="K33" i="20"/>
  <c r="O33" i="20"/>
  <c r="Q33" i="20"/>
  <c r="V33" i="20"/>
  <c r="G35" i="20"/>
  <c r="M35" i="20" s="1"/>
  <c r="I35" i="20"/>
  <c r="K35" i="20"/>
  <c r="O35" i="20"/>
  <c r="Q35" i="20"/>
  <c r="V35" i="20"/>
  <c r="G37" i="20"/>
  <c r="M37" i="20" s="1"/>
  <c r="I37" i="20"/>
  <c r="K37" i="20"/>
  <c r="O37" i="20"/>
  <c r="Q37" i="20"/>
  <c r="V37" i="20"/>
  <c r="G39" i="20"/>
  <c r="I39" i="20"/>
  <c r="K39" i="20"/>
  <c r="M39" i="20"/>
  <c r="O39" i="20"/>
  <c r="Q39" i="20"/>
  <c r="V39" i="20"/>
  <c r="G42" i="20"/>
  <c r="M42" i="20" s="1"/>
  <c r="I42" i="20"/>
  <c r="K42" i="20"/>
  <c r="O42" i="20"/>
  <c r="Q42" i="20"/>
  <c r="V42" i="20"/>
  <c r="G45" i="20"/>
  <c r="M45" i="20" s="1"/>
  <c r="I45" i="20"/>
  <c r="K45" i="20"/>
  <c r="O45" i="20"/>
  <c r="Q45" i="20"/>
  <c r="V45" i="20"/>
  <c r="G48" i="20"/>
  <c r="M48" i="20" s="1"/>
  <c r="I48" i="20"/>
  <c r="K48" i="20"/>
  <c r="O48" i="20"/>
  <c r="Q48" i="20"/>
  <c r="V48" i="20"/>
  <c r="G50" i="20"/>
  <c r="I50" i="20"/>
  <c r="K50" i="20"/>
  <c r="M50" i="20"/>
  <c r="O50" i="20"/>
  <c r="Q50" i="20"/>
  <c r="V50" i="20"/>
  <c r="G53" i="20"/>
  <c r="M53" i="20" s="1"/>
  <c r="I53" i="20"/>
  <c r="K53" i="20"/>
  <c r="O53" i="20"/>
  <c r="Q53" i="20"/>
  <c r="V53" i="20"/>
  <c r="G55" i="20"/>
  <c r="M55" i="20" s="1"/>
  <c r="I55" i="20"/>
  <c r="K55" i="20"/>
  <c r="O55" i="20"/>
  <c r="Q55" i="20"/>
  <c r="V55" i="20"/>
  <c r="G56" i="20"/>
  <c r="M56" i="20" s="1"/>
  <c r="I56" i="20"/>
  <c r="K56" i="20"/>
  <c r="O56" i="20"/>
  <c r="Q56" i="20"/>
  <c r="V56" i="20"/>
  <c r="G57" i="20"/>
  <c r="I57" i="20"/>
  <c r="K57" i="20"/>
  <c r="M57" i="20"/>
  <c r="O57" i="20"/>
  <c r="Q57" i="20"/>
  <c r="V57" i="20"/>
  <c r="G58" i="20"/>
  <c r="M58" i="20" s="1"/>
  <c r="I58" i="20"/>
  <c r="K58" i="20"/>
  <c r="O58" i="20"/>
  <c r="Q58" i="20"/>
  <c r="V58" i="20"/>
  <c r="G59" i="20"/>
  <c r="M59" i="20" s="1"/>
  <c r="I59" i="20"/>
  <c r="K59" i="20"/>
  <c r="O59" i="20"/>
  <c r="Q59" i="20"/>
  <c r="V59" i="20"/>
  <c r="G60" i="20"/>
  <c r="M60" i="20" s="1"/>
  <c r="I60" i="20"/>
  <c r="K60" i="20"/>
  <c r="O60" i="20"/>
  <c r="Q60" i="20"/>
  <c r="V60" i="20"/>
  <c r="G61" i="20"/>
  <c r="I61" i="20"/>
  <c r="K61" i="20"/>
  <c r="M61" i="20"/>
  <c r="O61" i="20"/>
  <c r="Q61" i="20"/>
  <c r="V61" i="20"/>
  <c r="G62" i="20"/>
  <c r="AF100" i="20" s="1"/>
  <c r="I62" i="20"/>
  <c r="K62" i="20"/>
  <c r="O62" i="20"/>
  <c r="Q62" i="20"/>
  <c r="V62" i="20"/>
  <c r="G63" i="20"/>
  <c r="M63" i="20" s="1"/>
  <c r="I63" i="20"/>
  <c r="K63" i="20"/>
  <c r="O63" i="20"/>
  <c r="Q63" i="20"/>
  <c r="V63" i="20"/>
  <c r="G64" i="20"/>
  <c r="M64" i="20" s="1"/>
  <c r="I64" i="20"/>
  <c r="K64" i="20"/>
  <c r="O64" i="20"/>
  <c r="Q64" i="20"/>
  <c r="V64" i="20"/>
  <c r="G66" i="20"/>
  <c r="I66" i="20"/>
  <c r="K66" i="20"/>
  <c r="M66" i="20"/>
  <c r="O66" i="20"/>
  <c r="Q66" i="20"/>
  <c r="V66" i="20"/>
  <c r="G67" i="20"/>
  <c r="M67" i="20" s="1"/>
  <c r="I67" i="20"/>
  <c r="K67" i="20"/>
  <c r="O67" i="20"/>
  <c r="Q67" i="20"/>
  <c r="V67" i="20"/>
  <c r="G68" i="20"/>
  <c r="M68" i="20" s="1"/>
  <c r="I68" i="20"/>
  <c r="K68" i="20"/>
  <c r="O68" i="20"/>
  <c r="Q68" i="20"/>
  <c r="V68" i="20"/>
  <c r="G70" i="20"/>
  <c r="M70" i="20" s="1"/>
  <c r="I70" i="20"/>
  <c r="K70" i="20"/>
  <c r="O70" i="20"/>
  <c r="Q70" i="20"/>
  <c r="V70" i="20"/>
  <c r="G72" i="20"/>
  <c r="I72" i="20"/>
  <c r="K72" i="20"/>
  <c r="M72" i="20"/>
  <c r="O72" i="20"/>
  <c r="Q72" i="20"/>
  <c r="V72" i="20"/>
  <c r="G74" i="20"/>
  <c r="M74" i="20" s="1"/>
  <c r="I74" i="20"/>
  <c r="K74" i="20"/>
  <c r="O74" i="20"/>
  <c r="Q74" i="20"/>
  <c r="V74" i="20"/>
  <c r="G76" i="20"/>
  <c r="M76" i="20" s="1"/>
  <c r="I76" i="20"/>
  <c r="K76" i="20"/>
  <c r="O76" i="20"/>
  <c r="Q76" i="20"/>
  <c r="V76" i="20"/>
  <c r="G78" i="20"/>
  <c r="M78" i="20" s="1"/>
  <c r="I78" i="20"/>
  <c r="K78" i="20"/>
  <c r="O78" i="20"/>
  <c r="Q78" i="20"/>
  <c r="V78" i="20"/>
  <c r="G80" i="20"/>
  <c r="I80" i="20"/>
  <c r="K80" i="20"/>
  <c r="M80" i="20"/>
  <c r="O80" i="20"/>
  <c r="Q80" i="20"/>
  <c r="V80" i="20"/>
  <c r="G82" i="20"/>
  <c r="M82" i="20" s="1"/>
  <c r="I82" i="20"/>
  <c r="K82" i="20"/>
  <c r="O82" i="20"/>
  <c r="Q82" i="20"/>
  <c r="V82" i="20"/>
  <c r="G83" i="20"/>
  <c r="M83" i="20" s="1"/>
  <c r="I83" i="20"/>
  <c r="K83" i="20"/>
  <c r="O83" i="20"/>
  <c r="Q83" i="20"/>
  <c r="V83" i="20"/>
  <c r="G84" i="20"/>
  <c r="M84" i="20" s="1"/>
  <c r="I84" i="20"/>
  <c r="K84" i="20"/>
  <c r="O84" i="20"/>
  <c r="Q84" i="20"/>
  <c r="V84" i="20"/>
  <c r="G85" i="20"/>
  <c r="I85" i="20"/>
  <c r="K85" i="20"/>
  <c r="M85" i="20"/>
  <c r="O85" i="20"/>
  <c r="Q85" i="20"/>
  <c r="V85" i="20"/>
  <c r="G86" i="20"/>
  <c r="M86" i="20" s="1"/>
  <c r="I86" i="20"/>
  <c r="K86" i="20"/>
  <c r="O86" i="20"/>
  <c r="Q86" i="20"/>
  <c r="V86" i="20"/>
  <c r="G87" i="20"/>
  <c r="M87" i="20" s="1"/>
  <c r="I87" i="20"/>
  <c r="K87" i="20"/>
  <c r="O87" i="20"/>
  <c r="Q87" i="20"/>
  <c r="V87" i="20"/>
  <c r="G89" i="20"/>
  <c r="M89" i="20" s="1"/>
  <c r="I89" i="20"/>
  <c r="K89" i="20"/>
  <c r="O89" i="20"/>
  <c r="Q89" i="20"/>
  <c r="V89" i="20"/>
  <c r="G92" i="20"/>
  <c r="I92" i="20"/>
  <c r="K92" i="20"/>
  <c r="M92" i="20"/>
  <c r="O92" i="20"/>
  <c r="Q92" i="20"/>
  <c r="V92" i="20"/>
  <c r="G95" i="20"/>
  <c r="M95" i="20" s="1"/>
  <c r="I95" i="20"/>
  <c r="K95" i="20"/>
  <c r="O95" i="20"/>
  <c r="Q95" i="20"/>
  <c r="V95" i="20"/>
  <c r="G97" i="20"/>
  <c r="O97" i="20"/>
  <c r="G98" i="20"/>
  <c r="M98" i="20" s="1"/>
  <c r="M97" i="20" s="1"/>
  <c r="I98" i="20"/>
  <c r="I97" i="20" s="1"/>
  <c r="K98" i="20"/>
  <c r="K97" i="20" s="1"/>
  <c r="O98" i="20"/>
  <c r="Q98" i="20"/>
  <c r="Q97" i="20" s="1"/>
  <c r="V98" i="20"/>
  <c r="V97" i="20" s="1"/>
  <c r="AE100" i="20"/>
  <c r="G86" i="19"/>
  <c r="BA29" i="19"/>
  <c r="G9" i="19"/>
  <c r="M9" i="19" s="1"/>
  <c r="I9" i="19"/>
  <c r="I8" i="19" s="1"/>
  <c r="K9" i="19"/>
  <c r="K8" i="19" s="1"/>
  <c r="O9" i="19"/>
  <c r="Q9" i="19"/>
  <c r="Q8" i="19" s="1"/>
  <c r="V9" i="19"/>
  <c r="V8" i="19" s="1"/>
  <c r="G11" i="19"/>
  <c r="I11" i="19"/>
  <c r="K11" i="19"/>
  <c r="M11" i="19"/>
  <c r="O11" i="19"/>
  <c r="Q11" i="19"/>
  <c r="V11" i="19"/>
  <c r="G13" i="19"/>
  <c r="I13" i="19"/>
  <c r="K13" i="19"/>
  <c r="M13" i="19"/>
  <c r="O13" i="19"/>
  <c r="Q13" i="19"/>
  <c r="V13" i="19"/>
  <c r="G15" i="19"/>
  <c r="M15" i="19" s="1"/>
  <c r="I15" i="19"/>
  <c r="K15" i="19"/>
  <c r="O15" i="19"/>
  <c r="O8" i="19" s="1"/>
  <c r="Q15" i="19"/>
  <c r="V15" i="19"/>
  <c r="G18" i="19"/>
  <c r="M18" i="19" s="1"/>
  <c r="I18" i="19"/>
  <c r="K18" i="19"/>
  <c r="O18" i="19"/>
  <c r="Q18" i="19"/>
  <c r="V18" i="19"/>
  <c r="G20" i="19"/>
  <c r="I20" i="19"/>
  <c r="K20" i="19"/>
  <c r="M20" i="19"/>
  <c r="O20" i="19"/>
  <c r="Q20" i="19"/>
  <c r="V20" i="19"/>
  <c r="G26" i="19"/>
  <c r="I26" i="19"/>
  <c r="K26" i="19"/>
  <c r="M26" i="19"/>
  <c r="O26" i="19"/>
  <c r="Q26" i="19"/>
  <c r="V26" i="19"/>
  <c r="G28" i="19"/>
  <c r="M28" i="19" s="1"/>
  <c r="I28" i="19"/>
  <c r="K28" i="19"/>
  <c r="O28" i="19"/>
  <c r="Q28" i="19"/>
  <c r="V28" i="19"/>
  <c r="G32" i="19"/>
  <c r="M32" i="19" s="1"/>
  <c r="I32" i="19"/>
  <c r="K32" i="19"/>
  <c r="O32" i="19"/>
  <c r="Q32" i="19"/>
  <c r="V32" i="19"/>
  <c r="G35" i="19"/>
  <c r="I35" i="19"/>
  <c r="I34" i="19" s="1"/>
  <c r="K35" i="19"/>
  <c r="M35" i="19"/>
  <c r="O35" i="19"/>
  <c r="Q35" i="19"/>
  <c r="Q34" i="19" s="1"/>
  <c r="V35" i="19"/>
  <c r="G43" i="19"/>
  <c r="M43" i="19" s="1"/>
  <c r="I43" i="19"/>
  <c r="K43" i="19"/>
  <c r="O43" i="19"/>
  <c r="O34" i="19" s="1"/>
  <c r="Q43" i="19"/>
  <c r="V43" i="19"/>
  <c r="G50" i="19"/>
  <c r="I50" i="19"/>
  <c r="K50" i="19"/>
  <c r="M50" i="19"/>
  <c r="O50" i="19"/>
  <c r="Q50" i="19"/>
  <c r="V50" i="19"/>
  <c r="G52" i="19"/>
  <c r="M52" i="19" s="1"/>
  <c r="I52" i="19"/>
  <c r="K52" i="19"/>
  <c r="K34" i="19" s="1"/>
  <c r="O52" i="19"/>
  <c r="Q52" i="19"/>
  <c r="V52" i="19"/>
  <c r="V34" i="19" s="1"/>
  <c r="G57" i="19"/>
  <c r="M57" i="19" s="1"/>
  <c r="M56" i="19" s="1"/>
  <c r="I57" i="19"/>
  <c r="I56" i="19" s="1"/>
  <c r="K57" i="19"/>
  <c r="K56" i="19" s="1"/>
  <c r="O57" i="19"/>
  <c r="O56" i="19" s="1"/>
  <c r="Q57" i="19"/>
  <c r="Q56" i="19" s="1"/>
  <c r="V57" i="19"/>
  <c r="V56" i="19" s="1"/>
  <c r="G60" i="19"/>
  <c r="I60" i="19"/>
  <c r="K60" i="19"/>
  <c r="M60" i="19"/>
  <c r="O60" i="19"/>
  <c r="Q60" i="19"/>
  <c r="V60" i="19"/>
  <c r="G64" i="19"/>
  <c r="I64" i="19"/>
  <c r="K64" i="19"/>
  <c r="M64" i="19"/>
  <c r="O64" i="19"/>
  <c r="Q64" i="19"/>
  <c r="V64" i="19"/>
  <c r="G66" i="19"/>
  <c r="I66" i="19"/>
  <c r="K66" i="19"/>
  <c r="M66" i="19"/>
  <c r="O66" i="19"/>
  <c r="Q66" i="19"/>
  <c r="V66" i="19"/>
  <c r="G68" i="19"/>
  <c r="O68" i="19"/>
  <c r="G69" i="19"/>
  <c r="I69" i="19"/>
  <c r="I68" i="19" s="1"/>
  <c r="K69" i="19"/>
  <c r="K68" i="19" s="1"/>
  <c r="M69" i="19"/>
  <c r="M68" i="19" s="1"/>
  <c r="O69" i="19"/>
  <c r="Q69" i="19"/>
  <c r="Q68" i="19" s="1"/>
  <c r="V69" i="19"/>
  <c r="V68" i="19" s="1"/>
  <c r="K71" i="19"/>
  <c r="V71" i="19"/>
  <c r="G72" i="19"/>
  <c r="G71" i="19" s="1"/>
  <c r="I72" i="19"/>
  <c r="I71" i="19" s="1"/>
  <c r="K72" i="19"/>
  <c r="M72" i="19"/>
  <c r="M71" i="19" s="1"/>
  <c r="O72" i="19"/>
  <c r="O71" i="19" s="1"/>
  <c r="Q72" i="19"/>
  <c r="Q71" i="19" s="1"/>
  <c r="V72" i="19"/>
  <c r="G73" i="19"/>
  <c r="O73" i="19"/>
  <c r="G74" i="19"/>
  <c r="I74" i="19"/>
  <c r="I73" i="19" s="1"/>
  <c r="K74" i="19"/>
  <c r="K73" i="19" s="1"/>
  <c r="M74" i="19"/>
  <c r="M73" i="19" s="1"/>
  <c r="O74" i="19"/>
  <c r="Q74" i="19"/>
  <c r="Q73" i="19" s="1"/>
  <c r="V74" i="19"/>
  <c r="V73" i="19" s="1"/>
  <c r="AE86" i="19"/>
  <c r="G54" i="18"/>
  <c r="BA27" i="18"/>
  <c r="G9" i="18"/>
  <c r="G8" i="18" s="1"/>
  <c r="I9" i="18"/>
  <c r="I8" i="18" s="1"/>
  <c r="K9" i="18"/>
  <c r="O9" i="18"/>
  <c r="O8" i="18" s="1"/>
  <c r="Q9" i="18"/>
  <c r="Q8" i="18" s="1"/>
  <c r="V9" i="18"/>
  <c r="G13" i="18"/>
  <c r="M13" i="18" s="1"/>
  <c r="I13" i="18"/>
  <c r="K13" i="18"/>
  <c r="O13" i="18"/>
  <c r="Q13" i="18"/>
  <c r="V13" i="18"/>
  <c r="G16" i="18"/>
  <c r="I16" i="18"/>
  <c r="K16" i="18"/>
  <c r="K8" i="18" s="1"/>
  <c r="M16" i="18"/>
  <c r="O16" i="18"/>
  <c r="Q16" i="18"/>
  <c r="V16" i="18"/>
  <c r="V8" i="18" s="1"/>
  <c r="G18" i="18"/>
  <c r="I18" i="18"/>
  <c r="K18" i="18"/>
  <c r="M18" i="18"/>
  <c r="O18" i="18"/>
  <c r="Q18" i="18"/>
  <c r="V18" i="18"/>
  <c r="G24" i="18"/>
  <c r="M24" i="18" s="1"/>
  <c r="I24" i="18"/>
  <c r="K24" i="18"/>
  <c r="O24" i="18"/>
  <c r="Q24" i="18"/>
  <c r="V24" i="18"/>
  <c r="G26" i="18"/>
  <c r="M26" i="18" s="1"/>
  <c r="I26" i="18"/>
  <c r="K26" i="18"/>
  <c r="O26" i="18"/>
  <c r="Q26" i="18"/>
  <c r="V26" i="18"/>
  <c r="G29" i="18"/>
  <c r="I29" i="18"/>
  <c r="K29" i="18"/>
  <c r="M29" i="18"/>
  <c r="O29" i="18"/>
  <c r="Q29" i="18"/>
  <c r="V29" i="18"/>
  <c r="G32" i="18"/>
  <c r="I32" i="18"/>
  <c r="K32" i="18"/>
  <c r="M32" i="18"/>
  <c r="O32" i="18"/>
  <c r="Q32" i="18"/>
  <c r="V32" i="18"/>
  <c r="G35" i="18"/>
  <c r="M35" i="18" s="1"/>
  <c r="I35" i="18"/>
  <c r="I34" i="18" s="1"/>
  <c r="K35" i="18"/>
  <c r="K34" i="18" s="1"/>
  <c r="O35" i="18"/>
  <c r="Q35" i="18"/>
  <c r="Q34" i="18" s="1"/>
  <c r="V35" i="18"/>
  <c r="V34" i="18" s="1"/>
  <c r="G41" i="18"/>
  <c r="I41" i="18"/>
  <c r="K41" i="18"/>
  <c r="M41" i="18"/>
  <c r="O41" i="18"/>
  <c r="Q41" i="18"/>
  <c r="V41" i="18"/>
  <c r="G46" i="18"/>
  <c r="I46" i="18"/>
  <c r="K46" i="18"/>
  <c r="M46" i="18"/>
  <c r="O46" i="18"/>
  <c r="Q46" i="18"/>
  <c r="V46" i="18"/>
  <c r="G48" i="18"/>
  <c r="G34" i="18" s="1"/>
  <c r="I48" i="18"/>
  <c r="K48" i="18"/>
  <c r="O48" i="18"/>
  <c r="O34" i="18" s="1"/>
  <c r="Q48" i="18"/>
  <c r="V48" i="18"/>
  <c r="G51" i="18"/>
  <c r="I51" i="18"/>
  <c r="O51" i="18"/>
  <c r="Q51" i="18"/>
  <c r="G52" i="18"/>
  <c r="I52" i="18"/>
  <c r="K52" i="18"/>
  <c r="K51" i="18" s="1"/>
  <c r="M52" i="18"/>
  <c r="M51" i="18" s="1"/>
  <c r="O52" i="18"/>
  <c r="Q52" i="18"/>
  <c r="V52" i="18"/>
  <c r="V51" i="18" s="1"/>
  <c r="AE54" i="18"/>
  <c r="G123" i="17"/>
  <c r="G9" i="17"/>
  <c r="I9" i="17"/>
  <c r="I8" i="17" s="1"/>
  <c r="K9" i="17"/>
  <c r="M9" i="17"/>
  <c r="O9" i="17"/>
  <c r="Q9" i="17"/>
  <c r="Q8" i="17" s="1"/>
  <c r="V9" i="17"/>
  <c r="G14" i="17"/>
  <c r="M14" i="17" s="1"/>
  <c r="I14" i="17"/>
  <c r="K14" i="17"/>
  <c r="K8" i="17" s="1"/>
  <c r="O14" i="17"/>
  <c r="Q14" i="17"/>
  <c r="V14" i="17"/>
  <c r="V8" i="17" s="1"/>
  <c r="G16" i="17"/>
  <c r="I16" i="17"/>
  <c r="K16" i="17"/>
  <c r="M16" i="17"/>
  <c r="O16" i="17"/>
  <c r="Q16" i="17"/>
  <c r="V16" i="17"/>
  <c r="G21" i="17"/>
  <c r="G8" i="17" s="1"/>
  <c r="I21" i="17"/>
  <c r="K21" i="17"/>
  <c r="O21" i="17"/>
  <c r="O8" i="17" s="1"/>
  <c r="Q21" i="17"/>
  <c r="V21" i="17"/>
  <c r="G23" i="17"/>
  <c r="I23" i="17"/>
  <c r="K23" i="17"/>
  <c r="M23" i="17"/>
  <c r="O23" i="17"/>
  <c r="Q23" i="17"/>
  <c r="V23" i="17"/>
  <c r="G29" i="17"/>
  <c r="M29" i="17" s="1"/>
  <c r="I29" i="17"/>
  <c r="K29" i="17"/>
  <c r="O29" i="17"/>
  <c r="Q29" i="17"/>
  <c r="V29" i="17"/>
  <c r="G31" i="17"/>
  <c r="I31" i="17"/>
  <c r="K31" i="17"/>
  <c r="M31" i="17"/>
  <c r="O31" i="17"/>
  <c r="Q31" i="17"/>
  <c r="V31" i="17"/>
  <c r="G36" i="17"/>
  <c r="I36" i="17"/>
  <c r="I35" i="17" s="1"/>
  <c r="K36" i="17"/>
  <c r="M36" i="17"/>
  <c r="O36" i="17"/>
  <c r="Q36" i="17"/>
  <c r="Q35" i="17" s="1"/>
  <c r="V36" i="17"/>
  <c r="G41" i="17"/>
  <c r="M41" i="17" s="1"/>
  <c r="I41" i="17"/>
  <c r="K41" i="17"/>
  <c r="K35" i="17" s="1"/>
  <c r="O41" i="17"/>
  <c r="Q41" i="17"/>
  <c r="V41" i="17"/>
  <c r="V35" i="17" s="1"/>
  <c r="G46" i="17"/>
  <c r="I46" i="17"/>
  <c r="K46" i="17"/>
  <c r="M46" i="17"/>
  <c r="O46" i="17"/>
  <c r="Q46" i="17"/>
  <c r="V46" i="17"/>
  <c r="G50" i="17"/>
  <c r="G35" i="17" s="1"/>
  <c r="I50" i="17"/>
  <c r="K50" i="17"/>
  <c r="O50" i="17"/>
  <c r="O35" i="17" s="1"/>
  <c r="Q50" i="17"/>
  <c r="V50" i="17"/>
  <c r="G53" i="17"/>
  <c r="I53" i="17"/>
  <c r="K53" i="17"/>
  <c r="M53" i="17"/>
  <c r="O53" i="17"/>
  <c r="Q53" i="17"/>
  <c r="V53" i="17"/>
  <c r="G57" i="17"/>
  <c r="M57" i="17" s="1"/>
  <c r="I57" i="17"/>
  <c r="K57" i="17"/>
  <c r="O57" i="17"/>
  <c r="Q57" i="17"/>
  <c r="V57" i="17"/>
  <c r="G60" i="17"/>
  <c r="I60" i="17"/>
  <c r="K60" i="17"/>
  <c r="M60" i="17"/>
  <c r="O60" i="17"/>
  <c r="Q60" i="17"/>
  <c r="V60" i="17"/>
  <c r="G63" i="17"/>
  <c r="M63" i="17" s="1"/>
  <c r="I63" i="17"/>
  <c r="K63" i="17"/>
  <c r="O63" i="17"/>
  <c r="Q63" i="17"/>
  <c r="V63" i="17"/>
  <c r="G68" i="17"/>
  <c r="I68" i="17"/>
  <c r="K68" i="17"/>
  <c r="M68" i="17"/>
  <c r="O68" i="17"/>
  <c r="Q68" i="17"/>
  <c r="V68" i="17"/>
  <c r="G69" i="17"/>
  <c r="M69" i="17" s="1"/>
  <c r="I69" i="17"/>
  <c r="K69" i="17"/>
  <c r="O69" i="17"/>
  <c r="Q69" i="17"/>
  <c r="V69" i="17"/>
  <c r="G70" i="17"/>
  <c r="I70" i="17"/>
  <c r="K70" i="17"/>
  <c r="M70" i="17"/>
  <c r="O70" i="17"/>
  <c r="Q70" i="17"/>
  <c r="V70" i="17"/>
  <c r="G71" i="17"/>
  <c r="AF123" i="17" s="1"/>
  <c r="I71" i="17"/>
  <c r="K71" i="17"/>
  <c r="O71" i="17"/>
  <c r="Q71" i="17"/>
  <c r="V71" i="17"/>
  <c r="G74" i="17"/>
  <c r="I74" i="17"/>
  <c r="K74" i="17"/>
  <c r="M74" i="17"/>
  <c r="O74" i="17"/>
  <c r="Q74" i="17"/>
  <c r="V74" i="17"/>
  <c r="G79" i="17"/>
  <c r="M79" i="17" s="1"/>
  <c r="I79" i="17"/>
  <c r="K79" i="17"/>
  <c r="O79" i="17"/>
  <c r="Q79" i="17"/>
  <c r="V79" i="17"/>
  <c r="G83" i="17"/>
  <c r="I83" i="17"/>
  <c r="K83" i="17"/>
  <c r="M83" i="17"/>
  <c r="O83" i="17"/>
  <c r="Q83" i="17"/>
  <c r="V83" i="17"/>
  <c r="G87" i="17"/>
  <c r="M87" i="17" s="1"/>
  <c r="I87" i="17"/>
  <c r="K87" i="17"/>
  <c r="O87" i="17"/>
  <c r="Q87" i="17"/>
  <c r="V87" i="17"/>
  <c r="G91" i="17"/>
  <c r="I91" i="17"/>
  <c r="K91" i="17"/>
  <c r="M91" i="17"/>
  <c r="O91" i="17"/>
  <c r="Q91" i="17"/>
  <c r="V91" i="17"/>
  <c r="G96" i="17"/>
  <c r="M96" i="17" s="1"/>
  <c r="I96" i="17"/>
  <c r="K96" i="17"/>
  <c r="O96" i="17"/>
  <c r="Q96" i="17"/>
  <c r="V96" i="17"/>
  <c r="G101" i="17"/>
  <c r="I101" i="17"/>
  <c r="K101" i="17"/>
  <c r="M101" i="17"/>
  <c r="O101" i="17"/>
  <c r="Q101" i="17"/>
  <c r="V101" i="17"/>
  <c r="G107" i="17"/>
  <c r="I107" i="17"/>
  <c r="I106" i="17" s="1"/>
  <c r="K107" i="17"/>
  <c r="M107" i="17"/>
  <c r="O107" i="17"/>
  <c r="Q107" i="17"/>
  <c r="Q106" i="17" s="1"/>
  <c r="V107" i="17"/>
  <c r="G109" i="17"/>
  <c r="M109" i="17" s="1"/>
  <c r="I109" i="17"/>
  <c r="K109" i="17"/>
  <c r="K106" i="17" s="1"/>
  <c r="O109" i="17"/>
  <c r="Q109" i="17"/>
  <c r="V109" i="17"/>
  <c r="V106" i="17" s="1"/>
  <c r="G111" i="17"/>
  <c r="I111" i="17"/>
  <c r="K111" i="17"/>
  <c r="M111" i="17"/>
  <c r="O111" i="17"/>
  <c r="Q111" i="17"/>
  <c r="V111" i="17"/>
  <c r="G117" i="17"/>
  <c r="G106" i="17" s="1"/>
  <c r="I117" i="17"/>
  <c r="K117" i="17"/>
  <c r="O117" i="17"/>
  <c r="O106" i="17" s="1"/>
  <c r="Q117" i="17"/>
  <c r="V117" i="17"/>
  <c r="G119" i="17"/>
  <c r="I119" i="17"/>
  <c r="O119" i="17"/>
  <c r="Q119" i="17"/>
  <c r="G120" i="17"/>
  <c r="M120" i="17" s="1"/>
  <c r="M119" i="17" s="1"/>
  <c r="I120" i="17"/>
  <c r="K120" i="17"/>
  <c r="K119" i="17" s="1"/>
  <c r="O120" i="17"/>
  <c r="Q120" i="17"/>
  <c r="V120" i="17"/>
  <c r="V119" i="17" s="1"/>
  <c r="AE123" i="17"/>
  <c r="G75" i="16"/>
  <c r="G9" i="16"/>
  <c r="I9" i="16"/>
  <c r="I8" i="16" s="1"/>
  <c r="K9" i="16"/>
  <c r="M9" i="16"/>
  <c r="O9" i="16"/>
  <c r="Q9" i="16"/>
  <c r="Q8" i="16" s="1"/>
  <c r="V9" i="16"/>
  <c r="G17" i="16"/>
  <c r="M17" i="16" s="1"/>
  <c r="I17" i="16"/>
  <c r="K17" i="16"/>
  <c r="K8" i="16" s="1"/>
  <c r="O17" i="16"/>
  <c r="Q17" i="16"/>
  <c r="V17" i="16"/>
  <c r="V8" i="16" s="1"/>
  <c r="G23" i="16"/>
  <c r="I23" i="16"/>
  <c r="K23" i="16"/>
  <c r="M23" i="16"/>
  <c r="O23" i="16"/>
  <c r="Q23" i="16"/>
  <c r="V23" i="16"/>
  <c r="G28" i="16"/>
  <c r="G8" i="16" s="1"/>
  <c r="I28" i="16"/>
  <c r="K28" i="16"/>
  <c r="O28" i="16"/>
  <c r="O8" i="16" s="1"/>
  <c r="Q28" i="16"/>
  <c r="V28" i="16"/>
  <c r="G35" i="16"/>
  <c r="I35" i="16"/>
  <c r="K35" i="16"/>
  <c r="M35" i="16"/>
  <c r="O35" i="16"/>
  <c r="Q35" i="16"/>
  <c r="V35" i="16"/>
  <c r="G39" i="16"/>
  <c r="M39" i="16" s="1"/>
  <c r="I39" i="16"/>
  <c r="K39" i="16"/>
  <c r="O39" i="16"/>
  <c r="Q39" i="16"/>
  <c r="V39" i="16"/>
  <c r="G41" i="16"/>
  <c r="I41" i="16"/>
  <c r="K41" i="16"/>
  <c r="M41" i="16"/>
  <c r="O41" i="16"/>
  <c r="Q41" i="16"/>
  <c r="V41" i="16"/>
  <c r="G47" i="16"/>
  <c r="M47" i="16" s="1"/>
  <c r="I47" i="16"/>
  <c r="K47" i="16"/>
  <c r="O47" i="16"/>
  <c r="Q47" i="16"/>
  <c r="V47" i="16"/>
  <c r="G49" i="16"/>
  <c r="I49" i="16"/>
  <c r="K49" i="16"/>
  <c r="M49" i="16"/>
  <c r="O49" i="16"/>
  <c r="Q49" i="16"/>
  <c r="V49" i="16"/>
  <c r="G57" i="16"/>
  <c r="K57" i="16"/>
  <c r="O57" i="16"/>
  <c r="V57" i="16"/>
  <c r="G58" i="16"/>
  <c r="I58" i="16"/>
  <c r="I57" i="16" s="1"/>
  <c r="K58" i="16"/>
  <c r="M58" i="16"/>
  <c r="M57" i="16" s="1"/>
  <c r="O58" i="16"/>
  <c r="Q58" i="16"/>
  <c r="Q57" i="16" s="1"/>
  <c r="V58" i="16"/>
  <c r="G69" i="16"/>
  <c r="K69" i="16"/>
  <c r="O69" i="16"/>
  <c r="V69" i="16"/>
  <c r="G70" i="16"/>
  <c r="I70" i="16"/>
  <c r="I69" i="16" s="1"/>
  <c r="K70" i="16"/>
  <c r="M70" i="16"/>
  <c r="M69" i="16" s="1"/>
  <c r="O70" i="16"/>
  <c r="Q70" i="16"/>
  <c r="Q69" i="16" s="1"/>
  <c r="V70" i="16"/>
  <c r="AE75" i="16"/>
  <c r="G227" i="15"/>
  <c r="BA129" i="15"/>
  <c r="G9" i="15"/>
  <c r="M9" i="15" s="1"/>
  <c r="I9" i="15"/>
  <c r="I8" i="15" s="1"/>
  <c r="K9" i="15"/>
  <c r="K8" i="15" s="1"/>
  <c r="O9" i="15"/>
  <c r="Q9" i="15"/>
  <c r="Q8" i="15" s="1"/>
  <c r="V9" i="15"/>
  <c r="V8" i="15" s="1"/>
  <c r="G13" i="15"/>
  <c r="I13" i="15"/>
  <c r="K13" i="15"/>
  <c r="M13" i="15"/>
  <c r="O13" i="15"/>
  <c r="Q13" i="15"/>
  <c r="V13" i="15"/>
  <c r="G15" i="15"/>
  <c r="I15" i="15"/>
  <c r="K15" i="15"/>
  <c r="M15" i="15"/>
  <c r="O15" i="15"/>
  <c r="Q15" i="15"/>
  <c r="V15" i="15"/>
  <c r="G20" i="15"/>
  <c r="M20" i="15" s="1"/>
  <c r="I20" i="15"/>
  <c r="K20" i="15"/>
  <c r="O20" i="15"/>
  <c r="O8" i="15" s="1"/>
  <c r="Q20" i="15"/>
  <c r="V20" i="15"/>
  <c r="G27" i="15"/>
  <c r="M27" i="15" s="1"/>
  <c r="I27" i="15"/>
  <c r="K27" i="15"/>
  <c r="O27" i="15"/>
  <c r="Q27" i="15"/>
  <c r="V27" i="15"/>
  <c r="G31" i="15"/>
  <c r="I31" i="15"/>
  <c r="K31" i="15"/>
  <c r="M31" i="15"/>
  <c r="O31" i="15"/>
  <c r="Q31" i="15"/>
  <c r="V31" i="15"/>
  <c r="G33" i="15"/>
  <c r="I33" i="15"/>
  <c r="K33" i="15"/>
  <c r="M33" i="15"/>
  <c r="O33" i="15"/>
  <c r="Q33" i="15"/>
  <c r="V33" i="15"/>
  <c r="G39" i="15"/>
  <c r="M39" i="15" s="1"/>
  <c r="I39" i="15"/>
  <c r="K39" i="15"/>
  <c r="O39" i="15"/>
  <c r="Q39" i="15"/>
  <c r="V39" i="15"/>
  <c r="G41" i="15"/>
  <c r="M41" i="15" s="1"/>
  <c r="I41" i="15"/>
  <c r="K41" i="15"/>
  <c r="O41" i="15"/>
  <c r="Q41" i="15"/>
  <c r="V41" i="15"/>
  <c r="G48" i="15"/>
  <c r="I48" i="15"/>
  <c r="K48" i="15"/>
  <c r="M48" i="15"/>
  <c r="O48" i="15"/>
  <c r="Q48" i="15"/>
  <c r="V48" i="15"/>
  <c r="G54" i="15"/>
  <c r="I54" i="15"/>
  <c r="K54" i="15"/>
  <c r="M54" i="15"/>
  <c r="O54" i="15"/>
  <c r="Q54" i="15"/>
  <c r="V54" i="15"/>
  <c r="G63" i="15"/>
  <c r="O63" i="15"/>
  <c r="G64" i="15"/>
  <c r="M64" i="15" s="1"/>
  <c r="M63" i="15" s="1"/>
  <c r="I64" i="15"/>
  <c r="I63" i="15" s="1"/>
  <c r="K64" i="15"/>
  <c r="K63" i="15" s="1"/>
  <c r="O64" i="15"/>
  <c r="Q64" i="15"/>
  <c r="Q63" i="15" s="1"/>
  <c r="V64" i="15"/>
  <c r="V63" i="15" s="1"/>
  <c r="G67" i="15"/>
  <c r="G66" i="15" s="1"/>
  <c r="I67" i="15"/>
  <c r="K67" i="15"/>
  <c r="M67" i="15"/>
  <c r="O67" i="15"/>
  <c r="O66" i="15" s="1"/>
  <c r="Q67" i="15"/>
  <c r="V67" i="15"/>
  <c r="G74" i="15"/>
  <c r="M74" i="15" s="1"/>
  <c r="I74" i="15"/>
  <c r="I66" i="15" s="1"/>
  <c r="K74" i="15"/>
  <c r="O74" i="15"/>
  <c r="Q74" i="15"/>
  <c r="Q66" i="15" s="1"/>
  <c r="V74" i="15"/>
  <c r="G79" i="15"/>
  <c r="M79" i="15" s="1"/>
  <c r="I79" i="15"/>
  <c r="K79" i="15"/>
  <c r="O79" i="15"/>
  <c r="Q79" i="15"/>
  <c r="V79" i="15"/>
  <c r="G85" i="15"/>
  <c r="I85" i="15"/>
  <c r="K85" i="15"/>
  <c r="K66" i="15" s="1"/>
  <c r="M85" i="15"/>
  <c r="O85" i="15"/>
  <c r="Q85" i="15"/>
  <c r="V85" i="15"/>
  <c r="V66" i="15" s="1"/>
  <c r="G90" i="15"/>
  <c r="I90" i="15"/>
  <c r="K90" i="15"/>
  <c r="M90" i="15"/>
  <c r="O90" i="15"/>
  <c r="Q90" i="15"/>
  <c r="V90" i="15"/>
  <c r="G94" i="15"/>
  <c r="M94" i="15" s="1"/>
  <c r="I94" i="15"/>
  <c r="K94" i="15"/>
  <c r="O94" i="15"/>
  <c r="Q94" i="15"/>
  <c r="V94" i="15"/>
  <c r="G98" i="15"/>
  <c r="M98" i="15" s="1"/>
  <c r="I98" i="15"/>
  <c r="K98" i="15"/>
  <c r="O98" i="15"/>
  <c r="Q98" i="15"/>
  <c r="V98" i="15"/>
  <c r="G103" i="15"/>
  <c r="I103" i="15"/>
  <c r="K103" i="15"/>
  <c r="M103" i="15"/>
  <c r="O103" i="15"/>
  <c r="Q103" i="15"/>
  <c r="V103" i="15"/>
  <c r="G108" i="15"/>
  <c r="I108" i="15"/>
  <c r="K108" i="15"/>
  <c r="M108" i="15"/>
  <c r="O108" i="15"/>
  <c r="Q108" i="15"/>
  <c r="V108" i="15"/>
  <c r="G110" i="15"/>
  <c r="M110" i="15" s="1"/>
  <c r="I110" i="15"/>
  <c r="K110" i="15"/>
  <c r="O110" i="15"/>
  <c r="Q110" i="15"/>
  <c r="V110" i="15"/>
  <c r="G115" i="15"/>
  <c r="M115" i="15" s="1"/>
  <c r="I115" i="15"/>
  <c r="K115" i="15"/>
  <c r="O115" i="15"/>
  <c r="Q115" i="15"/>
  <c r="V115" i="15"/>
  <c r="G118" i="15"/>
  <c r="I118" i="15"/>
  <c r="K118" i="15"/>
  <c r="M118" i="15"/>
  <c r="O118" i="15"/>
  <c r="Q118" i="15"/>
  <c r="V118" i="15"/>
  <c r="G123" i="15"/>
  <c r="I123" i="15"/>
  <c r="K123" i="15"/>
  <c r="M123" i="15"/>
  <c r="O123" i="15"/>
  <c r="Q123" i="15"/>
  <c r="V123" i="15"/>
  <c r="G128" i="15"/>
  <c r="M128" i="15" s="1"/>
  <c r="I128" i="15"/>
  <c r="K128" i="15"/>
  <c r="O128" i="15"/>
  <c r="Q128" i="15"/>
  <c r="V128" i="15"/>
  <c r="G131" i="15"/>
  <c r="M131" i="15" s="1"/>
  <c r="I131" i="15"/>
  <c r="K131" i="15"/>
  <c r="O131" i="15"/>
  <c r="Q131" i="15"/>
  <c r="V131" i="15"/>
  <c r="G136" i="15"/>
  <c r="I136" i="15"/>
  <c r="K136" i="15"/>
  <c r="M136" i="15"/>
  <c r="O136" i="15"/>
  <c r="Q136" i="15"/>
  <c r="V136" i="15"/>
  <c r="G141" i="15"/>
  <c r="I141" i="15"/>
  <c r="K141" i="15"/>
  <c r="M141" i="15"/>
  <c r="O141" i="15"/>
  <c r="Q141" i="15"/>
  <c r="V141" i="15"/>
  <c r="G147" i="15"/>
  <c r="M147" i="15" s="1"/>
  <c r="I147" i="15"/>
  <c r="K147" i="15"/>
  <c r="O147" i="15"/>
  <c r="Q147" i="15"/>
  <c r="V147" i="15"/>
  <c r="G154" i="15"/>
  <c r="M154" i="15" s="1"/>
  <c r="I154" i="15"/>
  <c r="K154" i="15"/>
  <c r="O154" i="15"/>
  <c r="Q154" i="15"/>
  <c r="V154" i="15"/>
  <c r="G160" i="15"/>
  <c r="G159" i="15" s="1"/>
  <c r="I160" i="15"/>
  <c r="K160" i="15"/>
  <c r="M160" i="15"/>
  <c r="O160" i="15"/>
  <c r="O159" i="15" s="1"/>
  <c r="Q160" i="15"/>
  <c r="V160" i="15"/>
  <c r="G164" i="15"/>
  <c r="M164" i="15" s="1"/>
  <c r="I164" i="15"/>
  <c r="I159" i="15" s="1"/>
  <c r="K164" i="15"/>
  <c r="O164" i="15"/>
  <c r="Q164" i="15"/>
  <c r="Q159" i="15" s="1"/>
  <c r="V164" i="15"/>
  <c r="G165" i="15"/>
  <c r="M165" i="15" s="1"/>
  <c r="I165" i="15"/>
  <c r="K165" i="15"/>
  <c r="O165" i="15"/>
  <c r="Q165" i="15"/>
  <c r="V165" i="15"/>
  <c r="G169" i="15"/>
  <c r="I169" i="15"/>
  <c r="K169" i="15"/>
  <c r="K159" i="15" s="1"/>
  <c r="M169" i="15"/>
  <c r="O169" i="15"/>
  <c r="Q169" i="15"/>
  <c r="V169" i="15"/>
  <c r="V159" i="15" s="1"/>
  <c r="G170" i="15"/>
  <c r="I170" i="15"/>
  <c r="K170" i="15"/>
  <c r="M170" i="15"/>
  <c r="O170" i="15"/>
  <c r="Q170" i="15"/>
  <c r="V170" i="15"/>
  <c r="G174" i="15"/>
  <c r="M174" i="15" s="1"/>
  <c r="I174" i="15"/>
  <c r="K174" i="15"/>
  <c r="O174" i="15"/>
  <c r="Q174" i="15"/>
  <c r="V174" i="15"/>
  <c r="G176" i="15"/>
  <c r="I176" i="15"/>
  <c r="K176" i="15"/>
  <c r="K175" i="15" s="1"/>
  <c r="M176" i="15"/>
  <c r="O176" i="15"/>
  <c r="Q176" i="15"/>
  <c r="V176" i="15"/>
  <c r="V175" i="15" s="1"/>
  <c r="G179" i="15"/>
  <c r="I179" i="15"/>
  <c r="K179" i="15"/>
  <c r="M179" i="15"/>
  <c r="O179" i="15"/>
  <c r="Q179" i="15"/>
  <c r="V179" i="15"/>
  <c r="G182" i="15"/>
  <c r="G175" i="15" s="1"/>
  <c r="I182" i="15"/>
  <c r="K182" i="15"/>
  <c r="O182" i="15"/>
  <c r="O175" i="15" s="1"/>
  <c r="Q182" i="15"/>
  <c r="V182" i="15"/>
  <c r="G187" i="15"/>
  <c r="M187" i="15" s="1"/>
  <c r="I187" i="15"/>
  <c r="I175" i="15" s="1"/>
  <c r="K187" i="15"/>
  <c r="O187" i="15"/>
  <c r="Q187" i="15"/>
  <c r="Q175" i="15" s="1"/>
  <c r="V187" i="15"/>
  <c r="G190" i="15"/>
  <c r="I190" i="15"/>
  <c r="K190" i="15"/>
  <c r="M190" i="15"/>
  <c r="O190" i="15"/>
  <c r="Q190" i="15"/>
  <c r="V190" i="15"/>
  <c r="G193" i="15"/>
  <c r="I193" i="15"/>
  <c r="K193" i="15"/>
  <c r="M193" i="15"/>
  <c r="O193" i="15"/>
  <c r="Q193" i="15"/>
  <c r="V193" i="15"/>
  <c r="G197" i="15"/>
  <c r="M197" i="15" s="1"/>
  <c r="I197" i="15"/>
  <c r="K197" i="15"/>
  <c r="O197" i="15"/>
  <c r="Q197" i="15"/>
  <c r="V197" i="15"/>
  <c r="G200" i="15"/>
  <c r="M200" i="15" s="1"/>
  <c r="I200" i="15"/>
  <c r="K200" i="15"/>
  <c r="O200" i="15"/>
  <c r="Q200" i="15"/>
  <c r="V200" i="15"/>
  <c r="G204" i="15"/>
  <c r="I204" i="15"/>
  <c r="K204" i="15"/>
  <c r="M204" i="15"/>
  <c r="O204" i="15"/>
  <c r="Q204" i="15"/>
  <c r="V204" i="15"/>
  <c r="G208" i="15"/>
  <c r="I208" i="15"/>
  <c r="K208" i="15"/>
  <c r="M208" i="15"/>
  <c r="O208" i="15"/>
  <c r="Q208" i="15"/>
  <c r="V208" i="15"/>
  <c r="G210" i="15"/>
  <c r="M210" i="15" s="1"/>
  <c r="I210" i="15"/>
  <c r="K210" i="15"/>
  <c r="O210" i="15"/>
  <c r="Q210" i="15"/>
  <c r="V210" i="15"/>
  <c r="G212" i="15"/>
  <c r="M212" i="15" s="1"/>
  <c r="I212" i="15"/>
  <c r="K212" i="15"/>
  <c r="O212" i="15"/>
  <c r="Q212" i="15"/>
  <c r="V212" i="15"/>
  <c r="G213" i="15"/>
  <c r="I213" i="15"/>
  <c r="K213" i="15"/>
  <c r="M213" i="15"/>
  <c r="O213" i="15"/>
  <c r="Q213" i="15"/>
  <c r="V213" i="15"/>
  <c r="G214" i="15"/>
  <c r="I214" i="15"/>
  <c r="K214" i="15"/>
  <c r="M214" i="15"/>
  <c r="O214" i="15"/>
  <c r="Q214" i="15"/>
  <c r="V214" i="15"/>
  <c r="G223" i="15"/>
  <c r="O223" i="15"/>
  <c r="G224" i="15"/>
  <c r="M224" i="15" s="1"/>
  <c r="M223" i="15" s="1"/>
  <c r="I224" i="15"/>
  <c r="I223" i="15" s="1"/>
  <c r="K224" i="15"/>
  <c r="K223" i="15" s="1"/>
  <c r="O224" i="15"/>
  <c r="Q224" i="15"/>
  <c r="Q223" i="15" s="1"/>
  <c r="V224" i="15"/>
  <c r="V223" i="15" s="1"/>
  <c r="AE227" i="15"/>
  <c r="AF227" i="15"/>
  <c r="G84" i="14"/>
  <c r="G9" i="14"/>
  <c r="I9" i="14"/>
  <c r="I8" i="14" s="1"/>
  <c r="K9" i="14"/>
  <c r="M9" i="14"/>
  <c r="O9" i="14"/>
  <c r="Q9" i="14"/>
  <c r="Q8" i="14" s="1"/>
  <c r="V9" i="14"/>
  <c r="G11" i="14"/>
  <c r="M11" i="14" s="1"/>
  <c r="I11" i="14"/>
  <c r="K11" i="14"/>
  <c r="K8" i="14" s="1"/>
  <c r="O11" i="14"/>
  <c r="Q11" i="14"/>
  <c r="V11" i="14"/>
  <c r="V8" i="14" s="1"/>
  <c r="G12" i="14"/>
  <c r="I12" i="14"/>
  <c r="K12" i="14"/>
  <c r="M12" i="14"/>
  <c r="O12" i="14"/>
  <c r="Q12" i="14"/>
  <c r="V12" i="14"/>
  <c r="G13" i="14"/>
  <c r="G8" i="14" s="1"/>
  <c r="I13" i="14"/>
  <c r="K13" i="14"/>
  <c r="O13" i="14"/>
  <c r="O8" i="14" s="1"/>
  <c r="Q13" i="14"/>
  <c r="V13" i="14"/>
  <c r="G14" i="14"/>
  <c r="I14" i="14"/>
  <c r="K14" i="14"/>
  <c r="M14" i="14"/>
  <c r="O14" i="14"/>
  <c r="Q14" i="14"/>
  <c r="V14" i="14"/>
  <c r="G17" i="14"/>
  <c r="M17" i="14" s="1"/>
  <c r="I17" i="14"/>
  <c r="K17" i="14"/>
  <c r="O17" i="14"/>
  <c r="Q17" i="14"/>
  <c r="V17" i="14"/>
  <c r="G20" i="14"/>
  <c r="I20" i="14"/>
  <c r="K20" i="14"/>
  <c r="M20" i="14"/>
  <c r="O20" i="14"/>
  <c r="Q20" i="14"/>
  <c r="V20" i="14"/>
  <c r="G23" i="14"/>
  <c r="M23" i="14" s="1"/>
  <c r="I23" i="14"/>
  <c r="K23" i="14"/>
  <c r="O23" i="14"/>
  <c r="Q23" i="14"/>
  <c r="V23" i="14"/>
  <c r="G27" i="14"/>
  <c r="I27" i="14"/>
  <c r="K27" i="14"/>
  <c r="M27" i="14"/>
  <c r="O27" i="14"/>
  <c r="Q27" i="14"/>
  <c r="V27" i="14"/>
  <c r="G30" i="14"/>
  <c r="M30" i="14" s="1"/>
  <c r="I30" i="14"/>
  <c r="K30" i="14"/>
  <c r="O30" i="14"/>
  <c r="Q30" i="14"/>
  <c r="V30" i="14"/>
  <c r="G33" i="14"/>
  <c r="I33" i="14"/>
  <c r="K33" i="14"/>
  <c r="M33" i="14"/>
  <c r="O33" i="14"/>
  <c r="Q33" i="14"/>
  <c r="V33" i="14"/>
  <c r="G36" i="14"/>
  <c r="M36" i="14" s="1"/>
  <c r="I36" i="14"/>
  <c r="K36" i="14"/>
  <c r="O36" i="14"/>
  <c r="Q36" i="14"/>
  <c r="V36" i="14"/>
  <c r="G39" i="14"/>
  <c r="I39" i="14"/>
  <c r="K39" i="14"/>
  <c r="M39" i="14"/>
  <c r="O39" i="14"/>
  <c r="Q39" i="14"/>
  <c r="V39" i="14"/>
  <c r="G42" i="14"/>
  <c r="M42" i="14" s="1"/>
  <c r="I42" i="14"/>
  <c r="K42" i="14"/>
  <c r="O42" i="14"/>
  <c r="Q42" i="14"/>
  <c r="V42" i="14"/>
  <c r="G44" i="14"/>
  <c r="I44" i="14"/>
  <c r="K44" i="14"/>
  <c r="M44" i="14"/>
  <c r="O44" i="14"/>
  <c r="Q44" i="14"/>
  <c r="V44" i="14"/>
  <c r="G46" i="14"/>
  <c r="M46" i="14" s="1"/>
  <c r="I46" i="14"/>
  <c r="K46" i="14"/>
  <c r="O46" i="14"/>
  <c r="Q46" i="14"/>
  <c r="V46" i="14"/>
  <c r="G48" i="14"/>
  <c r="I48" i="14"/>
  <c r="K48" i="14"/>
  <c r="M48" i="14"/>
  <c r="O48" i="14"/>
  <c r="Q48" i="14"/>
  <c r="V48" i="14"/>
  <c r="G49" i="14"/>
  <c r="M49" i="14" s="1"/>
  <c r="I49" i="14"/>
  <c r="K49" i="14"/>
  <c r="O49" i="14"/>
  <c r="Q49" i="14"/>
  <c r="V49" i="14"/>
  <c r="G50" i="14"/>
  <c r="I50" i="14"/>
  <c r="K50" i="14"/>
  <c r="M50" i="14"/>
  <c r="O50" i="14"/>
  <c r="Q50" i="14"/>
  <c r="V50" i="14"/>
  <c r="G51" i="14"/>
  <c r="M51" i="14" s="1"/>
  <c r="I51" i="14"/>
  <c r="K51" i="14"/>
  <c r="O51" i="14"/>
  <c r="Q51" i="14"/>
  <c r="V51" i="14"/>
  <c r="G54" i="14"/>
  <c r="I54" i="14"/>
  <c r="K54" i="14"/>
  <c r="M54" i="14"/>
  <c r="O54" i="14"/>
  <c r="Q54" i="14"/>
  <c r="V54" i="14"/>
  <c r="G55" i="14"/>
  <c r="M55" i="14" s="1"/>
  <c r="I55" i="14"/>
  <c r="K55" i="14"/>
  <c r="O55" i="14"/>
  <c r="Q55" i="14"/>
  <c r="V55" i="14"/>
  <c r="G56" i="14"/>
  <c r="I56" i="14"/>
  <c r="K56" i="14"/>
  <c r="M56" i="14"/>
  <c r="O56" i="14"/>
  <c r="Q56" i="14"/>
  <c r="V56" i="14"/>
  <c r="G57" i="14"/>
  <c r="M57" i="14" s="1"/>
  <c r="I57" i="14"/>
  <c r="K57" i="14"/>
  <c r="O57" i="14"/>
  <c r="Q57" i="14"/>
  <c r="V57" i="14"/>
  <c r="G59" i="14"/>
  <c r="I59" i="14"/>
  <c r="O59" i="14"/>
  <c r="Q59" i="14"/>
  <c r="G60" i="14"/>
  <c r="M60" i="14" s="1"/>
  <c r="M59" i="14" s="1"/>
  <c r="I60" i="14"/>
  <c r="K60" i="14"/>
  <c r="K59" i="14" s="1"/>
  <c r="O60" i="14"/>
  <c r="Q60" i="14"/>
  <c r="V60" i="14"/>
  <c r="V59" i="14" s="1"/>
  <c r="K63" i="14"/>
  <c r="V63" i="14"/>
  <c r="G64" i="14"/>
  <c r="G63" i="14" s="1"/>
  <c r="I64" i="14"/>
  <c r="I63" i="14" s="1"/>
  <c r="K64" i="14"/>
  <c r="O64" i="14"/>
  <c r="O63" i="14" s="1"/>
  <c r="Q64" i="14"/>
  <c r="Q63" i="14" s="1"/>
  <c r="V64" i="14"/>
  <c r="G68" i="14"/>
  <c r="I68" i="14"/>
  <c r="I67" i="14" s="1"/>
  <c r="K68" i="14"/>
  <c r="K67" i="14" s="1"/>
  <c r="M68" i="14"/>
  <c r="M67" i="14" s="1"/>
  <c r="O68" i="14"/>
  <c r="Q68" i="14"/>
  <c r="Q67" i="14" s="1"/>
  <c r="V68" i="14"/>
  <c r="V67" i="14" s="1"/>
  <c r="G69" i="14"/>
  <c r="I69" i="14"/>
  <c r="K69" i="14"/>
  <c r="M69" i="14"/>
  <c r="O69" i="14"/>
  <c r="Q69" i="14"/>
  <c r="V69" i="14"/>
  <c r="G70" i="14"/>
  <c r="G67" i="14" s="1"/>
  <c r="I70" i="14"/>
  <c r="K70" i="14"/>
  <c r="M70" i="14"/>
  <c r="O70" i="14"/>
  <c r="O67" i="14" s="1"/>
  <c r="Q70" i="14"/>
  <c r="V70" i="14"/>
  <c r="G71" i="14"/>
  <c r="M71" i="14" s="1"/>
  <c r="I71" i="14"/>
  <c r="K71" i="14"/>
  <c r="O71" i="14"/>
  <c r="Q71" i="14"/>
  <c r="V71" i="14"/>
  <c r="G72" i="14"/>
  <c r="I72" i="14"/>
  <c r="K72" i="14"/>
  <c r="M72" i="14"/>
  <c r="O72" i="14"/>
  <c r="Q72" i="14"/>
  <c r="V72" i="14"/>
  <c r="G74" i="14"/>
  <c r="I74" i="14"/>
  <c r="I73" i="14" s="1"/>
  <c r="K74" i="14"/>
  <c r="M74" i="14"/>
  <c r="O74" i="14"/>
  <c r="Q74" i="14"/>
  <c r="Q73" i="14" s="1"/>
  <c r="V74" i="14"/>
  <c r="G75" i="14"/>
  <c r="G73" i="14" s="1"/>
  <c r="I75" i="14"/>
  <c r="K75" i="14"/>
  <c r="K73" i="14" s="1"/>
  <c r="O75" i="14"/>
  <c r="Q75" i="14"/>
  <c r="V75" i="14"/>
  <c r="V73" i="14" s="1"/>
  <c r="G78" i="14"/>
  <c r="I78" i="14"/>
  <c r="K78" i="14"/>
  <c r="M78" i="14"/>
  <c r="O78" i="14"/>
  <c r="Q78" i="14"/>
  <c r="V78" i="14"/>
  <c r="G79" i="14"/>
  <c r="M79" i="14" s="1"/>
  <c r="I79" i="14"/>
  <c r="K79" i="14"/>
  <c r="O79" i="14"/>
  <c r="O73" i="14" s="1"/>
  <c r="Q79" i="14"/>
  <c r="V79" i="14"/>
  <c r="G81" i="14"/>
  <c r="I81" i="14"/>
  <c r="K81" i="14"/>
  <c r="M81" i="14"/>
  <c r="O81" i="14"/>
  <c r="Q81" i="14"/>
  <c r="V81" i="14"/>
  <c r="G82" i="14"/>
  <c r="M82" i="14" s="1"/>
  <c r="I82" i="14"/>
  <c r="K82" i="14"/>
  <c r="O82" i="14"/>
  <c r="Q82" i="14"/>
  <c r="V82" i="14"/>
  <c r="AE84" i="14"/>
  <c r="G84" i="13"/>
  <c r="G9" i="13"/>
  <c r="I9" i="13"/>
  <c r="I8" i="13" s="1"/>
  <c r="K9" i="13"/>
  <c r="M9" i="13"/>
  <c r="O9" i="13"/>
  <c r="Q9" i="13"/>
  <c r="Q8" i="13" s="1"/>
  <c r="V9" i="13"/>
  <c r="G10" i="13"/>
  <c r="M10" i="13" s="1"/>
  <c r="I10" i="13"/>
  <c r="K10" i="13"/>
  <c r="K8" i="13" s="1"/>
  <c r="O10" i="13"/>
  <c r="Q10" i="13"/>
  <c r="V10" i="13"/>
  <c r="V8" i="13" s="1"/>
  <c r="G11" i="13"/>
  <c r="I11" i="13"/>
  <c r="K11" i="13"/>
  <c r="M11" i="13"/>
  <c r="O11" i="13"/>
  <c r="Q11" i="13"/>
  <c r="V11" i="13"/>
  <c r="G12" i="13"/>
  <c r="G8" i="13" s="1"/>
  <c r="I12" i="13"/>
  <c r="K12" i="13"/>
  <c r="O12" i="13"/>
  <c r="O8" i="13" s="1"/>
  <c r="Q12" i="13"/>
  <c r="V12" i="13"/>
  <c r="G13" i="13"/>
  <c r="I13" i="13"/>
  <c r="K13" i="13"/>
  <c r="M13" i="13"/>
  <c r="O13" i="13"/>
  <c r="Q13" i="13"/>
  <c r="V13" i="13"/>
  <c r="G14" i="13"/>
  <c r="M14" i="13" s="1"/>
  <c r="I14" i="13"/>
  <c r="K14" i="13"/>
  <c r="O14" i="13"/>
  <c r="Q14" i="13"/>
  <c r="V14" i="13"/>
  <c r="G15" i="13"/>
  <c r="I15" i="13"/>
  <c r="K15" i="13"/>
  <c r="M15" i="13"/>
  <c r="O15" i="13"/>
  <c r="Q15" i="13"/>
  <c r="V15" i="13"/>
  <c r="G16" i="13"/>
  <c r="M16" i="13" s="1"/>
  <c r="I16" i="13"/>
  <c r="K16" i="13"/>
  <c r="O16" i="13"/>
  <c r="Q16" i="13"/>
  <c r="V16" i="13"/>
  <c r="G17" i="13"/>
  <c r="I17" i="13"/>
  <c r="K17" i="13"/>
  <c r="M17" i="13"/>
  <c r="O17" i="13"/>
  <c r="Q17" i="13"/>
  <c r="V17" i="13"/>
  <c r="G18" i="13"/>
  <c r="M18" i="13" s="1"/>
  <c r="I18" i="13"/>
  <c r="K18" i="13"/>
  <c r="O18" i="13"/>
  <c r="Q18" i="13"/>
  <c r="V18" i="13"/>
  <c r="G19" i="13"/>
  <c r="I19" i="13"/>
  <c r="K19" i="13"/>
  <c r="M19" i="13"/>
  <c r="O19" i="13"/>
  <c r="Q19" i="13"/>
  <c r="V19" i="13"/>
  <c r="G20" i="13"/>
  <c r="M20" i="13" s="1"/>
  <c r="I20" i="13"/>
  <c r="K20" i="13"/>
  <c r="O20" i="13"/>
  <c r="Q20" i="13"/>
  <c r="V20" i="13"/>
  <c r="G21" i="13"/>
  <c r="I21" i="13"/>
  <c r="K21" i="13"/>
  <c r="M21" i="13"/>
  <c r="O21" i="13"/>
  <c r="Q21" i="13"/>
  <c r="V21" i="13"/>
  <c r="G22" i="13"/>
  <c r="M22" i="13" s="1"/>
  <c r="I22" i="13"/>
  <c r="K22" i="13"/>
  <c r="O22" i="13"/>
  <c r="Q22" i="13"/>
  <c r="V22" i="13"/>
  <c r="G23" i="13"/>
  <c r="I23" i="13"/>
  <c r="K23" i="13"/>
  <c r="M23" i="13"/>
  <c r="O23" i="13"/>
  <c r="Q23" i="13"/>
  <c r="V23" i="13"/>
  <c r="G24" i="13"/>
  <c r="M24" i="13" s="1"/>
  <c r="I24" i="13"/>
  <c r="K24" i="13"/>
  <c r="O24" i="13"/>
  <c r="Q24" i="13"/>
  <c r="V24" i="13"/>
  <c r="G25" i="13"/>
  <c r="I25" i="13"/>
  <c r="K25" i="13"/>
  <c r="M25" i="13"/>
  <c r="O25" i="13"/>
  <c r="Q25" i="13"/>
  <c r="V25" i="13"/>
  <c r="G26" i="13"/>
  <c r="M26" i="13" s="1"/>
  <c r="I26" i="13"/>
  <c r="K26" i="13"/>
  <c r="O26" i="13"/>
  <c r="Q26" i="13"/>
  <c r="V26" i="13"/>
  <c r="G27" i="13"/>
  <c r="I27" i="13"/>
  <c r="K27" i="13"/>
  <c r="M27" i="13"/>
  <c r="O27" i="13"/>
  <c r="Q27" i="13"/>
  <c r="V27" i="13"/>
  <c r="G28" i="13"/>
  <c r="M28" i="13" s="1"/>
  <c r="I28" i="13"/>
  <c r="K28" i="13"/>
  <c r="O28" i="13"/>
  <c r="Q28" i="13"/>
  <c r="V28" i="13"/>
  <c r="G29" i="13"/>
  <c r="I29" i="13"/>
  <c r="K29" i="13"/>
  <c r="M29" i="13"/>
  <c r="O29" i="13"/>
  <c r="Q29" i="13"/>
  <c r="V29" i="13"/>
  <c r="G30" i="13"/>
  <c r="M30" i="13" s="1"/>
  <c r="I30" i="13"/>
  <c r="K30" i="13"/>
  <c r="O30" i="13"/>
  <c r="Q30" i="13"/>
  <c r="V30" i="13"/>
  <c r="G31" i="13"/>
  <c r="I31" i="13"/>
  <c r="K31" i="13"/>
  <c r="M31" i="13"/>
  <c r="O31" i="13"/>
  <c r="Q31" i="13"/>
  <c r="V31" i="13"/>
  <c r="G32" i="13"/>
  <c r="M32" i="13" s="1"/>
  <c r="I32" i="13"/>
  <c r="K32" i="13"/>
  <c r="O32" i="13"/>
  <c r="Q32" i="13"/>
  <c r="V32" i="13"/>
  <c r="G33" i="13"/>
  <c r="I33" i="13"/>
  <c r="K33" i="13"/>
  <c r="M33" i="13"/>
  <c r="O33" i="13"/>
  <c r="Q33" i="13"/>
  <c r="V33" i="13"/>
  <c r="G34" i="13"/>
  <c r="M34" i="13" s="1"/>
  <c r="I34" i="13"/>
  <c r="K34" i="13"/>
  <c r="O34" i="13"/>
  <c r="Q34" i="13"/>
  <c r="V34" i="13"/>
  <c r="G35" i="13"/>
  <c r="I35" i="13"/>
  <c r="K35" i="13"/>
  <c r="M35" i="13"/>
  <c r="O35" i="13"/>
  <c r="Q35" i="13"/>
  <c r="V35" i="13"/>
  <c r="G36" i="13"/>
  <c r="M36" i="13" s="1"/>
  <c r="I36" i="13"/>
  <c r="K36" i="13"/>
  <c r="O36" i="13"/>
  <c r="Q36" i="13"/>
  <c r="V36" i="13"/>
  <c r="G37" i="13"/>
  <c r="I37" i="13"/>
  <c r="K37" i="13"/>
  <c r="M37" i="13"/>
  <c r="O37" i="13"/>
  <c r="Q37" i="13"/>
  <c r="V37" i="13"/>
  <c r="G38" i="13"/>
  <c r="M38" i="13" s="1"/>
  <c r="I38" i="13"/>
  <c r="K38" i="13"/>
  <c r="O38" i="13"/>
  <c r="Q38" i="13"/>
  <c r="V38" i="13"/>
  <c r="G40" i="13"/>
  <c r="G39" i="13" s="1"/>
  <c r="I40" i="13"/>
  <c r="I39" i="13" s="1"/>
  <c r="K40" i="13"/>
  <c r="K39" i="13" s="1"/>
  <c r="O40" i="13"/>
  <c r="O39" i="13" s="1"/>
  <c r="Q40" i="13"/>
  <c r="Q39" i="13" s="1"/>
  <c r="V40" i="13"/>
  <c r="V39" i="13" s="1"/>
  <c r="G41" i="13"/>
  <c r="I41" i="13"/>
  <c r="K41" i="13"/>
  <c r="M41" i="13"/>
  <c r="O41" i="13"/>
  <c r="Q41" i="13"/>
  <c r="V41" i="13"/>
  <c r="G42" i="13"/>
  <c r="I42" i="13"/>
  <c r="K42" i="13"/>
  <c r="M42" i="13"/>
  <c r="O42" i="13"/>
  <c r="Q42" i="13"/>
  <c r="V42" i="13"/>
  <c r="G43" i="13"/>
  <c r="M43" i="13" s="1"/>
  <c r="I43" i="13"/>
  <c r="K43" i="13"/>
  <c r="O43" i="13"/>
  <c r="Q43" i="13"/>
  <c r="V43" i="13"/>
  <c r="G44" i="13"/>
  <c r="M44" i="13" s="1"/>
  <c r="I44" i="13"/>
  <c r="K44" i="13"/>
  <c r="O44" i="13"/>
  <c r="Q44" i="13"/>
  <c r="V44" i="13"/>
  <c r="G45" i="13"/>
  <c r="I45" i="13"/>
  <c r="K45" i="13"/>
  <c r="M45" i="13"/>
  <c r="O45" i="13"/>
  <c r="Q45" i="13"/>
  <c r="V45" i="13"/>
  <c r="G46" i="13"/>
  <c r="I46" i="13"/>
  <c r="K46" i="13"/>
  <c r="M46" i="13"/>
  <c r="O46" i="13"/>
  <c r="Q46" i="13"/>
  <c r="V46" i="13"/>
  <c r="G47" i="13"/>
  <c r="M47" i="13" s="1"/>
  <c r="I47" i="13"/>
  <c r="K47" i="13"/>
  <c r="O47" i="13"/>
  <c r="Q47" i="13"/>
  <c r="V47" i="13"/>
  <c r="G48" i="13"/>
  <c r="M48" i="13" s="1"/>
  <c r="I48" i="13"/>
  <c r="K48" i="13"/>
  <c r="O48" i="13"/>
  <c r="Q48" i="13"/>
  <c r="V48" i="13"/>
  <c r="G49" i="13"/>
  <c r="I49" i="13"/>
  <c r="K49" i="13"/>
  <c r="M49" i="13"/>
  <c r="O49" i="13"/>
  <c r="Q49" i="13"/>
  <c r="V49" i="13"/>
  <c r="G50" i="13"/>
  <c r="I50" i="13"/>
  <c r="K50" i="13"/>
  <c r="M50" i="13"/>
  <c r="O50" i="13"/>
  <c r="Q50" i="13"/>
  <c r="V50" i="13"/>
  <c r="G51" i="13"/>
  <c r="M51" i="13" s="1"/>
  <c r="I51" i="13"/>
  <c r="K51" i="13"/>
  <c r="O51" i="13"/>
  <c r="Q51" i="13"/>
  <c r="V51" i="13"/>
  <c r="G52" i="13"/>
  <c r="M52" i="13" s="1"/>
  <c r="I52" i="13"/>
  <c r="K52" i="13"/>
  <c r="O52" i="13"/>
  <c r="Q52" i="13"/>
  <c r="V52" i="13"/>
  <c r="G53" i="13"/>
  <c r="I53" i="13"/>
  <c r="K53" i="13"/>
  <c r="M53" i="13"/>
  <c r="O53" i="13"/>
  <c r="Q53" i="13"/>
  <c r="V53" i="13"/>
  <c r="G54" i="13"/>
  <c r="I54" i="13"/>
  <c r="K54" i="13"/>
  <c r="M54" i="13"/>
  <c r="O54" i="13"/>
  <c r="Q54" i="13"/>
  <c r="V54" i="13"/>
  <c r="G55" i="13"/>
  <c r="M55" i="13" s="1"/>
  <c r="I55" i="13"/>
  <c r="K55" i="13"/>
  <c r="O55" i="13"/>
  <c r="Q55" i="13"/>
  <c r="V55" i="13"/>
  <c r="G56" i="13"/>
  <c r="M56" i="13" s="1"/>
  <c r="I56" i="13"/>
  <c r="K56" i="13"/>
  <c r="O56" i="13"/>
  <c r="Q56" i="13"/>
  <c r="V56" i="13"/>
  <c r="G57" i="13"/>
  <c r="I57" i="13"/>
  <c r="K57" i="13"/>
  <c r="M57" i="13"/>
  <c r="O57" i="13"/>
  <c r="Q57" i="13"/>
  <c r="V57" i="13"/>
  <c r="G58" i="13"/>
  <c r="I58" i="13"/>
  <c r="K58" i="13"/>
  <c r="M58" i="13"/>
  <c r="O58" i="13"/>
  <c r="Q58" i="13"/>
  <c r="V58" i="13"/>
  <c r="G59" i="13"/>
  <c r="M59" i="13" s="1"/>
  <c r="I59" i="13"/>
  <c r="K59" i="13"/>
  <c r="O59" i="13"/>
  <c r="Q59" i="13"/>
  <c r="V59" i="13"/>
  <c r="G60" i="13"/>
  <c r="M60" i="13" s="1"/>
  <c r="I60" i="13"/>
  <c r="K60" i="13"/>
  <c r="O60" i="13"/>
  <c r="Q60" i="13"/>
  <c r="V60" i="13"/>
  <c r="G61" i="13"/>
  <c r="I61" i="13"/>
  <c r="K61" i="13"/>
  <c r="M61" i="13"/>
  <c r="O61" i="13"/>
  <c r="Q61" i="13"/>
  <c r="V61" i="13"/>
  <c r="G62" i="13"/>
  <c r="I62" i="13"/>
  <c r="K62" i="13"/>
  <c r="M62" i="13"/>
  <c r="O62" i="13"/>
  <c r="Q62" i="13"/>
  <c r="V62" i="13"/>
  <c r="G63" i="13"/>
  <c r="M63" i="13" s="1"/>
  <c r="I63" i="13"/>
  <c r="K63" i="13"/>
  <c r="O63" i="13"/>
  <c r="Q63" i="13"/>
  <c r="V63" i="13"/>
  <c r="G64" i="13"/>
  <c r="M64" i="13" s="1"/>
  <c r="I64" i="13"/>
  <c r="K64" i="13"/>
  <c r="O64" i="13"/>
  <c r="Q64" i="13"/>
  <c r="V64" i="13"/>
  <c r="G65" i="13"/>
  <c r="I65" i="13"/>
  <c r="K65" i="13"/>
  <c r="M65" i="13"/>
  <c r="O65" i="13"/>
  <c r="Q65" i="13"/>
  <c r="V65" i="13"/>
  <c r="G66" i="13"/>
  <c r="I66" i="13"/>
  <c r="K66" i="13"/>
  <c r="M66" i="13"/>
  <c r="O66" i="13"/>
  <c r="Q66" i="13"/>
  <c r="V66" i="13"/>
  <c r="G67" i="13"/>
  <c r="M67" i="13" s="1"/>
  <c r="I67" i="13"/>
  <c r="K67" i="13"/>
  <c r="O67" i="13"/>
  <c r="Q67" i="13"/>
  <c r="V67" i="13"/>
  <c r="G68" i="13"/>
  <c r="M68" i="13" s="1"/>
  <c r="I68" i="13"/>
  <c r="K68" i="13"/>
  <c r="O68" i="13"/>
  <c r="Q68" i="13"/>
  <c r="V68" i="13"/>
  <c r="G69" i="13"/>
  <c r="I69" i="13"/>
  <c r="K69" i="13"/>
  <c r="M69" i="13"/>
  <c r="O69" i="13"/>
  <c r="Q69" i="13"/>
  <c r="V69" i="13"/>
  <c r="G70" i="13"/>
  <c r="I70" i="13"/>
  <c r="K70" i="13"/>
  <c r="M70" i="13"/>
  <c r="O70" i="13"/>
  <c r="Q70" i="13"/>
  <c r="V70" i="13"/>
  <c r="G71" i="13"/>
  <c r="M71" i="13" s="1"/>
  <c r="I71" i="13"/>
  <c r="K71" i="13"/>
  <c r="O71" i="13"/>
  <c r="Q71" i="13"/>
  <c r="V71" i="13"/>
  <c r="G72" i="13"/>
  <c r="M72" i="13" s="1"/>
  <c r="I72" i="13"/>
  <c r="K72" i="13"/>
  <c r="O72" i="13"/>
  <c r="Q72" i="13"/>
  <c r="V72" i="13"/>
  <c r="G73" i="13"/>
  <c r="I73" i="13"/>
  <c r="K73" i="13"/>
  <c r="M73" i="13"/>
  <c r="O73" i="13"/>
  <c r="Q73" i="13"/>
  <c r="V73" i="13"/>
  <c r="G74" i="13"/>
  <c r="I74" i="13"/>
  <c r="K74" i="13"/>
  <c r="M74" i="13"/>
  <c r="O74" i="13"/>
  <c r="Q74" i="13"/>
  <c r="V74" i="13"/>
  <c r="G75" i="13"/>
  <c r="M75" i="13" s="1"/>
  <c r="I75" i="13"/>
  <c r="K75" i="13"/>
  <c r="O75" i="13"/>
  <c r="Q75" i="13"/>
  <c r="V75" i="13"/>
  <c r="G76" i="13"/>
  <c r="M76" i="13" s="1"/>
  <c r="I76" i="13"/>
  <c r="K76" i="13"/>
  <c r="O76" i="13"/>
  <c r="Q76" i="13"/>
  <c r="V76" i="13"/>
  <c r="G77" i="13"/>
  <c r="I77" i="13"/>
  <c r="K77" i="13"/>
  <c r="M77" i="13"/>
  <c r="O77" i="13"/>
  <c r="Q77" i="13"/>
  <c r="V77" i="13"/>
  <c r="G78" i="13"/>
  <c r="I78" i="13"/>
  <c r="K78" i="13"/>
  <c r="M78" i="13"/>
  <c r="O78" i="13"/>
  <c r="Q78" i="13"/>
  <c r="V78" i="13"/>
  <c r="G79" i="13"/>
  <c r="AF84" i="13" s="1"/>
  <c r="I79" i="13"/>
  <c r="K79" i="13"/>
  <c r="O79" i="13"/>
  <c r="Q79" i="13"/>
  <c r="V79" i="13"/>
  <c r="G80" i="13"/>
  <c r="M80" i="13" s="1"/>
  <c r="I80" i="13"/>
  <c r="K80" i="13"/>
  <c r="O80" i="13"/>
  <c r="Q80" i="13"/>
  <c r="V80" i="13"/>
  <c r="G81" i="13"/>
  <c r="I81" i="13"/>
  <c r="K81" i="13"/>
  <c r="M81" i="13"/>
  <c r="O81" i="13"/>
  <c r="Q81" i="13"/>
  <c r="V81" i="13"/>
  <c r="G82" i="13"/>
  <c r="I82" i="13"/>
  <c r="K82" i="13"/>
  <c r="M82" i="13"/>
  <c r="O82" i="13"/>
  <c r="Q82" i="13"/>
  <c r="V82" i="13"/>
  <c r="AE84" i="13"/>
  <c r="G203" i="12"/>
  <c r="BA61" i="12"/>
  <c r="G9" i="12"/>
  <c r="M9" i="12" s="1"/>
  <c r="I9" i="12"/>
  <c r="I8" i="12" s="1"/>
  <c r="K9" i="12"/>
  <c r="K8" i="12" s="1"/>
  <c r="O9" i="12"/>
  <c r="Q9" i="12"/>
  <c r="Q8" i="12" s="1"/>
  <c r="V9" i="12"/>
  <c r="V8" i="12" s="1"/>
  <c r="G14" i="12"/>
  <c r="I14" i="12"/>
  <c r="K14" i="12"/>
  <c r="M14" i="12"/>
  <c r="O14" i="12"/>
  <c r="Q14" i="12"/>
  <c r="V14" i="12"/>
  <c r="G18" i="12"/>
  <c r="I18" i="12"/>
  <c r="K18" i="12"/>
  <c r="M18" i="12"/>
  <c r="O18" i="12"/>
  <c r="Q18" i="12"/>
  <c r="V18" i="12"/>
  <c r="G20" i="12"/>
  <c r="M20" i="12" s="1"/>
  <c r="I20" i="12"/>
  <c r="K20" i="12"/>
  <c r="O20" i="12"/>
  <c r="O8" i="12" s="1"/>
  <c r="Q20" i="12"/>
  <c r="V20" i="12"/>
  <c r="G30" i="12"/>
  <c r="M30" i="12" s="1"/>
  <c r="I30" i="12"/>
  <c r="K30" i="12"/>
  <c r="O30" i="12"/>
  <c r="Q30" i="12"/>
  <c r="V30" i="12"/>
  <c r="G32" i="12"/>
  <c r="I32" i="12"/>
  <c r="K32" i="12"/>
  <c r="M32" i="12"/>
  <c r="O32" i="12"/>
  <c r="Q32" i="12"/>
  <c r="V32" i="12"/>
  <c r="G42" i="12"/>
  <c r="I42" i="12"/>
  <c r="K42" i="12"/>
  <c r="M42" i="12"/>
  <c r="O42" i="12"/>
  <c r="Q42" i="12"/>
  <c r="V42" i="12"/>
  <c r="G53" i="12"/>
  <c r="M53" i="12" s="1"/>
  <c r="I53" i="12"/>
  <c r="K53" i="12"/>
  <c r="O53" i="12"/>
  <c r="Q53" i="12"/>
  <c r="V53" i="12"/>
  <c r="G58" i="12"/>
  <c r="M58" i="12" s="1"/>
  <c r="I58" i="12"/>
  <c r="K58" i="12"/>
  <c r="O58" i="12"/>
  <c r="Q58" i="12"/>
  <c r="V58" i="12"/>
  <c r="G60" i="12"/>
  <c r="I60" i="12"/>
  <c r="K60" i="12"/>
  <c r="M60" i="12"/>
  <c r="O60" i="12"/>
  <c r="Q60" i="12"/>
  <c r="V60" i="12"/>
  <c r="G63" i="12"/>
  <c r="I63" i="12"/>
  <c r="K63" i="12"/>
  <c r="M63" i="12"/>
  <c r="O63" i="12"/>
  <c r="Q63" i="12"/>
  <c r="V63" i="12"/>
  <c r="G74" i="12"/>
  <c r="M74" i="12" s="1"/>
  <c r="I74" i="12"/>
  <c r="K74" i="12"/>
  <c r="O74" i="12"/>
  <c r="Q74" i="12"/>
  <c r="V74" i="12"/>
  <c r="G84" i="12"/>
  <c r="M84" i="12" s="1"/>
  <c r="I84" i="12"/>
  <c r="K84" i="12"/>
  <c r="O84" i="12"/>
  <c r="Q84" i="12"/>
  <c r="V84" i="12"/>
  <c r="G98" i="12"/>
  <c r="G97" i="12" s="1"/>
  <c r="I98" i="12"/>
  <c r="K98" i="12"/>
  <c r="M98" i="12"/>
  <c r="O98" i="12"/>
  <c r="O97" i="12" s="1"/>
  <c r="Q98" i="12"/>
  <c r="V98" i="12"/>
  <c r="G101" i="12"/>
  <c r="M101" i="12" s="1"/>
  <c r="I101" i="12"/>
  <c r="I97" i="12" s="1"/>
  <c r="K101" i="12"/>
  <c r="O101" i="12"/>
  <c r="Q101" i="12"/>
  <c r="Q97" i="12" s="1"/>
  <c r="V101" i="12"/>
  <c r="G104" i="12"/>
  <c r="M104" i="12" s="1"/>
  <c r="I104" i="12"/>
  <c r="K104" i="12"/>
  <c r="O104" i="12"/>
  <c r="Q104" i="12"/>
  <c r="V104" i="12"/>
  <c r="G107" i="12"/>
  <c r="I107" i="12"/>
  <c r="K107" i="12"/>
  <c r="K97" i="12" s="1"/>
  <c r="M107" i="12"/>
  <c r="O107" i="12"/>
  <c r="Q107" i="12"/>
  <c r="V107" i="12"/>
  <c r="V97" i="12" s="1"/>
  <c r="G110" i="12"/>
  <c r="I110" i="12"/>
  <c r="K110" i="12"/>
  <c r="M110" i="12"/>
  <c r="O110" i="12"/>
  <c r="Q110" i="12"/>
  <c r="V110" i="12"/>
  <c r="G113" i="12"/>
  <c r="O113" i="12"/>
  <c r="G114" i="12"/>
  <c r="M114" i="12" s="1"/>
  <c r="M113" i="12" s="1"/>
  <c r="I114" i="12"/>
  <c r="I113" i="12" s="1"/>
  <c r="K114" i="12"/>
  <c r="K113" i="12" s="1"/>
  <c r="O114" i="12"/>
  <c r="Q114" i="12"/>
  <c r="Q113" i="12" s="1"/>
  <c r="V114" i="12"/>
  <c r="V113" i="12" s="1"/>
  <c r="G124" i="12"/>
  <c r="I124" i="12"/>
  <c r="K124" i="12"/>
  <c r="M124" i="12"/>
  <c r="O124" i="12"/>
  <c r="Q124" i="12"/>
  <c r="V124" i="12"/>
  <c r="K127" i="12"/>
  <c r="V127" i="12"/>
  <c r="G128" i="12"/>
  <c r="M128" i="12" s="1"/>
  <c r="M127" i="12" s="1"/>
  <c r="I128" i="12"/>
  <c r="I127" i="12" s="1"/>
  <c r="K128" i="12"/>
  <c r="O128" i="12"/>
  <c r="O127" i="12" s="1"/>
  <c r="Q128" i="12"/>
  <c r="Q127" i="12" s="1"/>
  <c r="V128" i="12"/>
  <c r="G132" i="12"/>
  <c r="I132" i="12"/>
  <c r="K132" i="12"/>
  <c r="K131" i="12" s="1"/>
  <c r="M132" i="12"/>
  <c r="O132" i="12"/>
  <c r="Q132" i="12"/>
  <c r="V132" i="12"/>
  <c r="V131" i="12" s="1"/>
  <c r="G141" i="12"/>
  <c r="G131" i="12" s="1"/>
  <c r="I141" i="12"/>
  <c r="K141" i="12"/>
  <c r="M141" i="12"/>
  <c r="O141" i="12"/>
  <c r="O131" i="12" s="1"/>
  <c r="Q141" i="12"/>
  <c r="V141" i="12"/>
  <c r="G144" i="12"/>
  <c r="M144" i="12" s="1"/>
  <c r="I144" i="12"/>
  <c r="K144" i="12"/>
  <c r="O144" i="12"/>
  <c r="Q144" i="12"/>
  <c r="V144" i="12"/>
  <c r="G147" i="12"/>
  <c r="M147" i="12" s="1"/>
  <c r="I147" i="12"/>
  <c r="I131" i="12" s="1"/>
  <c r="K147" i="12"/>
  <c r="O147" i="12"/>
  <c r="Q147" i="12"/>
  <c r="Q131" i="12" s="1"/>
  <c r="V147" i="12"/>
  <c r="G150" i="12"/>
  <c r="I150" i="12"/>
  <c r="K150" i="12"/>
  <c r="M150" i="12"/>
  <c r="O150" i="12"/>
  <c r="Q150" i="12"/>
  <c r="V150" i="12"/>
  <c r="G154" i="12"/>
  <c r="I154" i="12"/>
  <c r="K154" i="12"/>
  <c r="M154" i="12"/>
  <c r="O154" i="12"/>
  <c r="Q154" i="12"/>
  <c r="V154" i="12"/>
  <c r="G157" i="12"/>
  <c r="M157" i="12" s="1"/>
  <c r="I157" i="12"/>
  <c r="K157" i="12"/>
  <c r="O157" i="12"/>
  <c r="Q157" i="12"/>
  <c r="V157" i="12"/>
  <c r="G160" i="12"/>
  <c r="M160" i="12" s="1"/>
  <c r="I160" i="12"/>
  <c r="K160" i="12"/>
  <c r="O160" i="12"/>
  <c r="Q160" i="12"/>
  <c r="V160" i="12"/>
  <c r="G163" i="12"/>
  <c r="I163" i="12"/>
  <c r="K163" i="12"/>
  <c r="M163" i="12"/>
  <c r="O163" i="12"/>
  <c r="Q163" i="12"/>
  <c r="V163" i="12"/>
  <c r="G166" i="12"/>
  <c r="I166" i="12"/>
  <c r="K166" i="12"/>
  <c r="M166" i="12"/>
  <c r="O166" i="12"/>
  <c r="Q166" i="12"/>
  <c r="V166" i="12"/>
  <c r="G168" i="12"/>
  <c r="M168" i="12" s="1"/>
  <c r="I168" i="12"/>
  <c r="K168" i="12"/>
  <c r="O168" i="12"/>
  <c r="Q168" i="12"/>
  <c r="V168" i="12"/>
  <c r="G171" i="12"/>
  <c r="M171" i="12" s="1"/>
  <c r="I171" i="12"/>
  <c r="K171" i="12"/>
  <c r="O171" i="12"/>
  <c r="Q171" i="12"/>
  <c r="V171" i="12"/>
  <c r="G172" i="12"/>
  <c r="I172" i="12"/>
  <c r="K172" i="12"/>
  <c r="M172" i="12"/>
  <c r="O172" i="12"/>
  <c r="Q172" i="12"/>
  <c r="V172" i="12"/>
  <c r="G174" i="12"/>
  <c r="I174" i="12"/>
  <c r="K174" i="12"/>
  <c r="M174" i="12"/>
  <c r="O174" i="12"/>
  <c r="Q174" i="12"/>
  <c r="V174" i="12"/>
  <c r="G177" i="12"/>
  <c r="M177" i="12" s="1"/>
  <c r="I177" i="12"/>
  <c r="K177" i="12"/>
  <c r="O177" i="12"/>
  <c r="Q177" i="12"/>
  <c r="V177" i="12"/>
  <c r="G179" i="12"/>
  <c r="M179" i="12" s="1"/>
  <c r="I179" i="12"/>
  <c r="K179" i="12"/>
  <c r="O179" i="12"/>
  <c r="Q179" i="12"/>
  <c r="V179" i="12"/>
  <c r="G181" i="12"/>
  <c r="I181" i="12"/>
  <c r="K181" i="12"/>
  <c r="M181" i="12"/>
  <c r="O181" i="12"/>
  <c r="Q181" i="12"/>
  <c r="V181" i="12"/>
  <c r="G182" i="12"/>
  <c r="I182" i="12"/>
  <c r="K182" i="12"/>
  <c r="M182" i="12"/>
  <c r="O182" i="12"/>
  <c r="Q182" i="12"/>
  <c r="V182" i="12"/>
  <c r="G183" i="12"/>
  <c r="M183" i="12" s="1"/>
  <c r="I183" i="12"/>
  <c r="K183" i="12"/>
  <c r="O183" i="12"/>
  <c r="Q183" i="12"/>
  <c r="V183" i="12"/>
  <c r="G184" i="12"/>
  <c r="M184" i="12" s="1"/>
  <c r="I184" i="12"/>
  <c r="K184" i="12"/>
  <c r="O184" i="12"/>
  <c r="Q184" i="12"/>
  <c r="V184" i="12"/>
  <c r="G185" i="12"/>
  <c r="I185" i="12"/>
  <c r="K185" i="12"/>
  <c r="M185" i="12"/>
  <c r="O185" i="12"/>
  <c r="Q185" i="12"/>
  <c r="V185" i="12"/>
  <c r="G186" i="12"/>
  <c r="I186" i="12"/>
  <c r="K186" i="12"/>
  <c r="M186" i="12"/>
  <c r="O186" i="12"/>
  <c r="Q186" i="12"/>
  <c r="V186" i="12"/>
  <c r="G187" i="12"/>
  <c r="M187" i="12" s="1"/>
  <c r="I187" i="12"/>
  <c r="K187" i="12"/>
  <c r="O187" i="12"/>
  <c r="Q187" i="12"/>
  <c r="V187" i="12"/>
  <c r="G188" i="12"/>
  <c r="M188" i="12" s="1"/>
  <c r="I188" i="12"/>
  <c r="K188" i="12"/>
  <c r="O188" i="12"/>
  <c r="Q188" i="12"/>
  <c r="V188" i="12"/>
  <c r="G189" i="12"/>
  <c r="I189" i="12"/>
  <c r="K189" i="12"/>
  <c r="M189" i="12"/>
  <c r="O189" i="12"/>
  <c r="Q189" i="12"/>
  <c r="V189" i="12"/>
  <c r="G190" i="12"/>
  <c r="I190" i="12"/>
  <c r="K190" i="12"/>
  <c r="M190" i="12"/>
  <c r="O190" i="12"/>
  <c r="Q190" i="12"/>
  <c r="V190" i="12"/>
  <c r="G191" i="12"/>
  <c r="M191" i="12" s="1"/>
  <c r="I191" i="12"/>
  <c r="K191" i="12"/>
  <c r="O191" i="12"/>
  <c r="Q191" i="12"/>
  <c r="V191" i="12"/>
  <c r="G192" i="12"/>
  <c r="M192" i="12" s="1"/>
  <c r="I192" i="12"/>
  <c r="K192" i="12"/>
  <c r="O192" i="12"/>
  <c r="Q192" i="12"/>
  <c r="V192" i="12"/>
  <c r="G193" i="12"/>
  <c r="I193" i="12"/>
  <c r="K193" i="12"/>
  <c r="M193" i="12"/>
  <c r="O193" i="12"/>
  <c r="Q193" i="12"/>
  <c r="V193" i="12"/>
  <c r="G194" i="12"/>
  <c r="M194" i="12" s="1"/>
  <c r="I194" i="12"/>
  <c r="K194" i="12"/>
  <c r="O194" i="12"/>
  <c r="Q194" i="12"/>
  <c r="V194" i="12"/>
  <c r="G195" i="12"/>
  <c r="M195" i="12" s="1"/>
  <c r="I195" i="12"/>
  <c r="K195" i="12"/>
  <c r="O195" i="12"/>
  <c r="Q195" i="12"/>
  <c r="V195" i="12"/>
  <c r="G196" i="12"/>
  <c r="M196" i="12" s="1"/>
  <c r="I196" i="12"/>
  <c r="K196" i="12"/>
  <c r="O196" i="12"/>
  <c r="Q196" i="12"/>
  <c r="V196" i="12"/>
  <c r="I199" i="12"/>
  <c r="K199" i="12"/>
  <c r="Q199" i="12"/>
  <c r="V199" i="12"/>
  <c r="G200" i="12"/>
  <c r="M200" i="12" s="1"/>
  <c r="M199" i="12" s="1"/>
  <c r="I200" i="12"/>
  <c r="K200" i="12"/>
  <c r="O200" i="12"/>
  <c r="O199" i="12" s="1"/>
  <c r="Q200" i="12"/>
  <c r="V200" i="12"/>
  <c r="AE203" i="12"/>
  <c r="AF203" i="12"/>
  <c r="I20" i="1"/>
  <c r="I19" i="1"/>
  <c r="I18" i="1"/>
  <c r="I17" i="1"/>
  <c r="F56" i="1"/>
  <c r="G56" i="1"/>
  <c r="G25" i="1" s="1"/>
  <c r="A25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H56" i="1" s="1"/>
  <c r="I85" i="1" l="1"/>
  <c r="J83" i="1" s="1"/>
  <c r="I16" i="1"/>
  <c r="I21" i="1" s="1"/>
  <c r="G28" i="1"/>
  <c r="A26" i="1"/>
  <c r="G26" i="1"/>
  <c r="G23" i="1"/>
  <c r="M34" i="21"/>
  <c r="M19" i="21"/>
  <c r="G34" i="21"/>
  <c r="G19" i="21"/>
  <c r="M26" i="21"/>
  <c r="M11" i="21"/>
  <c r="M8" i="21" s="1"/>
  <c r="M62" i="20"/>
  <c r="M12" i="20"/>
  <c r="M8" i="20" s="1"/>
  <c r="M34" i="19"/>
  <c r="M8" i="19"/>
  <c r="G34" i="19"/>
  <c r="G56" i="19"/>
  <c r="G8" i="19"/>
  <c r="AF86" i="19"/>
  <c r="M9" i="18"/>
  <c r="M8" i="18" s="1"/>
  <c r="M48" i="18"/>
  <c r="M34" i="18" s="1"/>
  <c r="AF54" i="18"/>
  <c r="M8" i="17"/>
  <c r="M117" i="17"/>
  <c r="M106" i="17" s="1"/>
  <c r="M71" i="17"/>
  <c r="M35" i="17" s="1"/>
  <c r="M50" i="17"/>
  <c r="M21" i="17"/>
  <c r="AF75" i="16"/>
  <c r="M28" i="16"/>
  <c r="M8" i="16" s="1"/>
  <c r="M159" i="15"/>
  <c r="M8" i="15"/>
  <c r="M66" i="15"/>
  <c r="G8" i="15"/>
  <c r="M182" i="15"/>
  <c r="M175" i="15" s="1"/>
  <c r="M8" i="14"/>
  <c r="AF84" i="14"/>
  <c r="M64" i="14"/>
  <c r="M63" i="14" s="1"/>
  <c r="M13" i="14"/>
  <c r="M75" i="14"/>
  <c r="M73" i="14" s="1"/>
  <c r="M79" i="13"/>
  <c r="M40" i="13"/>
  <c r="M39" i="13" s="1"/>
  <c r="M12" i="13"/>
  <c r="M8" i="13" s="1"/>
  <c r="M8" i="12"/>
  <c r="M131" i="12"/>
  <c r="M97" i="12"/>
  <c r="G199" i="12"/>
  <c r="G127" i="12"/>
  <c r="G8" i="12"/>
  <c r="I39" i="1"/>
  <c r="I56" i="1" s="1"/>
  <c r="J28" i="1"/>
  <c r="J26" i="1"/>
  <c r="G38" i="1"/>
  <c r="F38" i="1"/>
  <c r="J23" i="1"/>
  <c r="J24" i="1"/>
  <c r="J25" i="1"/>
  <c r="J27" i="1"/>
  <c r="E24" i="1"/>
  <c r="E26" i="1"/>
  <c r="J74" i="1" l="1"/>
  <c r="J69" i="1"/>
  <c r="J72" i="1"/>
  <c r="J84" i="1"/>
  <c r="J64" i="1"/>
  <c r="J80" i="1"/>
  <c r="J73" i="1"/>
  <c r="J68" i="1"/>
  <c r="J82" i="1"/>
  <c r="J81" i="1"/>
  <c r="J66" i="1"/>
  <c r="J76" i="1"/>
  <c r="J65" i="1"/>
  <c r="J75" i="1"/>
  <c r="J67" i="1"/>
  <c r="J77" i="1"/>
  <c r="J70" i="1"/>
  <c r="J78" i="1"/>
  <c r="J63" i="1"/>
  <c r="J71" i="1"/>
  <c r="J79" i="1"/>
  <c r="A23" i="1"/>
  <c r="J55" i="1"/>
  <c r="J51" i="1"/>
  <c r="J47" i="1"/>
  <c r="J43" i="1"/>
  <c r="J39" i="1"/>
  <c r="J56" i="1" s="1"/>
  <c r="J54" i="1"/>
  <c r="J46" i="1"/>
  <c r="J52" i="1"/>
  <c r="J48" i="1"/>
  <c r="J44" i="1"/>
  <c r="J40" i="1"/>
  <c r="J53" i="1"/>
  <c r="J49" i="1"/>
  <c r="J45" i="1"/>
  <c r="J41" i="1"/>
  <c r="J50" i="1"/>
  <c r="J42" i="1"/>
  <c r="J85" i="1" l="1"/>
  <c r="A24" i="1"/>
  <c r="G24" i="1"/>
  <c r="A27" i="1" s="1"/>
  <c r="G29" i="1" l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>
  <authors>
    <author>arustav4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>
  <authors>
    <author>arustav4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>
  <authors>
    <author>arustav4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arustav4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arustav4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arustav4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arustav4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arustav4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arustav4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arustav4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<sst xmlns="http://schemas.openxmlformats.org/spreadsheetml/2006/main" count="4854" uniqueCount="1260">
  <si>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</si>
  <si>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</si>
  <si>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</si>
  <si>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</si>
  <si>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</si>
  <si>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</si>
  <si>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</si>
  <si>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</si>
  <si>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</si>
  <si>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</si>
  <si>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</si>
  <si>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</si>
  <si>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</si>
  <si>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</si>
  <si>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</si>
  <si>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</si>
  <si>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</si>
  <si>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</si>
  <si>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</si>
  <si>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</si>
  <si>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</si>
  <si>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</si>
  <si>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</si>
  <si>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</si>
  <si>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</si>
  <si>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</si>
  <si>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</si>
  <si>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</si>
  <si>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</si>
  <si>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</si>
  <si>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</si>
  <si>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</si>
  <si>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</si>
  <si>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</si>
  <si>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</si>
  <si>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</si>
  <si>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</si>
  <si>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</si>
  <si>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</si>
  <si>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</si>
  <si>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</si>
  <si>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</si>
  <si>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</si>
  <si>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2026002</t>
  </si>
  <si>
    <t>REGENERACE VEŘEJNÉHO PROSTRANSTVÍ - PETŘVALD - I.ETAPA</t>
  </si>
  <si>
    <t>Stavba</t>
  </si>
  <si>
    <t>IO301</t>
  </si>
  <si>
    <t>Dešťová kanalizace, retence, OLK</t>
  </si>
  <si>
    <t>01</t>
  </si>
  <si>
    <t>IO401</t>
  </si>
  <si>
    <t>Veřejné osvětlení</t>
  </si>
  <si>
    <t>SO001</t>
  </si>
  <si>
    <t>Bourací práce, kácení</t>
  </si>
  <si>
    <t>SO101</t>
  </si>
  <si>
    <t>Komunikace, zpevněné plochy</t>
  </si>
  <si>
    <t>Zpevněné plochy</t>
  </si>
  <si>
    <t>02</t>
  </si>
  <si>
    <t>Sanace neúnosného podloží</t>
  </si>
  <si>
    <t>03</t>
  </si>
  <si>
    <t>Dopravní značení</t>
  </si>
  <si>
    <t>SO701</t>
  </si>
  <si>
    <t>Sadové úpravy, TÚ, terasy, závlaha</t>
  </si>
  <si>
    <t>Opěrná stěna B</t>
  </si>
  <si>
    <t>Shcodiště 14-16</t>
  </si>
  <si>
    <t>Sadové úpravy</t>
  </si>
  <si>
    <t>VON</t>
  </si>
  <si>
    <t>Vedlejší a ostatní náklady</t>
  </si>
  <si>
    <t>Celkem za stavbu</t>
  </si>
  <si>
    <t>CZK</t>
  </si>
  <si>
    <t>Rekapitulace dílů</t>
  </si>
  <si>
    <t>Typ dílu</t>
  </si>
  <si>
    <t>0</t>
  </si>
  <si>
    <t>Nepřiřazený díl</t>
  </si>
  <si>
    <t>1</t>
  </si>
  <si>
    <t>Zemní práce</t>
  </si>
  <si>
    <t>2</t>
  </si>
  <si>
    <t>Zakládání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</si>
  <si>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</si>
  <si>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</si>
  <si>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</si>
  <si>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</si>
  <si>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</si>
  <si>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</si>
  <si>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</si>
  <si>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Komunikace pozemní</t>
  </si>
  <si>
    <t>63</t>
  </si>
  <si>
    <t>Podlahy a podlahové konstrukce</t>
  </si>
  <si>
    <t>8</t>
  </si>
  <si>
    <t>Trubní vedení</t>
  </si>
  <si>
    <t>9</t>
  </si>
  <si>
    <t>Ostatní konstrukce a práce, bourání</t>
  </si>
  <si>
    <t>91</t>
  </si>
  <si>
    <t>Doplňující práce na komunikaci</t>
  </si>
  <si>
    <t>99</t>
  </si>
  <si>
    <t>Staveništní přesun hmot</t>
  </si>
  <si>
    <t>997</t>
  </si>
  <si>
    <t>Přesun sutě</t>
  </si>
  <si>
    <t>998</t>
  </si>
  <si>
    <t>Přesun hmot</t>
  </si>
  <si>
    <t>D2</t>
  </si>
  <si>
    <t>Montáž VO</t>
  </si>
  <si>
    <t>767</t>
  </si>
  <si>
    <t>Konstrukce zámečnické</t>
  </si>
  <si>
    <t>M21</t>
  </si>
  <si>
    <t>Elektromontáže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</si>
  <si>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</si>
  <si>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</si>
  <si>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</si>
  <si>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</si>
  <si>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</si>
  <si>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</si>
  <si>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</si>
  <si>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</si>
  <si>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</si>
  <si>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</si>
  <si>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</si>
  <si>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</si>
  <si>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</si>
  <si>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</si>
  <si>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</si>
  <si>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</si>
  <si>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</si>
  <si>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</si>
  <si>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</si>
  <si>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</si>
  <si>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</si>
  <si>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</si>
  <si>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</si>
  <si>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</si>
  <si>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</si>
  <si>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</si>
  <si>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</si>
  <si>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</si>
  <si>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</si>
  <si>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</si>
  <si>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</si>
  <si>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</si>
  <si>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</si>
  <si>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</si>
  <si>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</si>
  <si>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130001101</t>
  </si>
  <si>
    <t>Příplatek za ztížené hloubení v blízkosti vedení</t>
  </si>
  <si>
    <t>m3</t>
  </si>
  <si>
    <t>RTS 25/ II</t>
  </si>
  <si>
    <t>Práce</t>
  </si>
  <si>
    <t>Běžná</t>
  </si>
  <si>
    <t>POL1_</t>
  </si>
  <si>
    <t xml:space="preserve">viz. D.2.3.2. Podélné profily : </t>
  </si>
  <si>
    <t>VV</t>
  </si>
  <si>
    <t>Přípojka splašková S1 : 2,16*2*1,1*3</t>
  </si>
  <si>
    <t>Přípojka dešťová od UV5 : 1,82*2*1,1*5</t>
  </si>
  <si>
    <t>Přípojka dešťová od SV1 : 1,885*2*1,1*4</t>
  </si>
  <si>
    <t>131201201</t>
  </si>
  <si>
    <t>Hloubení zapažených jam v hor.3 do 100 m3</t>
  </si>
  <si>
    <t>rozšíření rýh pro šachty a vpusti : 1,5*1,5*(2,1+2,44+2,31+2,11+1,9+1,17*4+1,74+1,17+1,52+3,6+0,83+3,6)</t>
  </si>
  <si>
    <t>jáma pro OLK : 5,15*3,15*3,7</t>
  </si>
  <si>
    <t>131201209</t>
  </si>
  <si>
    <t>Příplatek za lepivost - hloubení zapaž.jam v hor.3</t>
  </si>
  <si>
    <t>Odkaz na mn. položky pořadí 2 : 123,02327*0,3</t>
  </si>
  <si>
    <t>132201212</t>
  </si>
  <si>
    <t>Hloubení rýh š.do 200 cm hor.3 do 1000m3,STROJNĚ</t>
  </si>
  <si>
    <t>Přípojka splašková S1 : 2,16*82*1,1</t>
  </si>
  <si>
    <t>Přípojka dešťová od UV1 : 1,5*14*1,1</t>
  </si>
  <si>
    <t>Přípojka dešťová od UV2 : 1,625*3,4*1,1</t>
  </si>
  <si>
    <t>Přípojka dešťová od UV3 : 1,565*3,4*1,1</t>
  </si>
  <si>
    <t>Přípojka dešťová od UV4 : 1,54*3,4*1,1</t>
  </si>
  <si>
    <t>Přípojka dešťová od UV5 : 1,82*36,8*1,1</t>
  </si>
  <si>
    <t>Přípojka dešťová od SV1 : (1,885*35,3+3,7*1)*1,1</t>
  </si>
  <si>
    <t>Přípojka dešťová od SV2 : (0,96*7+3,7*1)*1,1</t>
  </si>
  <si>
    <t>132201219</t>
  </si>
  <si>
    <t>Přípl.za lepivost,hloubení rýh 200cm,hor.3,STROJNĚ</t>
  </si>
  <si>
    <t>Odkaz na mn. položky pořadí 4 : 398,02237*0,3</t>
  </si>
  <si>
    <t>151101102</t>
  </si>
  <si>
    <t>Pažení a rozepření stěn rýh - příložné - hl.do 4 m</t>
  </si>
  <si>
    <t>m2</t>
  </si>
  <si>
    <t>Přípojka splašková S1 : 2,16*82*2</t>
  </si>
  <si>
    <t>Přípojka dešťová od UV1 : 1,5*14*2</t>
  </si>
  <si>
    <t>Přípojka dešťová od UV2 : 1,625*3,4*2</t>
  </si>
  <si>
    <t>Přípojka dešťová od UV3 : 1,565*3,4*2</t>
  </si>
  <si>
    <t>Přípojka dešťová od UV4 : 1,54*3,4*2</t>
  </si>
  <si>
    <t>Přípojka dešťová od UV5 : 1,82*36,8*2</t>
  </si>
  <si>
    <t>Přípojka dešťová od SV1 : (1,885*35,3+3,7*1)*2</t>
  </si>
  <si>
    <t>Přípojka dešťová od SV2 : (0,96*7+3,7*1)*2</t>
  </si>
  <si>
    <t>161101101</t>
  </si>
  <si>
    <t>Svislé přemístění výkopku z hor.1-4 do 2,5 m</t>
  </si>
  <si>
    <t>rozšíření rýh pro šachty a vpusti : 1,5*1,5*(1,1+1,44+1,31+1,11+0,9+0,17*4+0,74+0,17+0,52+2,6+2,6)</t>
  </si>
  <si>
    <t>jáma pro OLK : 5,15*3,15*2,7</t>
  </si>
  <si>
    <t>Přípojka splašková S1 : 1,16*82*1,1</t>
  </si>
  <si>
    <t>Přípojka dešťová od UV1 : 0,5*14*1,1</t>
  </si>
  <si>
    <t>Přípojka dešťová od UV2 : 0,625*3,4*1,1</t>
  </si>
  <si>
    <t>Přípojka dešťová od UV3 : 0,565*3,4*1,1</t>
  </si>
  <si>
    <t>Přípojka dešťová od UV4 : 0,54*3,4*1,1</t>
  </si>
  <si>
    <t>Přípojka dešťová od UV5 : 0,82*36,8*1,1</t>
  </si>
  <si>
    <t>Přípojka dešťová od SV1 : (0,885*35,3+2,7*1)*1,1</t>
  </si>
  <si>
    <t>Přípojka dešťová od SV2 : 2,7*1*1,1</t>
  </si>
  <si>
    <t>162701105</t>
  </si>
  <si>
    <t>Vodorovné přemístění výkopku z hor.1-4 do 10000 m</t>
  </si>
  <si>
    <t>Odkaz na mn. položky pořadí 2 : 123,02325</t>
  </si>
  <si>
    <t>Odkaz na mn. položky pořadí 4 : 398,02235</t>
  </si>
  <si>
    <t>Odkaz na mn. položky pořadí 11 : 368,25083*-1</t>
  </si>
  <si>
    <t>Nahrazení kameniva za zeminu při zásypech v komunikaci : 222,53385</t>
  </si>
  <si>
    <t>162701109</t>
  </si>
  <si>
    <t>Příplatek k vod. přemístění hor.1-4 za další 1 km</t>
  </si>
  <si>
    <t>Odkaz na mn. položky pořadí 8 : 375,32862*5</t>
  </si>
  <si>
    <t>171201101</t>
  </si>
  <si>
    <t>Uložení sypaniny do násypů nezhutněných</t>
  </si>
  <si>
    <t>Uložení sypaniny do násypů nebo na skládku s rozprostřením sypaniny ve vrstvách a s hrubým urovnáním.</t>
  </si>
  <si>
    <t>POP</t>
  </si>
  <si>
    <t>odvezená zemina na meziskládku : 375,32862</t>
  </si>
  <si>
    <t>174101101</t>
  </si>
  <si>
    <t>Zásyp jam, rýh, šachet se zhutněním</t>
  </si>
  <si>
    <t>včetně strojního přemístění materiálu pro zásyp ze vzdálenosti do 10 m od okraje zásypu</t>
  </si>
  <si>
    <t>Odkaz na mn. položky pořadí 12 : 101,73350*-1</t>
  </si>
  <si>
    <t>Odkaz na mn. položky pořadí 19 : 20,60300*-1</t>
  </si>
  <si>
    <t>odpočet objemu šachet DN1000 : -1*(3,14*0,5*0,5*(2,1+2,44+2,31+2,11+1,9))</t>
  </si>
  <si>
    <t>odpočet objemu šachet DN315 : -1*(3,14*0,1575*0,1575*(1,52+3,6*2))</t>
  </si>
  <si>
    <t>odpočet objemu UV : -1*(3,14*0,275*0,275*(1,17*5+1,74))</t>
  </si>
  <si>
    <t>odpočet objemu SV : -1*(0,6*0,9*0,83*2)</t>
  </si>
  <si>
    <t>odpočet objemu OLK : -1*(4,15*2,15*1,86+3,14*0,4*0,4*1,3*3)</t>
  </si>
  <si>
    <t>175101101</t>
  </si>
  <si>
    <t>Obsyp potrubí bez prohození sypaniny s dodáním štěrkopísku frakce 0 - 22 mm</t>
  </si>
  <si>
    <t>Přípojka splašková S1 : 0,55*82*1,1</t>
  </si>
  <si>
    <t>Přípojka dešťová od UV1 : 0,45*14*1,1</t>
  </si>
  <si>
    <t>Přípojka dešťová od UV2 : 0,45*3,4*1,1</t>
  </si>
  <si>
    <t>Přípojka dešťová od UV3 : 0,45*3,4*1,1</t>
  </si>
  <si>
    <t>Přípojka dešťová od UV4 : 0,45*3,4*1,1</t>
  </si>
  <si>
    <t>Přípojka dešťová od UV5 : 0,45*36,8*1,1</t>
  </si>
  <si>
    <t>Přípojka dešťová od SV1 : 0,45*36,3*1,1</t>
  </si>
  <si>
    <t>Přípojka dešťová od SV2 : 0,45*8*1,1</t>
  </si>
  <si>
    <t>583417034R01</t>
  </si>
  <si>
    <t>Kamenivo drcené frakce  8/32</t>
  </si>
  <si>
    <t>t</t>
  </si>
  <si>
    <t>Vlastní</t>
  </si>
  <si>
    <t>Indiv</t>
  </si>
  <si>
    <t>Specifikace</t>
  </si>
  <si>
    <t>POL3_</t>
  </si>
  <si>
    <t>Začátek provozního součtu</t>
  </si>
  <si>
    <t xml:space="preserve">  viz. D.2.3.2. Podélné profily : </t>
  </si>
  <si>
    <t xml:space="preserve">  Přípojka splašková S1 : 1,51*50*1,1</t>
  </si>
  <si>
    <t xml:space="preserve">  Přípojka dešťová od UV1 : 0,95*14*1,1</t>
  </si>
  <si>
    <t xml:space="preserve">  Přípojka dešťová od UV2 : 1,075*3,4*1,1</t>
  </si>
  <si>
    <t xml:space="preserve">  Přípojka dešťová od UV3 : 1,015*3,4*1,1</t>
  </si>
  <si>
    <t xml:space="preserve">  Přípojka dešťová od UV4 : 0,99*3,4*1,1</t>
  </si>
  <si>
    <t xml:space="preserve">  Přípojka dešťová od UV5 : 1,27*36,8*1,1</t>
  </si>
  <si>
    <t xml:space="preserve">  Přípojka dešťová od SV1 : (1,335*35,3+3,15*1)*1,1</t>
  </si>
  <si>
    <t xml:space="preserve">  Přípojka dešťová od SV2 : (0,41*7+3,15*1)*1,1</t>
  </si>
  <si>
    <t>Konec provozního součtu</t>
  </si>
  <si>
    <t>222,53385*1,65</t>
  </si>
  <si>
    <t>271531113</t>
  </si>
  <si>
    <t>Polštář základu z kameniva hr. drceného 16-32 mm</t>
  </si>
  <si>
    <t xml:space="preserve">viz. D.2.3.3. Odlučovač lehkých kapalin : </t>
  </si>
  <si>
    <t>štěrkový podsyp : 5,15*3,15*0,1</t>
  </si>
  <si>
    <t>273321411</t>
  </si>
  <si>
    <t>Železobeton základových desek C 25/30</t>
  </si>
  <si>
    <t>Základová deska : 4,55*2,55*0,15</t>
  </si>
  <si>
    <t>273351215</t>
  </si>
  <si>
    <t>Bednění stěn základových desek - zřízení</t>
  </si>
  <si>
    <t>Základová deska : (4,55*2+2,55*2)*0,15</t>
  </si>
  <si>
    <t>273351216</t>
  </si>
  <si>
    <t>Bednění stěn základových desek - odstranění</t>
  </si>
  <si>
    <t>Včetně očištění, vytřídění a uložení bednicího materiálu.</t>
  </si>
  <si>
    <t>Odkaz na mn. položky pořadí 16 : 2,13000</t>
  </si>
  <si>
    <t>273362021</t>
  </si>
  <si>
    <t>Výztuž základových desek ze svařovaných sití KARI</t>
  </si>
  <si>
    <t>Základová deska : (4,55*2,55*1,25)/6*0,02664</t>
  </si>
  <si>
    <t>451572111</t>
  </si>
  <si>
    <t>Lože pod potrubí z kameniva těženého 0 - 4 mm</t>
  </si>
  <si>
    <t>Přípojka splašková S1 : 0,1*82*1,1</t>
  </si>
  <si>
    <t>Přípojka dešťová od UV1 : 0,1*14*1,1</t>
  </si>
  <si>
    <t>Přípojka dešťová od UV2 : 0,1*3,4*1,1</t>
  </si>
  <si>
    <t>Přípojka dešťová od UV3 : 0,1*3,4*1,1</t>
  </si>
  <si>
    <t>Přípojka dešťová od UV4 : 0,1*3,4*1,1</t>
  </si>
  <si>
    <t>Přípojka dešťová od UV5 : 0,1*36,8*1,1</t>
  </si>
  <si>
    <t>Přípojka dešťová od SV1 : 0,1*36,3*1,1</t>
  </si>
  <si>
    <t>Přípojka dešťová od SV2 : 0,1*8*1,1</t>
  </si>
  <si>
    <t>452311131</t>
  </si>
  <si>
    <t>Desky podkladní pod potrubí z betonu C 12/15</t>
  </si>
  <si>
    <t xml:space="preserve">viz. D.2.3.7. Vzorová kanalizační šachta DN1000 : </t>
  </si>
  <si>
    <t>podkladní beton : 1,52*1,52*0,1*5</t>
  </si>
  <si>
    <t>564231111</t>
  </si>
  <si>
    <t>Podklad ze štěrkopísku po zhutnění tloušťky 10 cm</t>
  </si>
  <si>
    <t>štěrkový podsyp : 1,72*1,72*5</t>
  </si>
  <si>
    <t>871311111</t>
  </si>
  <si>
    <t>Montáž trubek z tvrdého PVC ve výkopu d 160 mm</t>
  </si>
  <si>
    <t>m</t>
  </si>
  <si>
    <t>Přípojka dešťová od UV1 : 14</t>
  </si>
  <si>
    <t>Přípojka dešťová od UV2 : 3,4</t>
  </si>
  <si>
    <t>Přípojka dešťová od UV3 : 3,4</t>
  </si>
  <si>
    <t>Přípojka dešťová od UV4 : 3,4</t>
  </si>
  <si>
    <t>Přípojka dešťová od UV5 : 36,8</t>
  </si>
  <si>
    <t>Přípojka dešťová od SV1 : 36,3</t>
  </si>
  <si>
    <t>Přípojka dešťová od SV2 : 8</t>
  </si>
  <si>
    <t>871351111</t>
  </si>
  <si>
    <t>Montáž trubek z tvrdého PVC ve výkopu d 225 mm</t>
  </si>
  <si>
    <t>Přípojka splašková S1 : 82</t>
  </si>
  <si>
    <t>892571111</t>
  </si>
  <si>
    <t>Zkouška těsnosti kanalizace DN do 200, vodou</t>
  </si>
  <si>
    <t>Odkaz na mn. položky pořadí 22 : 105,30000</t>
  </si>
  <si>
    <t>Odkaz na mn. položky pořadí 23 : 82,00000</t>
  </si>
  <si>
    <t>894421111</t>
  </si>
  <si>
    <t>Osazení betonových dílců šachet do 0,5 t</t>
  </si>
  <si>
    <t>kus</t>
  </si>
  <si>
    <t xml:space="preserve">viz. D.2.3.10. Výpis šachet DN1000 : </t>
  </si>
  <si>
    <t>vyrovnávací prstence : 1+1+2+2+1</t>
  </si>
  <si>
    <t>894421112</t>
  </si>
  <si>
    <t>Osazení betonových dílců šachet do 1,4 t</t>
  </si>
  <si>
    <t>zákrytové desky : 5</t>
  </si>
  <si>
    <t>skuže : 1+2+1+2+2</t>
  </si>
  <si>
    <t>894423111</t>
  </si>
  <si>
    <t>Osazení betonových dílců šachet do 2,0 t šachtová dna, na kroužek, do 2,0 t</t>
  </si>
  <si>
    <t>dna : 5</t>
  </si>
  <si>
    <t>894432111</t>
  </si>
  <si>
    <t>Osazení plastové šachty revizní prům.315 mm</t>
  </si>
  <si>
    <t xml:space="preserve">viz. D.2.3.11. Výpis šachet DN315 : </t>
  </si>
  <si>
    <t>Plastové šachty : 3</t>
  </si>
  <si>
    <t>895941311</t>
  </si>
  <si>
    <t>Zřízení vpusti uliční z dílců typ UVB - 50 včetně dodávky dílců pro uliční vpusti TBV</t>
  </si>
  <si>
    <t xml:space="preserve">viz. D.2.3.1 Situační výkres : </t>
  </si>
  <si>
    <t>uliční vpusti : 6</t>
  </si>
  <si>
    <t>899103111</t>
  </si>
  <si>
    <t>Osazení poklopu s rámem do 150 kg</t>
  </si>
  <si>
    <t>betonové šachty : 5</t>
  </si>
  <si>
    <t>plastové šachty : 3</t>
  </si>
  <si>
    <t>899203111</t>
  </si>
  <si>
    <t>Osazení mříží litinových s rámem do 150kg včetně dodávky vtokové mříže 500 x 500 mm, D400</t>
  </si>
  <si>
    <t>Odkaz na mn. položky pořadí 29 : 6,00000</t>
  </si>
  <si>
    <t>899711122</t>
  </si>
  <si>
    <t>Fólie výstražná z PVC šedá, šířka 30 cm</t>
  </si>
  <si>
    <t>8_R001</t>
  </si>
  <si>
    <t>D+M odlučovače lehkých kapalin vč. revizních a kontrolních šachet, dle specifikace v PD</t>
  </si>
  <si>
    <t>kompl</t>
  </si>
  <si>
    <t>8_R002</t>
  </si>
  <si>
    <t>Napojení potrubí na stávající kanalizaci pomocí navrtávky</t>
  </si>
  <si>
    <t>napojení na stávající kanalizaci : 3</t>
  </si>
  <si>
    <t>8_R003</t>
  </si>
  <si>
    <t>D+M Sorpční vpusti, vč. obetonování, dle specifikace v PD</t>
  </si>
  <si>
    <t>sorpční vpusti : 2</t>
  </si>
  <si>
    <t>286111901</t>
  </si>
  <si>
    <t>Trubka kanalizační PVC SN 12 DN 150/1000 hladká, s hrdlem, červenohnědá</t>
  </si>
  <si>
    <t>SPCM</t>
  </si>
  <si>
    <t>RTS 17/ I</t>
  </si>
  <si>
    <t>Odkaz na mn. položky pořadí 22 : 105,30000*1,03</t>
  </si>
  <si>
    <t>286111911</t>
  </si>
  <si>
    <t>Trubka kanalizační PVC SN 12 DN 200/1000 hladká, s hrdlem, červenohnědá</t>
  </si>
  <si>
    <t>Odkaz na mn. položky pořadí 23 : 82,00000*1,03</t>
  </si>
  <si>
    <t>28697047.A</t>
  </si>
  <si>
    <t>Dno šachtové DN 315 přímý průtok DN 160</t>
  </si>
  <si>
    <t>28697103.A</t>
  </si>
  <si>
    <t>Roura šachtová korugovaná  bez hrdla 315/1250 mm</t>
  </si>
  <si>
    <t>2869714021</t>
  </si>
  <si>
    <t>Roura šachtová korugovaná  bez hrdla 315/6000 mm</t>
  </si>
  <si>
    <t>28697466</t>
  </si>
  <si>
    <t>Poklop kompozitní D d=600 mm třída D400, s těsněním</t>
  </si>
  <si>
    <t>59224200</t>
  </si>
  <si>
    <t>Konus železobetonový 315</t>
  </si>
  <si>
    <t>59224204</t>
  </si>
  <si>
    <t>Poklop betonový 315/7 t</t>
  </si>
  <si>
    <t>59224347.A</t>
  </si>
  <si>
    <t>Prstenec vyrovn šachetní TBW-Q.1 63/6</t>
  </si>
  <si>
    <t>59224347.AR1</t>
  </si>
  <si>
    <t>Prstenec vyrovn šachetní TBW-Q.1 63/4</t>
  </si>
  <si>
    <t>59224348.A</t>
  </si>
  <si>
    <t>Prstenec vyrovn šachetní TBW-Q.1 63/8</t>
  </si>
  <si>
    <t>59224349.A</t>
  </si>
  <si>
    <t>Prstenec vyrovn šachetní TBW-Q.1 63/10</t>
  </si>
  <si>
    <t>59224354</t>
  </si>
  <si>
    <t>Deska zákrytová TZK-Q.1 100-63/17</t>
  </si>
  <si>
    <t>59224358.A</t>
  </si>
  <si>
    <t>Skruž šachetní TBS-Q.1 100/25/12 PS</t>
  </si>
  <si>
    <t>59224361.A</t>
  </si>
  <si>
    <t>Skruž šachetní TBS-Q.1 100/50/12 PS</t>
  </si>
  <si>
    <t>59224364.A</t>
  </si>
  <si>
    <t>Skruž šachetní TBS-Q.1 100/100/12 PS</t>
  </si>
  <si>
    <t>59224367.A</t>
  </si>
  <si>
    <t>Dno šachetní přímé TBZ-Q.1 100/80 V max. 50</t>
  </si>
  <si>
    <t>59224373.A</t>
  </si>
  <si>
    <t>Těsnění elastom pro šach díly - DN 1000</t>
  </si>
  <si>
    <t>Těsnění : 2+3+2+3+3</t>
  </si>
  <si>
    <t>998276101</t>
  </si>
  <si>
    <t>Přesun hmot, trubní vedení plastová, otevř. výkop</t>
  </si>
  <si>
    <t>POL7_</t>
  </si>
  <si>
    <t>na vzdálenost 15 m od hrany výkopu nebo od okraje šachty</t>
  </si>
  <si>
    <t>SUM</t>
  </si>
  <si>
    <t>Poznámky uchazeče k zadání</t>
  </si>
  <si>
    <t>POPUZIV</t>
  </si>
  <si>
    <t>END</t>
  </si>
  <si>
    <t>Pol1</t>
  </si>
  <si>
    <t>AYKY 4Bx16</t>
  </si>
  <si>
    <t>POL3_0</t>
  </si>
  <si>
    <t>Pol2</t>
  </si>
  <si>
    <t>Chránička KOPODUR KD 09075 BC</t>
  </si>
  <si>
    <t>Pol3</t>
  </si>
  <si>
    <t>CYKY 3x1,5</t>
  </si>
  <si>
    <t>Pol5</t>
  </si>
  <si>
    <t>Chránička KOPODUR KD 09050 BC</t>
  </si>
  <si>
    <t>Pol7</t>
  </si>
  <si>
    <t>Zemnič FeZn 30x4 (1kg/1m)</t>
  </si>
  <si>
    <t>Pol8</t>
  </si>
  <si>
    <t>Zemnič FeZn pr.10 (70m)</t>
  </si>
  <si>
    <t>kg</t>
  </si>
  <si>
    <t>Pol9</t>
  </si>
  <si>
    <t>Smršťovací trubice 19/9,5mm žluto-zelená</t>
  </si>
  <si>
    <t>Pol10</t>
  </si>
  <si>
    <t>Zalévací spojka odbočná se svorkovnicí OSZ 2,5-16</t>
  </si>
  <si>
    <t>ks</t>
  </si>
  <si>
    <t>Pol11</t>
  </si>
  <si>
    <t>RF MARKER (kulový, červený) frekvence - 134kHz</t>
  </si>
  <si>
    <t>Pol12</t>
  </si>
  <si>
    <t>Výstražná fólie 22/250</t>
  </si>
  <si>
    <t>Pol13</t>
  </si>
  <si>
    <t>Svorka SR 3b</t>
  </si>
  <si>
    <t>Pol14</t>
  </si>
  <si>
    <t>Svorka SR 2b</t>
  </si>
  <si>
    <t>Pol15</t>
  </si>
  <si>
    <t>Svorka SP 01</t>
  </si>
  <si>
    <t>Pol16</t>
  </si>
  <si>
    <t>Stožár parkový 6m hliník - pr.146</t>
  </si>
  <si>
    <t>Pol18</t>
  </si>
  <si>
    <t>Stožár vetknutý - UZM8-159/108/89</t>
  </si>
  <si>
    <t>Pol19</t>
  </si>
  <si>
    <t>Stožár vetknutý - UZM8-159/108/89 - přírubový</t>
  </si>
  <si>
    <t>Pol20</t>
  </si>
  <si>
    <t>Svítidlo LVLEDOS9000V23</t>
  </si>
  <si>
    <t>Pol21</t>
  </si>
  <si>
    <t>Svítidlo AU600 60M</t>
  </si>
  <si>
    <t>Pol22</t>
  </si>
  <si>
    <t>Stožárová výzbroj SI-A-8.35.4</t>
  </si>
  <si>
    <t>Pol23</t>
  </si>
  <si>
    <t>Výložník UZB-1-1500</t>
  </si>
  <si>
    <t>Pol24</t>
  </si>
  <si>
    <t>Výložník UZB-2-1500/180</t>
  </si>
  <si>
    <t>Pol25</t>
  </si>
  <si>
    <t>Výložník UZB-3-1500/120</t>
  </si>
  <si>
    <t>Pol26</t>
  </si>
  <si>
    <t>Ochranná manžeta OM159</t>
  </si>
  <si>
    <t>POL1_1</t>
  </si>
  <si>
    <t>Pol27</t>
  </si>
  <si>
    <t>Trubka základová 1m PVC-U pr.315x7,7</t>
  </si>
  <si>
    <t>Pol28</t>
  </si>
  <si>
    <t>Trubka základová 1m PVC-U pr.400x9,8</t>
  </si>
  <si>
    <t>Pol29</t>
  </si>
  <si>
    <t>Ocelová zábrana proti najetí vozidel</t>
  </si>
  <si>
    <t>Pol39</t>
  </si>
  <si>
    <t>PU pěna - nízkoexpanzní</t>
  </si>
  <si>
    <t>Pol40</t>
  </si>
  <si>
    <t>Nátěr antiplakát</t>
  </si>
  <si>
    <t>Pol41</t>
  </si>
  <si>
    <t>Nátěr základní šedý na pozink</t>
  </si>
  <si>
    <t>Pol42</t>
  </si>
  <si>
    <t>Ostatní drobný a spojovací materiál</t>
  </si>
  <si>
    <t>kpl</t>
  </si>
  <si>
    <t>Pol43</t>
  </si>
  <si>
    <t>Al kabel uložený volně v chráničce ve výkopu 16 mm2</t>
  </si>
  <si>
    <t>Pol45</t>
  </si>
  <si>
    <t>Cu kabel do 1,5 mm2</t>
  </si>
  <si>
    <t>Pol46</t>
  </si>
  <si>
    <t>uložení kabelové chráničky do pr. 100</t>
  </si>
  <si>
    <t>Pol47</t>
  </si>
  <si>
    <t>uložení kabelové chráničky pevné nad pr. 100</t>
  </si>
  <si>
    <t>Pol48</t>
  </si>
  <si>
    <t>ukončení vodičů v rozváděči nebo na přístroji do 16 mm2</t>
  </si>
  <si>
    <t>Pol49</t>
  </si>
  <si>
    <t>označovací štítek na kabel</t>
  </si>
  <si>
    <t>Pol50</t>
  </si>
  <si>
    <t>propojení kabelu do 4 x 16 mm2 odbočnou kabelovou spojkou</t>
  </si>
  <si>
    <t>Pol54</t>
  </si>
  <si>
    <t>pojistková skříň ve stožáru</t>
  </si>
  <si>
    <t>Pol55</t>
  </si>
  <si>
    <t>svorkovnice řadová do 16 mm2</t>
  </si>
  <si>
    <t>Pol56</t>
  </si>
  <si>
    <t>pojistka závitová E27 do 25 A</t>
  </si>
  <si>
    <t>Pol57</t>
  </si>
  <si>
    <t>uzem. vedení v zemi, FeZn pásek  v městské zástavbě</t>
  </si>
  <si>
    <t>Pol58</t>
  </si>
  <si>
    <t>uzem. vedení v zemi, drátem pr. do 10 mm, v městské zástavbě</t>
  </si>
  <si>
    <t>Pol59</t>
  </si>
  <si>
    <t>Ochranná manžeta</t>
  </si>
  <si>
    <t>Pol60</t>
  </si>
  <si>
    <t>svorka se 2 šrouby (SS, SR 03)</t>
  </si>
  <si>
    <t>Pol61</t>
  </si>
  <si>
    <t>výbojkové svítidlo na sloupek (parkové)</t>
  </si>
  <si>
    <t>Pol62</t>
  </si>
  <si>
    <t>výbojkové svítidlo na výložník</t>
  </si>
  <si>
    <t>Pol63</t>
  </si>
  <si>
    <t>stožár osvětlení - parkový, hliníkový (DZ, příruba)</t>
  </si>
  <si>
    <t>Pol64</t>
  </si>
  <si>
    <t>stožár osvětlení - ocelový, do 12 m (DZ, příruba)</t>
  </si>
  <si>
    <t>Pol65</t>
  </si>
  <si>
    <t>výložník osvětlení 1ramenný, sloupový, do 35 kg</t>
  </si>
  <si>
    <t>Pol66</t>
  </si>
  <si>
    <t>výložník osvětlení 2ramenný, sloupový, do 70 kg</t>
  </si>
  <si>
    <t>Pol67</t>
  </si>
  <si>
    <t>výložník osvětlení 3ramenný, sloupový, do 70 kg</t>
  </si>
  <si>
    <t>Pol68</t>
  </si>
  <si>
    <t>elektrovýzbroj stožáru - 1 okruh</t>
  </si>
  <si>
    <t>Pol69</t>
  </si>
  <si>
    <t>nátěr jednosložkový antivandal</t>
  </si>
  <si>
    <t>Pol70</t>
  </si>
  <si>
    <t>základní nátěr jednosložkový</t>
  </si>
  <si>
    <t>Pol71</t>
  </si>
  <si>
    <t>písmena nebo číslice do 100 mm</t>
  </si>
  <si>
    <t>Pol72</t>
  </si>
  <si>
    <t>nátěr patice pro osvětlovací stožár</t>
  </si>
  <si>
    <t>Pol73</t>
  </si>
  <si>
    <t>nátěr zemnicího pásku 30 x 4 mm</t>
  </si>
  <si>
    <t>Pol74</t>
  </si>
  <si>
    <t>instalace Smršťovací trubice</t>
  </si>
  <si>
    <t>Pol75</t>
  </si>
  <si>
    <t>vytyčení trasy vedení podzemního, kabelového, v zástavbě</t>
  </si>
  <si>
    <t>km</t>
  </si>
  <si>
    <t>Pol76</t>
  </si>
  <si>
    <t>hloubení jam pro stožár veřejného osvětlení</t>
  </si>
  <si>
    <t>Pol77</t>
  </si>
  <si>
    <t>hloubení kabelových rýh, hloubka do 1 m, šíře od 80 cm</t>
  </si>
  <si>
    <t>Pol78</t>
  </si>
  <si>
    <t>kabelové lože z písku a štěrkopísku 5 cm nad kabel bez zakrytí</t>
  </si>
  <si>
    <t>Pol79</t>
  </si>
  <si>
    <t>zakrytí výstražnou fólií šíře do 25 cm</t>
  </si>
  <si>
    <t>Pol80</t>
  </si>
  <si>
    <t>vypodložení spojky do 1 kV</t>
  </si>
  <si>
    <t>Pol81</t>
  </si>
  <si>
    <t>instalace ocelové zábrany proti najetí aut</t>
  </si>
  <si>
    <t>Pol82</t>
  </si>
  <si>
    <t>základ pro ocelovou zábranu proti najetí aut</t>
  </si>
  <si>
    <t>Pol83</t>
  </si>
  <si>
    <t>základ pro stožár VO 5-8m</t>
  </si>
  <si>
    <t>Pol84</t>
  </si>
  <si>
    <t>Elektrorevize svorkovnice VO</t>
  </si>
  <si>
    <t>Pol85</t>
  </si>
  <si>
    <t>Světlo VO</t>
  </si>
  <si>
    <t>Pol86</t>
  </si>
  <si>
    <t>Měření Izolačních odporů</t>
  </si>
  <si>
    <t>měř.</t>
  </si>
  <si>
    <t>Pol87</t>
  </si>
  <si>
    <t>Impedance smyčky</t>
  </si>
  <si>
    <t>Pol88</t>
  </si>
  <si>
    <t>Odporu uzemnění</t>
  </si>
  <si>
    <t>Pol89</t>
  </si>
  <si>
    <t>Ochranného odporu pospojování</t>
  </si>
  <si>
    <t>111251115</t>
  </si>
  <si>
    <t>Drcení ořezaných větví průměru do 15 cm</t>
  </si>
  <si>
    <t>Odhad : 50</t>
  </si>
  <si>
    <t>112201101</t>
  </si>
  <si>
    <t>Odstranění pařezů pod úrovní, o průměru 10 - 30 cm</t>
  </si>
  <si>
    <t>RTS 25/ I</t>
  </si>
  <si>
    <t>112201102</t>
  </si>
  <si>
    <t>Odstranění pařezů pod úrovní, o průměru 30 - 50 cm</t>
  </si>
  <si>
    <t>112201103</t>
  </si>
  <si>
    <t>Odstranění pařezů pod úrovní, o průměru 50 - 70 cm</t>
  </si>
  <si>
    <t>113106212</t>
  </si>
  <si>
    <t>Rozebrání dlažeb z velkých kostek v živici</t>
  </si>
  <si>
    <t xml:space="preserve">viz. SITUAČNÍ VÝKRES DEMONTÁŽÍ A BOURACÍCH PRACÍ : </t>
  </si>
  <si>
    <t>dlážděný žlab : (5+2,5)*0,5</t>
  </si>
  <si>
    <t>113106231</t>
  </si>
  <si>
    <t>Rozebrání dlažeb ze zámkové dlažby v kamenivu</t>
  </si>
  <si>
    <t>chodník ze zámkové dlažby : 8,1*2</t>
  </si>
  <si>
    <t>113107315</t>
  </si>
  <si>
    <t>Odstranění podkladu pl. 50 m2,kam.těžené tl.15 cm</t>
  </si>
  <si>
    <t>Kačírek : 10*2,3</t>
  </si>
  <si>
    <t>113107630</t>
  </si>
  <si>
    <t>Odstranění podkladu nad 50 m2,kam.drcené tl.30 cm</t>
  </si>
  <si>
    <t>Asfaltová komunikace - odměřeno z DWG : 1312,86</t>
  </si>
  <si>
    <t>113151255</t>
  </si>
  <si>
    <t>Fréz.živič krytu nad 500 m2, bez překážek,tl.20 cm</t>
  </si>
  <si>
    <t>113201111</t>
  </si>
  <si>
    <t>Vytrhání obrubníků chodníkových a parkových</t>
  </si>
  <si>
    <t>obruby kolem zámkové dlažby : 8,1*2</t>
  </si>
  <si>
    <t>113202111</t>
  </si>
  <si>
    <t>Vytrhání obrub obrubníků silničních</t>
  </si>
  <si>
    <t>obruby kole asfaltové komunikace - odměřeno z DWG : 360,6</t>
  </si>
  <si>
    <t>121101102</t>
  </si>
  <si>
    <t>Sejmutí ornice s přemístěním přes 50 do 100 m</t>
  </si>
  <si>
    <t>sejmutí ornice tl. 20 cm - odměřeno z DWG : 1683,2*0,2</t>
  </si>
  <si>
    <t>132201110</t>
  </si>
  <si>
    <t>Hloubení rýh š.do 60 cm v hor.3 do 50 m3, STROJNĚ</t>
  </si>
  <si>
    <t>výkop pro demontáž rozvodů VO : (57+60)*0,4*0,8</t>
  </si>
  <si>
    <t>132201119</t>
  </si>
  <si>
    <t>Přípl.za lepivost,hloubení rýh 60 cm,hor.3,STROJNĚ</t>
  </si>
  <si>
    <t>Odkaz na mn. položky pořadí 13 : 37,44000*0,3</t>
  </si>
  <si>
    <t>Odkaz na mn. položky pořadí 12 : 336,64000</t>
  </si>
  <si>
    <t>Odkaz na mn. položky pořadí 15 : 336,64000*5</t>
  </si>
  <si>
    <t>162301421</t>
  </si>
  <si>
    <t>Vodorovné přemístění pařezů  D 30 cm do 5000 m</t>
  </si>
  <si>
    <t>162301422</t>
  </si>
  <si>
    <t>Vodorovné přemístění pařezů  D 50 cm do 5000 m</t>
  </si>
  <si>
    <t>162301423</t>
  </si>
  <si>
    <t>Vodorovné přemístění pařezů  D 70 cm do 5000 m</t>
  </si>
  <si>
    <t>Odkaz na mn. položky pořadí 13 : 37,44000</t>
  </si>
  <si>
    <t>174201201</t>
  </si>
  <si>
    <t>Zásyp jam po pařezech D 30 cm</t>
  </si>
  <si>
    <t>174201202</t>
  </si>
  <si>
    <t>Zásyp jam po pařezech D 50 cm</t>
  </si>
  <si>
    <t>174201203</t>
  </si>
  <si>
    <t>Zásyp jam po pařezech D 70 cm</t>
  </si>
  <si>
    <t>979999973</t>
  </si>
  <si>
    <t>Poplatek za uložení, zemina a kamení, (skup.170504) (A kvalita)</t>
  </si>
  <si>
    <t>Odkaz na mn. položky pořadí 15 : 336,64000*1,8</t>
  </si>
  <si>
    <t>919735113</t>
  </si>
  <si>
    <t>Řezání stávajícího živičného krytu tl. 10 - 15 cm</t>
  </si>
  <si>
    <t>řezání asfaltová komunikace : 11+5,5+9+22,5</t>
  </si>
  <si>
    <t>M21_R001</t>
  </si>
  <si>
    <t>Demontáž rozvodů VO</t>
  </si>
  <si>
    <t>57+60</t>
  </si>
  <si>
    <t>460030111</t>
  </si>
  <si>
    <t>Kácení stromů průměru do 30 cm stromy průměru 10 - 20 cm</t>
  </si>
  <si>
    <t>Kácení stromů průměru do 30 cm stromy průměru 20 - 30 cm</t>
  </si>
  <si>
    <t>460030112</t>
  </si>
  <si>
    <t>Kácení stromů průměru nad 30 cm stromy průměru 30 - 40 cm</t>
  </si>
  <si>
    <t>Kácení stromů průměru nad 30 cm stromy průměru 40 - 50 cm</t>
  </si>
  <si>
    <t>Kácení stromů průměru nad 30 cm stromy průměru 50 - 60 cm</t>
  </si>
  <si>
    <t>979089001</t>
  </si>
  <si>
    <t>Poplatek za uložení odpadního štěrku a kameniva, skupina odpadu 010408</t>
  </si>
  <si>
    <t>979990161</t>
  </si>
  <si>
    <t>Poplatek za uložení - dřevo, skupina odpadu 170201</t>
  </si>
  <si>
    <t>kategorie 17 02 01 dřevo</t>
  </si>
  <si>
    <t>Likvidace pařezů : (11*350)/1000</t>
  </si>
  <si>
    <t>979999982</t>
  </si>
  <si>
    <t>Poplatek za recyklaci betonu kusovost nad 1600 cm2 (skup.170101)</t>
  </si>
  <si>
    <t>979999995</t>
  </si>
  <si>
    <t>Poplatek za recyklaci asfaltu, kusovost do 1600 cm2, (skup.170302)</t>
  </si>
  <si>
    <t>170 302</t>
  </si>
  <si>
    <t>979081121</t>
  </si>
  <si>
    <t>Příplatek k odvozu za každý další 1 km</t>
  </si>
  <si>
    <t>Přesun suti</t>
  </si>
  <si>
    <t>POL8_</t>
  </si>
  <si>
    <t>979083117</t>
  </si>
  <si>
    <t>Vodorovné přemístění suti na skládku do 6000 m</t>
  </si>
  <si>
    <t>132254102</t>
  </si>
  <si>
    <t>Hloubení zapažených rýh šířky do 800 mm strojně s urovnáním dna do předepsaného profilu a spádu v hornině třídy těžitelnosti I skupiny 3 přes 20 do 50 m3</t>
  </si>
  <si>
    <t>URS</t>
  </si>
  <si>
    <t>ÚRS 26 01</t>
  </si>
  <si>
    <t>https://podminky.urs.cz/item/CS_URS_2026_01/132254102</t>
  </si>
  <si>
    <t xml:space="preserve">"výkopy pro drenáž"0,5*0,4*270 : </t>
  </si>
  <si>
    <t>54</t>
  </si>
  <si>
    <t>139001101</t>
  </si>
  <si>
    <t>Příplatek k cenám hloubených vykopávek za ztížení vykopávky v blízkosti podzemního vedení nebo výbušnin pro jakoukoliv třídu horniny</t>
  </si>
  <si>
    <t>https://podminky.urs.cz/item/CS_URS_2026_01/139001101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</si>
  <si>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</si>
  <si>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</t>
  </si>
  <si>
    <t>přes 9 000 do 10 000 m</t>
  </si>
  <si>
    <t>https://podminky.urs.cz/item/CS_URS_2026_01/162751117</t>
  </si>
  <si>
    <t>Poznámka k položce:</t>
  </si>
  <si>
    <t>Odvoz na skládku.</t>
  </si>
  <si>
    <t>162751119</t>
  </si>
  <si>
    <t>Příplatek k ceně za každých dalších i započatých 1 000 m</t>
  </si>
  <si>
    <t>https://podminky.urs.cz/item/CS_URS_2026_01/162751119</t>
  </si>
  <si>
    <t>Odvoz na skládku - celkem 14km.</t>
  </si>
  <si>
    <t xml:space="preserve">54*4 'Přepočtené koeficientem množství : </t>
  </si>
  <si>
    <t>216</t>
  </si>
  <si>
    <t>167151101</t>
  </si>
  <si>
    <t>Nakládání, skládání a překládání neulehlého výkopku nebo sypaniny strojně nakládání, množství do 100 m3, z horniny třídy těžitelnosti I, skupiny 1 až 3</t>
  </si>
  <si>
    <t>https://podminky.urs.cz/item/CS_URS_2026_01/167151101</t>
  </si>
  <si>
    <t>167151121</t>
  </si>
  <si>
    <t>Nakládání, skládání a překládání neulehlého výkopku nebo sypaniny strojně skládání nebo překládání, z hornin třídy těžitelnosti I, skupiny 1 až 3</t>
  </si>
  <si>
    <t>https://podminky.urs.cz/item/CS_URS_2026_01/167151121</t>
  </si>
  <si>
    <t>171201231</t>
  </si>
  <si>
    <t>Poplatek za předání zeminy a kamení recyklačnímu zařízení zatříděné do Katalogu odpadů pod kódem 17 05 04</t>
  </si>
  <si>
    <t>https://podminky.urs.cz/item/CS_URS_2026_01/171201231</t>
  </si>
  <si>
    <t>Koeficient 1,9 pro přepočet m3 na t.</t>
  </si>
  <si>
    <t xml:space="preserve">54*1,9 'Přepočtené koeficientem množství : </t>
  </si>
  <si>
    <t>102,6</t>
  </si>
  <si>
    <t>171251201</t>
  </si>
  <si>
    <t>Uložení sypaniny na skládky nebo meziskládky bez hutnění s upravením uložené sypaniny do předepsaného tvaru</t>
  </si>
  <si>
    <t>https://podminky.urs.cz/item/CS_URS_2026_01/171251201</t>
  </si>
  <si>
    <t>175111101</t>
  </si>
  <si>
    <t>Obsypání potrubí ručně sypaninou z vhodných hornin třídy těžitelnosti I a II, skupiny 1 až 4 nebo materiálem připraveným podél výkopu ve vzdálenosti do 3 m od jeho kraje pro jakoukoliv hloubku</t>
  </si>
  <si>
    <t>výkopu a míru zhutnění bez prohození sypaniny</t>
  </si>
  <si>
    <t>https://podminky.urs.cz/item/CS_URS_2026_01/175111101</t>
  </si>
  <si>
    <t>Hutnění materiálu ve vrstvách max. 200mm!</t>
  </si>
  <si>
    <t xml:space="preserve">"obsyp drenáž"0,5*0,4*270 : </t>
  </si>
  <si>
    <t>58333674.R01</t>
  </si>
  <si>
    <t>kamenivo těžené hrubé frakce 8/32</t>
  </si>
  <si>
    <t>Hutněný obsyp ve vrstvách.</t>
  </si>
  <si>
    <t>Koeficient 1,9 pro přepočet t na m3.</t>
  </si>
  <si>
    <t>181951114</t>
  </si>
  <si>
    <t>Úprava pláně vyrovnáním výškových rozdílů strojně v hornině třídy těžitelnosti II, skupiny 4 a 5 se zhutněním</t>
  </si>
  <si>
    <t>https://podminky.urs.cz/item/CS_URS_2026_01/181951114</t>
  </si>
  <si>
    <t xml:space="preserve">"Konstrukce příjezdové komunikace"1200 : </t>
  </si>
  <si>
    <t xml:space="preserve">"Konstrukce náběhů zpomalovacího prahu"10 : </t>
  </si>
  <si>
    <t xml:space="preserve">"Konstrukce zpomalovacího prahu"25 : </t>
  </si>
  <si>
    <t xml:space="preserve">"Konstrukce dlážděné plochy parkoviště"770 : </t>
  </si>
  <si>
    <t xml:space="preserve">"Konstrukce chodníku ze zámkové dlažby"115 : </t>
  </si>
  <si>
    <t xml:space="preserve">"Konstrukce chodníku z betonové velkoformátové dlažby"130 : </t>
  </si>
  <si>
    <t>2250</t>
  </si>
  <si>
    <t>212752701</t>
  </si>
  <si>
    <t>Trativody z drenážních trubek pro liniové stavby a komunikace se zřízením štěrkového lože pod trubky a s jejich obsypem v otevřeném výkopu trubka tunelová jednovrstvá PVC-U SN 4 perforace 220° DN 100</t>
  </si>
  <si>
    <t>https://podminky.urs.cz/item/CS_URS_2026_01/212752701</t>
  </si>
  <si>
    <t>564201111</t>
  </si>
  <si>
    <t>Podklad nebo podsyp ze štěrkopísku ŠP s rozprostřením, vlhčením a zhutněním plochy přes 100 m2, po zhutnění tl. 40 mm</t>
  </si>
  <si>
    <t>https://podminky.urs.cz/item/CS_URS_2026_01/564201111</t>
  </si>
  <si>
    <t>1040</t>
  </si>
  <si>
    <t>564851111.B</t>
  </si>
  <si>
    <t>Podklad ze štěrkodrti ŠDB s rozprostřením a zhutněním plochy přes 100 m2, po zhutnění tl. 150 mm</t>
  </si>
  <si>
    <t>https://podminky.urs.cz/item/CS_URS_2026_01/564851111.B</t>
  </si>
  <si>
    <t>245</t>
  </si>
  <si>
    <t>564861111.A</t>
  </si>
  <si>
    <t>Podklad ze štěrkodrti ŠDA s rozprostřením a zhutněním plochy přes 100 m2, po zhutnění tl. 200 mm</t>
  </si>
  <si>
    <t>https://podminky.urs.cz/item/CS_URS_2026_01/564861111.A</t>
  </si>
  <si>
    <t>1235</t>
  </si>
  <si>
    <t>564861111.B</t>
  </si>
  <si>
    <t>Podklad ze štěrkodrti ŠDB s rozprostřením a zhutněním plochy přes 100 m2, po zhutnění tl. 200 mm</t>
  </si>
  <si>
    <t>https://podminky.urs.cz/item/CS_URS_2026_01/564861111.B</t>
  </si>
  <si>
    <t>1210</t>
  </si>
  <si>
    <t>564871011.B</t>
  </si>
  <si>
    <t>Podklad ze štěrkodrti ŠDB s rozprostřením a zhutněním plochy jednotlivě do 100 m2, po zhutnění tl. 250 mm</t>
  </si>
  <si>
    <t>https://podminky.urs.cz/item/CS_URS_2026_01/564871011.B</t>
  </si>
  <si>
    <t>25</t>
  </si>
  <si>
    <t>564871116.B</t>
  </si>
  <si>
    <t>Podklad ze štěrkodrti ŠDB s rozprostřením a zhutněním plochy přes 100 m2, po zhutnění tl. 300 mm</t>
  </si>
  <si>
    <t>https://podminky.urs.cz/item/CS_URS_2026_01/564871116.B</t>
  </si>
  <si>
    <t>770</t>
  </si>
  <si>
    <t>565155011</t>
  </si>
  <si>
    <t>Asfaltový beton vrstva podkladní ACP 16 z nemodifikovaného asfaltu s rozprostřením a zhutněním ACP 16 + v pruhu šířky přes 1,5 do 3 m, po zhutnění tl. 70 mm</t>
  </si>
  <si>
    <t>https://podminky.urs.cz/item/CS_URS_2026_01/565155011</t>
  </si>
  <si>
    <t>573191111</t>
  </si>
  <si>
    <t>Postřik infiltrační kationaktivní emulzí v množství 1,00 kg/m2</t>
  </si>
  <si>
    <t>https://podminky.urs.cz/item/CS_URS_2026_01/573191111</t>
  </si>
  <si>
    <t>573231107</t>
  </si>
  <si>
    <t>Postřik spojovací PS bez posypu kamenivem ze silniční emulze, v množství 0,40 kg/m2</t>
  </si>
  <si>
    <t>https://podminky.urs.cz/item/CS_URS_2026_01/573231107</t>
  </si>
  <si>
    <t>577134131</t>
  </si>
  <si>
    <t>Asfaltový beton vrstva obrusná ACO 11 z modifikovaného asfaltu s rozprostřením a se zhutněním ACO 11+ v pruhu šířky přes do 1,5 do 3 m, po zhutnění tl. 40 mm</t>
  </si>
  <si>
    <t>https://podminky.urs.cz/item/CS_URS_2026_01/577134131</t>
  </si>
  <si>
    <t>596211121</t>
  </si>
  <si>
    <t>Kladení dlažby z betonových zámkových dlaždic komunikací pro pěší ručně s ložem z kameniva těženého nebo drceného tl. do 40 mm, s vyplněním spár s dvojitým hutněním, vibrováním a se smetením</t>
  </si>
  <si>
    <t>přebytečného materiálu na krajnici tl. 60 mm skupiny B, pro plochy přes 50 do 100 m2</t>
  </si>
  <si>
    <t>https://podminky.urs.cz/item/CS_URS_2026_01/596211121</t>
  </si>
  <si>
    <t>59245018</t>
  </si>
  <si>
    <t>dlažba skladebná betonová 200x100mm tl 60mm přírodní</t>
  </si>
  <si>
    <t>Bez fazety.</t>
  </si>
  <si>
    <t xml:space="preserve">100*1,03 'Přepočtené koeficientem množství : </t>
  </si>
  <si>
    <t>103</t>
  </si>
  <si>
    <t>59245226</t>
  </si>
  <si>
    <t>dlažba pro nevidomé betonová 200x100mm tl 80mm barevná</t>
  </si>
  <si>
    <t xml:space="preserve">15*1,03 'Přepočtené koeficientem množství : </t>
  </si>
  <si>
    <t>15,45</t>
  </si>
  <si>
    <t>596211124</t>
  </si>
  <si>
    <t>přebytečného materiálu na krajnici tl. 60 mm skupiny B, pro plochy Příplatek k cenám za dlažbu z prvků dvou barev</t>
  </si>
  <si>
    <t>https://podminky.urs.cz/item/CS_URS_2026_01/596211124</t>
  </si>
  <si>
    <t>596212223</t>
  </si>
  <si>
    <t>Kladení dlažby z betonových zámkových dlaždic pozemních komunikací ručně s ložem z kameniva těženého nebo drceného tl. do 50 mm, s vyplněním spár, s dvojitým hutněním vibrováním a se smetením</t>
  </si>
  <si>
    <t>přebytečného materiálu na krajnici tl. 80 mm skupiny B, pro plochy přes 300 m2</t>
  </si>
  <si>
    <t>https://podminky.urs.cz/item/CS_URS_2026_01/596212223</t>
  </si>
  <si>
    <t>59245020</t>
  </si>
  <si>
    <t>dlažba skladebná betonová 200x100mm tl 80mm přírodní</t>
  </si>
  <si>
    <t>S fazetou.</t>
  </si>
  <si>
    <t xml:space="preserve">770*1,03 'Přepočtené koeficientem množství : </t>
  </si>
  <si>
    <t>793,1</t>
  </si>
  <si>
    <t>596811411</t>
  </si>
  <si>
    <t>Kladení velkoformátové dlažby pozemních komunikací a komunikací pro pěší s ložem z kameniva tl. 40 mm, s vyplněním spár, s hutněním, vibrováním a se smetením přebytečného materiálu tl. přes 100 do</t>
  </si>
  <si>
    <t>150 mm, velikosti dlaždic do 0,5 m2, pro plochy do 300 m2</t>
  </si>
  <si>
    <t>https://podminky.urs.cz/item/CS_URS_2026_01/596811411</t>
  </si>
  <si>
    <t>155</t>
  </si>
  <si>
    <t>59246020.R01</t>
  </si>
  <si>
    <t>dlažba velkoformátová betonová1000x300 tl.120mm přírodní</t>
  </si>
  <si>
    <t xml:space="preserve">"Konstrukce chodníku z betonové velkoformátové dlažby"130-13 : </t>
  </si>
  <si>
    <t xml:space="preserve">142*1,03 'Přepočtené koeficientem množství : </t>
  </si>
  <si>
    <t>146,26</t>
  </si>
  <si>
    <t>59246091.R01</t>
  </si>
  <si>
    <t>dlažba pro nevidomé betonová bílá vhodná do památkových zón</t>
  </si>
  <si>
    <t xml:space="preserve">13*1,1 'Přepočtené koeficientem množství : </t>
  </si>
  <si>
    <t>14,3</t>
  </si>
  <si>
    <t>899132112</t>
  </si>
  <si>
    <t>Výměna (výšková úprava) poklopu kanalizačního s rámem samonivelačním s ošetřením podkladních vrstev hloubky přes 25 cm</t>
  </si>
  <si>
    <t>https://podminky.urs.cz/item/CS_URS_2026_01/899132112</t>
  </si>
  <si>
    <t xml:space="preserve">"Výšková úprava stáv. šachtic"14 : </t>
  </si>
  <si>
    <t>14</t>
  </si>
  <si>
    <t>55241033</t>
  </si>
  <si>
    <t>poklop šachtový litinový kruhový DN 600 bez ventilace tř D400 v samonivelačním rámu pro intenzivní provoz</t>
  </si>
  <si>
    <t>899132212</t>
  </si>
  <si>
    <t>Výměna (výšková úprava) poklopu vodovodního samonivelačního nebo pevného šoupátkového</t>
  </si>
  <si>
    <t>https://podminky.urs.cz/item/CS_URS_2026_01/899132212</t>
  </si>
  <si>
    <t xml:space="preserve">"Výšková úprava stáv. šoupátek"2 : </t>
  </si>
  <si>
    <t>55241104</t>
  </si>
  <si>
    <t>poklop šoupátkový litinový bez ventilace tř D400 v samonivelačním rámu</t>
  </si>
  <si>
    <t>899132213</t>
  </si>
  <si>
    <t>Výměna (výšková úprava) poklopu vodovodního samonivelačního nebo pevného hydrantového</t>
  </si>
  <si>
    <t>https://podminky.urs.cz/item/CS_URS_2026_01/899132213</t>
  </si>
  <si>
    <t xml:space="preserve">"Výšková úprava stáv. hydrantů"2 : </t>
  </si>
  <si>
    <t>55241105</t>
  </si>
  <si>
    <t>poklop hydrantový litinový bez ventilace tř D400 v samonivelačním rámu</t>
  </si>
  <si>
    <t>916111123</t>
  </si>
  <si>
    <t>Osazení silniční obruby z dlažebních kostek v jedné řadě s ložem tl. přes 50 do 100 mm, s vyplněním a zatřením spár cementovou maltou z drobných kostek s boční opěrou z betonu prostého, do lože z</t>
  </si>
  <si>
    <t>betonu prostého téže značky</t>
  </si>
  <si>
    <t>https://podminky.urs.cz/item/CS_URS_2026_01/916111123</t>
  </si>
  <si>
    <t>58381015</t>
  </si>
  <si>
    <t>kostka řezanoštípaná dlažební žula 10x10x10cm</t>
  </si>
  <si>
    <t xml:space="preserve">240*0,105 'Přepočtené koeficientem množství : </t>
  </si>
  <si>
    <t>25,2</t>
  </si>
  <si>
    <t>916131213</t>
  </si>
  <si>
    <t>Osazení silničního obrubníku betonového se zřízením lože, s vyplněním a zatřením spár cementovou maltou stojatého s boční opěrou z betonu prostého, do lože z betonu prostého</t>
  </si>
  <si>
    <t>https://podminky.urs.cz/item/CS_URS_2026_01/916131213</t>
  </si>
  <si>
    <t xml:space="preserve">"bet. silniční obrubník 150/250"530 : </t>
  </si>
  <si>
    <t xml:space="preserve">"bet. silniční obrubník 100/250"205 : </t>
  </si>
  <si>
    <t>735</t>
  </si>
  <si>
    <t>59217031</t>
  </si>
  <si>
    <t>obrubník silniční betonový 1000x150x250mm</t>
  </si>
  <si>
    <t xml:space="preserve">530*1,05 'Přepočtené koeficientem množství : </t>
  </si>
  <si>
    <t>556,5</t>
  </si>
  <si>
    <t>59217072</t>
  </si>
  <si>
    <t>obrubník silniční betonový 1000x100x250mm</t>
  </si>
  <si>
    <t xml:space="preserve">205*1,05 'Přepočtené koeficientem množství : </t>
  </si>
  <si>
    <t>215,25</t>
  </si>
  <si>
    <t>916231213</t>
  </si>
  <si>
    <t>Osazení chodníkového obrubníku betonového se zřízením lože, s vyplněním a zatřením spár cementovou maltou stojatého s boční opěrou z betonu prostého, do lože z betonu prostého</t>
  </si>
  <si>
    <t>https://podminky.urs.cz/item/CS_URS_2026_01/916231213</t>
  </si>
  <si>
    <t xml:space="preserve">"bet. chod. obrubník 80/250"170 : </t>
  </si>
  <si>
    <t>170</t>
  </si>
  <si>
    <t>59217016</t>
  </si>
  <si>
    <t>obrubník betonový chodníkový 1000x80x250mm</t>
  </si>
  <si>
    <t xml:space="preserve">170*1,02 'Přepočtené koeficientem množství : </t>
  </si>
  <si>
    <t>173,4</t>
  </si>
  <si>
    <t>919122132</t>
  </si>
  <si>
    <t>Utěsnění dilatačních spár zálivkou za tepla v cementobetonovém nebo živičném krytu včetně adhezního nátěru s těsnicím profilem pod zálivkou, pro komůrky šířky 20 mm, hloubky 40 mm</t>
  </si>
  <si>
    <t>https://podminky.urs.cz/item/CS_URS_2026_01/919122132</t>
  </si>
  <si>
    <t xml:space="preserve">"na styku stávajících a nových asfaltových vrstev"55 : </t>
  </si>
  <si>
    <t>55</t>
  </si>
  <si>
    <t>919726122</t>
  </si>
  <si>
    <t>Geotextilie netkaná pro ochranu, separaci nebo filtraci měrná hmotnost přes 200 do 300 g/m2</t>
  </si>
  <si>
    <t>https://podminky.urs.cz/item/CS_URS_2026_01/919726122</t>
  </si>
  <si>
    <t xml:space="preserve">"drenáž"(0,5+0,4+0,5+0,4)*270 : </t>
  </si>
  <si>
    <t>486</t>
  </si>
  <si>
    <t>919732211.R01</t>
  </si>
  <si>
    <t>Styčná pracovní spára při napojení nového živičného povrchu na stávající se zalitím za tepla modifikovanou asfaltovou hmotou s posypem vápenným hydrátem šířky do 60 mm, hloubky do 20 mm včetně</t>
  </si>
  <si>
    <t>prořezání spár</t>
  </si>
  <si>
    <t>935113212</t>
  </si>
  <si>
    <t>Osazení odvodňovacího žlabu s krycím roštem betonového šířky přes 210 mm</t>
  </si>
  <si>
    <t>https://podminky.urs.cz/item/CS_URS_2026_01/935113212</t>
  </si>
  <si>
    <t>59227043.R01</t>
  </si>
  <si>
    <t>betonový odvodňovací žlab B125, 300x500 mm tvar U</t>
  </si>
  <si>
    <t>59227020.R01</t>
  </si>
  <si>
    <t>mříž příkopového žlabu B125 tvar U, pevně ukotvena k žlabu</t>
  </si>
  <si>
    <t>939291013</t>
  </si>
  <si>
    <t>Obetonování konstrukcí pozemních komunikací z betonu prostého bez zvláštních nároků na prostředí tř. C 20/25</t>
  </si>
  <si>
    <t>https://podminky.urs.cz/item/CS_URS_2026_01/939291013</t>
  </si>
  <si>
    <t xml:space="preserve">Beton C20/25nXF3 : </t>
  </si>
  <si>
    <t xml:space="preserve">"bet. silniční obrubník 150/250"530*0,25*0,35 : </t>
  </si>
  <si>
    <t xml:space="preserve">"bet. silniční obrubník 100/250"205*0,25*0,35 : </t>
  </si>
  <si>
    <t xml:space="preserve">"kostka dlažební"240*0,15*0,15 : </t>
  </si>
  <si>
    <t xml:space="preserve">"bet. chod. obrubník 80/250"170*0,25*0,25 : </t>
  </si>
  <si>
    <t xml:space="preserve">"betonový odvodňovací žlab"3*0,35*0,35 : </t>
  </si>
  <si>
    <t>80,706</t>
  </si>
  <si>
    <t>998225111</t>
  </si>
  <si>
    <t>Přesun hmot pro komunikace s krytem z kameniva, monolitickým betonovým nebo živičným dopravní vzdálenost do 200 m jakékoliv délky objektu</t>
  </si>
  <si>
    <t>https://podminky.urs.cz/item/CS_URS_2026_01/998225111</t>
  </si>
  <si>
    <t>122452205</t>
  </si>
  <si>
    <t>Odkopávky a prokopávky nezapažené pro silnice a dálnice strojně v hornině třídy těžitelnosti II přes 500 do 1 000 m3</t>
  </si>
  <si>
    <t>https://podminky.urs.cz/item/CS_URS_2026_01/122452205</t>
  </si>
  <si>
    <t xml:space="preserve">"Konstrukce příjezdové komunikace"1200*0,4 : </t>
  </si>
  <si>
    <t xml:space="preserve">"Konstrukce zpomalovacího prahu"25*0,4 : </t>
  </si>
  <si>
    <t xml:space="preserve">"Konstrukce dlážděné plochy parkoviště"770*0,4 : </t>
  </si>
  <si>
    <t xml:space="preserve">"Konstrukce chodníku ze zámkové dlažby"115*0,4 : </t>
  </si>
  <si>
    <t xml:space="preserve">"Konstrukce chodníku z betonové velkoformátové dlažby"130*0,4 : </t>
  </si>
  <si>
    <t>896</t>
  </si>
  <si>
    <t>129001101</t>
  </si>
  <si>
    <t>Příplatek k cenám vykopávek za ztížení vykopávky v blízkosti podzemního vedení nebo výbušnin v horninách jakékoliv třídy</t>
  </si>
  <si>
    <t>https://podminky.urs.cz/item/CS_URS_2026_01/129001101</t>
  </si>
  <si>
    <t>25% objemu</t>
  </si>
  <si>
    <t xml:space="preserve">896*0,25 'Přepočtené koeficientem množství : </t>
  </si>
  <si>
    <t>224</t>
  </si>
  <si>
    <t xml:space="preserve">896*4 'Přepočtené koeficientem množství : </t>
  </si>
  <si>
    <t>3584</t>
  </si>
  <si>
    <t>167151111</t>
  </si>
  <si>
    <t>Nakládání, skládání a překládání neulehlého výkopku nebo sypaniny strojně nakládání, množství přes 100 m3, z hornin třídy těžitelnosti I, skupiny 1 až 3</t>
  </si>
  <si>
    <t>https://podminky.urs.cz/item/CS_URS_2026_01/167151111</t>
  </si>
  <si>
    <t xml:space="preserve">896*1,9 'Přepočtené koeficientem množství : </t>
  </si>
  <si>
    <t>1702,4</t>
  </si>
  <si>
    <t>2240</t>
  </si>
  <si>
    <t>564861111</t>
  </si>
  <si>
    <t>Podklad ze štěrkodrti ŠD s rozprostřením a zhutněním plochy přes 100 m2, po zhutnění tl. 200 mm</t>
  </si>
  <si>
    <t>https://podminky.urs.cz/item/CS_URS_2026_01/564861111</t>
  </si>
  <si>
    <t>Celková tl. 0,4m.</t>
  </si>
  <si>
    <t xml:space="preserve">2240*2 'Přepočtené koeficientem množství : </t>
  </si>
  <si>
    <t>4480</t>
  </si>
  <si>
    <t>919726123</t>
  </si>
  <si>
    <t>Geotextilie netkaná pro ochranu, separaci nebo filtraci měrná hmotnost přes 300 do 500 g/m2</t>
  </si>
  <si>
    <t>https://podminky.urs.cz/item/CS_URS_2026_01/919726123</t>
  </si>
  <si>
    <t xml:space="preserve">2240*1,3 'Přepočtené koeficientem množství : </t>
  </si>
  <si>
    <t>2912</t>
  </si>
  <si>
    <t xml:space="preserve">"Nové sloupky"0,5*0,5*0,8*10 : </t>
  </si>
  <si>
    <t xml:space="preserve">"Přemístěné sloupky"0,5*0,5*0,8*1 : </t>
  </si>
  <si>
    <t>2,2</t>
  </si>
  <si>
    <t>131213701</t>
  </si>
  <si>
    <t>Hloubení nezapažených jam ručně s urovnáním dna do předepsaného profilu a spádu v hornině třídy těžitelnosti I skupiny 3 soudržných</t>
  </si>
  <si>
    <t>https://podminky.urs.cz/item/CS_URS_2026_01/131213701</t>
  </si>
  <si>
    <t xml:space="preserve">2,2*1,9 'Přepočtené koeficientem množství : </t>
  </si>
  <si>
    <t>4,18</t>
  </si>
  <si>
    <t>275313511</t>
  </si>
  <si>
    <t>Základy z betonu prostého patky a bloky z betonu kamenem neprokládaného tř. C 12/15</t>
  </si>
  <si>
    <t>https://podminky.urs.cz/item/CS_URS_2026_01/275313511</t>
  </si>
  <si>
    <t xml:space="preserve">2,2*1,1 'Přepočtené koeficientem množství : </t>
  </si>
  <si>
    <t>2,42</t>
  </si>
  <si>
    <t>914111111</t>
  </si>
  <si>
    <t>Montáž svislé dopravní značky základní velikosti do 1 m2 objímkami na sloupky nebo konzoly</t>
  </si>
  <si>
    <t>https://podminky.urs.cz/item/CS_URS_2026_01/914111111</t>
  </si>
  <si>
    <t xml:space="preserve">"Nové DZ"2+1+1+2+3+1+1+2+2 : </t>
  </si>
  <si>
    <t xml:space="preserve">"přemístěné DZ"1+1 : </t>
  </si>
  <si>
    <t>17</t>
  </si>
  <si>
    <t>40445625</t>
  </si>
  <si>
    <t>informativní značky provozní IP8, IP9, IP11-IP13 500x700mm</t>
  </si>
  <si>
    <t xml:space="preserve">"IP 11a"1 : </t>
  </si>
  <si>
    <t xml:space="preserve">"IP 11b"1 : </t>
  </si>
  <si>
    <t xml:space="preserve">"IP 12 +225"2+2 : </t>
  </si>
  <si>
    <t>6</t>
  </si>
  <si>
    <t>40445622</t>
  </si>
  <si>
    <t>informativní značky provozní IP1-IP3, IP4b-IP7, IP10a, b 750x750mm</t>
  </si>
  <si>
    <t xml:space="preserve">"IP2"2 : </t>
  </si>
  <si>
    <t xml:space="preserve">"IP 4b"3 : </t>
  </si>
  <si>
    <t>40445637</t>
  </si>
  <si>
    <t>informativní značky směrové IS15a, IS20, IS23 700x500mm</t>
  </si>
  <si>
    <t xml:space="preserve">"IS 20"1 : </t>
  </si>
  <si>
    <t>40445619</t>
  </si>
  <si>
    <t>zákazové, příkazové dopravní značky B1-B34, C1-15 500mm</t>
  </si>
  <si>
    <t xml:space="preserve">"B2"2 : </t>
  </si>
  <si>
    <t xml:space="preserve">"B4"1 : </t>
  </si>
  <si>
    <t>40445649</t>
  </si>
  <si>
    <t>dodatkové tabulky E3-E5, E8, E14-E16 500x150mm</t>
  </si>
  <si>
    <t xml:space="preserve">"E 8e"1 : </t>
  </si>
  <si>
    <t>40445647</t>
  </si>
  <si>
    <t>dodatkové tabulky E1, E2a,b , E6, E9, E10 E12c, E17 500x500mm</t>
  </si>
  <si>
    <t xml:space="preserve">"E1"1 : </t>
  </si>
  <si>
    <t>914511113</t>
  </si>
  <si>
    <t>Montáž sloupku dopravních značek délky do 3,5 m do hliníkové patky pro sloupek D 70 mm</t>
  </si>
  <si>
    <t>https://podminky.urs.cz/item/CS_URS_2026_01/914511113</t>
  </si>
  <si>
    <t xml:space="preserve">"Nové sloupky"10 : </t>
  </si>
  <si>
    <t xml:space="preserve">"Přemístěné sloupky"1 : </t>
  </si>
  <si>
    <t>11</t>
  </si>
  <si>
    <t>404452300</t>
  </si>
  <si>
    <t>sloupek pro dopravní značku Zn D 70mm v 3,5m</t>
  </si>
  <si>
    <t>40445241</t>
  </si>
  <si>
    <t>patka pro sloupek Al D 70mm</t>
  </si>
  <si>
    <t>40445254</t>
  </si>
  <si>
    <t>víčko plastové na sloupek D 70mm</t>
  </si>
  <si>
    <t>40445257</t>
  </si>
  <si>
    <t>svorka upínací na sloupek D 70mm</t>
  </si>
  <si>
    <t xml:space="preserve">11*2 'Přepočtené koeficientem množství : </t>
  </si>
  <si>
    <t>22</t>
  </si>
  <si>
    <t>915211111</t>
  </si>
  <si>
    <t>Vodorovné dopravní značení stříkaným plastem dělící čára šířky 125 mm souvislá bílá základní</t>
  </si>
  <si>
    <t>https://podminky.urs.cz/item/CS_URS_2026_01/915211111</t>
  </si>
  <si>
    <t xml:space="preserve">"V10b"34*4,5 : </t>
  </si>
  <si>
    <t xml:space="preserve">"V10b"20*5,0 : </t>
  </si>
  <si>
    <t>253</t>
  </si>
  <si>
    <t>915231111</t>
  </si>
  <si>
    <t>Vodorovné dopravní značení stříkaným plastem přechody pro chodce, šipky, symboly nápisy bílé základní</t>
  </si>
  <si>
    <t>https://podminky.urs.cz/item/CS_URS_2026_01/915231111</t>
  </si>
  <si>
    <t xml:space="preserve">"V17"4 : </t>
  </si>
  <si>
    <t>915311112</t>
  </si>
  <si>
    <t>Vodorovné značení předformovaným termoplastem dopravní značky barevné velikosti do 2 m2</t>
  </si>
  <si>
    <t>https://podminky.urs.cz/item/CS_URS_2026_01/915311112</t>
  </si>
  <si>
    <t xml:space="preserve">"V 10f"4 : </t>
  </si>
  <si>
    <t>915321111</t>
  </si>
  <si>
    <t>Vodorovné značení předformovaným termoplastem přechod pro chodce z pásů šířky 0,5 m</t>
  </si>
  <si>
    <t>https://podminky.urs.cz/item/CS_URS_2026_01/915321111</t>
  </si>
  <si>
    <t xml:space="preserve">0,55*6,0 : </t>
  </si>
  <si>
    <t>3,3</t>
  </si>
  <si>
    <t>961044111</t>
  </si>
  <si>
    <t>Bourání základů z betonu prostého</t>
  </si>
  <si>
    <t>https://podminky.urs.cz/item/CS_URS_2026_01/961044111</t>
  </si>
  <si>
    <t xml:space="preserve">"Přemístěné sloupky"0,6*0,6*1,0*1 : </t>
  </si>
  <si>
    <t xml:space="preserve">"Rušené sloupky"0,6*0,6*1,0*5 : </t>
  </si>
  <si>
    <t>2,16</t>
  </si>
  <si>
    <t>966006132</t>
  </si>
  <si>
    <t>Odstranění dopravních nebo orientačních značek se sloupkem s uložením hmot na vzdálenost do 20 m nebo s naložením na dopravní prostředek, se zásypem jam a jeho zhutněním s betonovou patkou</t>
  </si>
  <si>
    <t>https://podminky.urs.cz/item/CS_URS_2026_01/966006132</t>
  </si>
  <si>
    <t xml:space="preserve">"Rušené sloupky"5 : </t>
  </si>
  <si>
    <t>966006211</t>
  </si>
  <si>
    <t>Odstranění (demontáž) svislých dopravních značek s odklizením materiálu na skládku na vzdálenost do 20 m nebo s naložením na dopravní prostředek ze sloupů, sloupků nebo konzol</t>
  </si>
  <si>
    <t>https://podminky.urs.cz/item/CS_URS_2026_01/966006211</t>
  </si>
  <si>
    <t xml:space="preserve">"Přemístěné značky"1+1 : </t>
  </si>
  <si>
    <t xml:space="preserve">"Rušené značky"5 : </t>
  </si>
  <si>
    <t>7</t>
  </si>
  <si>
    <t>997013871</t>
  </si>
  <si>
    <t>Poplatek za předání stavebního odpadu recyklačnímu zařízení směsného stavebního a demoličního zatříděného do Katalogu odpadů pod kódem 17 09 04</t>
  </si>
  <si>
    <t>https://podminky.urs.cz/item/CS_URS_2026_01/997013871</t>
  </si>
  <si>
    <t>997221551</t>
  </si>
  <si>
    <t>Vodorovná doprava suti bez naložení, ale se složením a s hrubým urovnáním ze sypkých materiálů, na vzdálenost do 1 km</t>
  </si>
  <si>
    <t>https://podminky.urs.cz/item/CS_URS_2026_01/997221551</t>
  </si>
  <si>
    <t>997221559</t>
  </si>
  <si>
    <t>Vodorovná doprava suti bez naložení, ale se složením a s hrubým urovnáním ze sypkých materiálů, na vzdálenost Příplatek k ceně za každý další započatý 1 km přes 1 km</t>
  </si>
  <si>
    <t>https://podminky.urs.cz/item/CS_URS_2026_01/997221559</t>
  </si>
  <si>
    <t>Celkem 10km.</t>
  </si>
  <si>
    <t xml:space="preserve">4,84*9 'Přepočtené koeficientem množství : </t>
  </si>
  <si>
    <t>43,56</t>
  </si>
  <si>
    <t>997221611</t>
  </si>
  <si>
    <t>Nakládání na dopravní prostředky pro vodorovnou dopravu suti</t>
  </si>
  <si>
    <t>https://podminky.urs.cz/item/CS_URS_2026_01/997221611</t>
  </si>
  <si>
    <t>998229112</t>
  </si>
  <si>
    <t>Přesun hmot ruční pro pozemní komunikace s naložením a složením na vzdálenost do 50 m, s krytem dlážděným</t>
  </si>
  <si>
    <t>https://podminky.urs.cz/item/CS_URS_2026_01/998229112</t>
  </si>
  <si>
    <t>100003100</t>
  </si>
  <si>
    <t>Naložení sypaniny</t>
  </si>
  <si>
    <t>dovoz zpět z meziskládky po obsyp stěny : 79,7082</t>
  </si>
  <si>
    <t>Dovoz výkopku z meziskládky z výkopů kanalizace : 375,32862</t>
  </si>
  <si>
    <t>Dovoz výkopku z meziskládky z výkopů pro schodiště : 51,45</t>
  </si>
  <si>
    <t xml:space="preserve">viz. D.1.701-06 Opěrná stěna "B": výkopy : </t>
  </si>
  <si>
    <t>Výkopy pro opěrnou stěnu : 3,46*14,9*0,5+(3,46*3*0,25)*7+3,46*21,1*0,3+3,46*4,1*0,4+(3,64*1,5*0,5)*3</t>
  </si>
  <si>
    <t>Odkaz na mn. položky pořadí 2 : 79,70820*0,3</t>
  </si>
  <si>
    <t>odvoz na meziskládku : 79,7082</t>
  </si>
  <si>
    <t>Dovoz chybějící zeminy : 566,5-79,7082-375,32862-51,45</t>
  </si>
  <si>
    <t>Odkaz na mn. položky pořadí 4 : 646,20820*5</t>
  </si>
  <si>
    <t>Odkaz na mn. položky pořadí 2 : 79,70820</t>
  </si>
  <si>
    <t>175101201</t>
  </si>
  <si>
    <t>Obsyp objektu bez prohození sypaniny</t>
  </si>
  <si>
    <t>Obsyp opěrné stěny ze strany parkoviště : 526,5</t>
  </si>
  <si>
    <t>Obsyp opěrné stěny na ohlednové straně : 40</t>
  </si>
  <si>
    <t>59691018.A</t>
  </si>
  <si>
    <t>Stabilizační zemina (odhlinění)</t>
  </si>
  <si>
    <t>Dovoz chybějící zeminy : (566,5-79,7082-375,32862-51,45)*1,8</t>
  </si>
  <si>
    <t>311321825</t>
  </si>
  <si>
    <t>Železobeton nadzákladových zdí pohledový C 25/30</t>
  </si>
  <si>
    <t>Včetně pomocného lešení o výšce podlahy do 1900 mm a pro zatížení 1,5 kPa.</t>
  </si>
  <si>
    <t xml:space="preserve">viz. d.1.701-03 Opěrná stěna "B":výkres tvaru : </t>
  </si>
  <si>
    <t>beton spodní konstrukce : 0,4*(2,45*(15,3+3,4*6+4,4+20,1+0,65+1,9*3))</t>
  </si>
  <si>
    <t>beton svislé stěny tl. 250 mm : 0,25*(1,1*13,3+1,19*3,4+1,59*3+1,99*3+2,39*3+2,19*10,9+1,99*13,6+1,99*5,1+2,19*1,9)</t>
  </si>
  <si>
    <t>beton svislé stěny tl. 350 mm : 0,35*(1*3+1,4*4+1,8*3,9+1,8*13,6+1,8*0,25+1,3*1,5+0,8*1,5+0,5*1,5)</t>
  </si>
  <si>
    <t>311351805</t>
  </si>
  <si>
    <t>Bednění nadzákladových zdí pohledových hladkých, oboustranné - zřízení</t>
  </si>
  <si>
    <t>beton spodní konstrukce : 0,4*(15,3+3,4*6+4,4+20,1+0,65+1,9*3)*2</t>
  </si>
  <si>
    <t>beton svislé stěny tl. 250 mm : (1,1*13,3+1,19*3,4+1,59*3+1,99*3+2,39*3+2,19*10,9+1,99*13,6+1,99*5,1+2,19*1,9)*2</t>
  </si>
  <si>
    <t>beton svislé stěny tl. 350 mm : (1*3+1,4*4+1,8*3,9+1,8*13,6+1,8*0,25+1,3*1,5+0,8*1,5+0,5*1,5)*2</t>
  </si>
  <si>
    <t>311351806</t>
  </si>
  <si>
    <t>Bednění nadzákladových zdí pohledových hladkých, oboustranné - odstranění</t>
  </si>
  <si>
    <t>Odkaz na mn. položky pořadí 10 : 345,80200</t>
  </si>
  <si>
    <t>311361821</t>
  </si>
  <si>
    <t>Výztuž nadzákladových zdí z betonářské oceli B500B (10 505)</t>
  </si>
  <si>
    <t xml:space="preserve">viz. 02b Výkres výztuže  - opěrná stěna "B" : </t>
  </si>
  <si>
    <t>dle výkazu výztuže : 11113,51/1000</t>
  </si>
  <si>
    <t>998152121</t>
  </si>
  <si>
    <t>Přesun hmot, oplocení, zvláštní obj. monol. do 3 m</t>
  </si>
  <si>
    <t>Odkaz na mn. položky pořadí 9 : 24,50000</t>
  </si>
  <si>
    <t>výkopy pro schodiště : 68,75</t>
  </si>
  <si>
    <t>Odkaz na mn. položky pořadí 2 : 68,75000*0,3</t>
  </si>
  <si>
    <t xml:space="preserve">viz. D.1.701-16 Výkres tvaru - schodiště 14-16 : </t>
  </si>
  <si>
    <t>výkop pro pasy : 1*4*0,3*6</t>
  </si>
  <si>
    <t>Odkaz na mn. položky pořadí 4 : 7,20000*0,3</t>
  </si>
  <si>
    <t xml:space="preserve">Na meziskládku: : </t>
  </si>
  <si>
    <t>Odkaz na mn. položky pořadí 2 : 68,75000</t>
  </si>
  <si>
    <t>Odkaz na mn. položky pořadí 4 : 7,20000</t>
  </si>
  <si>
    <t xml:space="preserve">Z meziskládky pro zásypy : </t>
  </si>
  <si>
    <t>Odkaz na mn. položky pořadí 6 : 100,45000*5</t>
  </si>
  <si>
    <t>obsyp opěrných stěn : 24,5</t>
  </si>
  <si>
    <t xml:space="preserve">Opěrné stěny: : </t>
  </si>
  <si>
    <t>Schodiště 14 pravá strana : 0,2*1,7</t>
  </si>
  <si>
    <t>Schodiště 15 pravá strana : 0,2*1,7</t>
  </si>
  <si>
    <t>Schodiště 14 a 15 levá strana : 0,2*17,9</t>
  </si>
  <si>
    <t>Schodiště 16 obě strany : 0,2*1,75*2</t>
  </si>
  <si>
    <t>Schodiště 14 pravá strana : 2*1,7</t>
  </si>
  <si>
    <t>Schodiště 15 pravá strana : 2*1,7</t>
  </si>
  <si>
    <t>Schodiště 14 a 15 levá strana : 2*17,9</t>
  </si>
  <si>
    <t>Schodiště 16 obě strany : 2*1,75*2</t>
  </si>
  <si>
    <t>Odkaz na mn. položky pořadí 11 : 49,60000</t>
  </si>
  <si>
    <t xml:space="preserve">viz. 13b Výkres výztuže - schodiště 14-16 : </t>
  </si>
  <si>
    <t>položky č. 9-12 z výkazu výztuže : 225/1000</t>
  </si>
  <si>
    <t>430321414</t>
  </si>
  <si>
    <t>Beton schodišťových konstrukcí železový C 25/30</t>
  </si>
  <si>
    <t>Schodiště 14-16 : (1*0,3*4*2+3,6*0,15*4+(0,15*0,33*4*10)/2)*3</t>
  </si>
  <si>
    <t>430361821</t>
  </si>
  <si>
    <t>Výztuž schodišťových konstrukcí přímočarých B500B z oceli (10 505)</t>
  </si>
  <si>
    <t xml:space="preserve">Schodiště: : </t>
  </si>
  <si>
    <t>položky č. 1-8 z výkazu výztuže : (751,2*3)/1000</t>
  </si>
  <si>
    <t>434351141</t>
  </si>
  <si>
    <t>Bednění stupňů přímočarých - zřízení</t>
  </si>
  <si>
    <t>4*0,15*10*3</t>
  </si>
  <si>
    <t>434351142</t>
  </si>
  <si>
    <t>Bednění stupňů přímočarých - odstranění</t>
  </si>
  <si>
    <t>Odkaz na mn. položky pořadí 16 : 18,00000</t>
  </si>
  <si>
    <t>631319291</t>
  </si>
  <si>
    <t>Úprava (zdrsnění) čerstvého betonového povrchu ocelovým kartáčem, ruční</t>
  </si>
  <si>
    <t>úprava nášlapů česáním (striáž) : 4*0,33*10*3</t>
  </si>
  <si>
    <t>767_R001</t>
  </si>
  <si>
    <t>ZÁBRADLÍ Z26 (SCHODIŠTĚ č.14 - 16)</t>
  </si>
  <si>
    <t>viz. specifikace v PD</t>
  </si>
  <si>
    <t/>
  </si>
  <si>
    <t>PATNÍCH PLECHŮ (100x100x8mm) A 3ks CHEM. KOTEV (M10) NA SLOUPEK.</t>
  </si>
  <si>
    <t>ÚPRAVY, POVRCHY: ŽÁROVÝ ZINK, V MÍSTECH SVARŮ PROVÉST DODATEČNÝ STUDENÝ ZINKOVÝ NÁSTŘIK.</t>
  </si>
  <si>
    <t>MNOŽSTVÍ, UMÍSTĚNÍ: 6x 4,0bm</t>
  </si>
  <si>
    <t xml:space="preserve"> MADLO Z OC. TRUBKY O50/3mm. ČELA MADLA ZAVAŘENÁ. VÝPLŇ POLE POMOCÍ OC.</t>
  </si>
  <si>
    <t>TRUBEK O 25/3mm - OSOVÁ VZDÁLENOST MEZI TRUBKAMI VÝPLNĚ POLE SHODNÁ,</t>
  </si>
  <si>
    <t>max.200mm. SLOUPKY ZÁBRADLÍ Z OC. TRUBEK O50/5mm.</t>
  </si>
  <si>
    <t>KOTVENÍ: 4x SHORA DO MONOLIT. BET. KONSTRUKCE STUPŇŮ SCHODIŠTĚ. VŠE POMOCÍ</t>
  </si>
  <si>
    <t>SPECIFIKA:- - - -</t>
  </si>
  <si>
    <t>180402111</t>
  </si>
  <si>
    <t>Založení trávníku parkového výsevem v rovině</t>
  </si>
  <si>
    <t xml:space="preserve">viz. D.1.701-41 Situace - osazovicí plán : </t>
  </si>
  <si>
    <t>výsadba trávníku - odměřeno z DWG : 427,7</t>
  </si>
  <si>
    <t>181301103</t>
  </si>
  <si>
    <t>Rozprostření ornice, rovina, tl. 15-20 cm,do 500m2</t>
  </si>
  <si>
    <t xml:space="preserve">Ornice použita ze skrývky (viz. SO001) : </t>
  </si>
  <si>
    <t>Odkaz na mn. položky pořadí 1 : 427,70000</t>
  </si>
  <si>
    <t>183101211</t>
  </si>
  <si>
    <t>Hloub. jamek s výměnou 50% půdy do 0,01 m3, 1:5</t>
  </si>
  <si>
    <t xml:space="preserve">viz. D.1.701-40-2 Sadové úpravy - výkaz výsadby : </t>
  </si>
  <si>
    <t>Trvalky : 950</t>
  </si>
  <si>
    <t>183101213</t>
  </si>
  <si>
    <t>Hloub. jamek s výměnou 50% půdy do 0,05 m3, 1:5</t>
  </si>
  <si>
    <t>Standardní keře : 1025</t>
  </si>
  <si>
    <t>183101215</t>
  </si>
  <si>
    <t>Hloub. jamek s výměnou 50% půdy do 0,4 m3 sv.1:5</t>
  </si>
  <si>
    <t>Solitérní keře : 4</t>
  </si>
  <si>
    <t>183101222</t>
  </si>
  <si>
    <t>Hloub. jamek s výměnou 50% půdy do 2 m3 sv.1:5</t>
  </si>
  <si>
    <t>Stromy : 15</t>
  </si>
  <si>
    <t>183204112</t>
  </si>
  <si>
    <t>Výsadba trvalek</t>
  </si>
  <si>
    <t>Odkaz na mn. položky pořadí 3 : 950,00000</t>
  </si>
  <si>
    <t>183403153</t>
  </si>
  <si>
    <t>Obdělání půdy hrabáním, v rovině</t>
  </si>
  <si>
    <t>184102118</t>
  </si>
  <si>
    <t>Výsadba dřevin s balem D do 1,2 m, v rovině</t>
  </si>
  <si>
    <t>Odkaz na mn. položky pořadí 6 : 15,00000</t>
  </si>
  <si>
    <t>184102211</t>
  </si>
  <si>
    <t>Výsadba keře bez balu výšky do 1 m, v rovině</t>
  </si>
  <si>
    <t>Odkaz na mn. položky pořadí 4 : 1025,00000</t>
  </si>
  <si>
    <t>184102311</t>
  </si>
  <si>
    <t>Výsadba keře bez balu výšky do 2 m, v rovině</t>
  </si>
  <si>
    <t>Odkaz na mn. položky pořadí 5 : 4,00000</t>
  </si>
  <si>
    <t>184202112</t>
  </si>
  <si>
    <t>Ukotvení dřeviny kůly D do 10 cm, dl. do 3 m</t>
  </si>
  <si>
    <t>Odkaz na mn. položky pořadí 9 : 15,00000</t>
  </si>
  <si>
    <t>184501111</t>
  </si>
  <si>
    <t>Zhotovení obalu kmene z juty, 1vrstva, v rovině</t>
  </si>
  <si>
    <t>Stromy : 15*0,5*2</t>
  </si>
  <si>
    <t>184802111</t>
  </si>
  <si>
    <t>Chem. odplevelení před založ. postřikem, v rovině</t>
  </si>
  <si>
    <t>Včetně dovozu vody do 10 km.</t>
  </si>
  <si>
    <t>184921096</t>
  </si>
  <si>
    <t>Mulčování rostlin tl. do 0,15 m rovina</t>
  </si>
  <si>
    <t>Stromy : 15*3,14*1*1</t>
  </si>
  <si>
    <t>185803111</t>
  </si>
  <si>
    <t>Ošetření trávníku v rovině</t>
  </si>
  <si>
    <t>00572400</t>
  </si>
  <si>
    <t>Směs travní parková I. běžná zátěž PROFI  á 25 kg</t>
  </si>
  <si>
    <t>výsadba trávníku - odměřeno z DWG : 427,7*0,03*1,05</t>
  </si>
  <si>
    <t>026503249R01</t>
  </si>
  <si>
    <t>Habr obecný - Carpinus betulus ok 14-16</t>
  </si>
  <si>
    <t>1+3</t>
  </si>
  <si>
    <t>026503259</t>
  </si>
  <si>
    <t>Buk lesní červenolistý - Fagus sylvatica Atropunicea, ok 14-16</t>
  </si>
  <si>
    <t>02652357</t>
  </si>
  <si>
    <t>Hortenzie latnatá - Hydrangea paniculata Vanille Fraise 60-80cm</t>
  </si>
  <si>
    <t>02656018</t>
  </si>
  <si>
    <t>Mochna křovitá - Potentilla fruticosa 30-40 cm</t>
  </si>
  <si>
    <t>02656034R01</t>
  </si>
  <si>
    <t>Javor mléč červenolistý - Acer platanoides Crimson King, vysokokmen OK 14-16 cm</t>
  </si>
  <si>
    <t>02656035</t>
  </si>
  <si>
    <t>Javor mléčný - Acer platanoides, vysokokmen OK 14-16 cm</t>
  </si>
  <si>
    <t>02662101</t>
  </si>
  <si>
    <t>Jedle ojíněná - Abies concolor Compacta 200-250</t>
  </si>
  <si>
    <t>1_R001</t>
  </si>
  <si>
    <t>třešeň chloupkatá - Prunus subhirtella Autumnalis, ok 16-18</t>
  </si>
  <si>
    <t>1_R002</t>
  </si>
  <si>
    <t>javor amurský - Acer ginnala, 150-175 cm</t>
  </si>
  <si>
    <t>1_R003</t>
  </si>
  <si>
    <t>šácholan japonský - Magnolia kobus, 175-200 cm</t>
  </si>
  <si>
    <t>1_R004</t>
  </si>
  <si>
    <t>tavole kalinolistá červenolistá - Physocarpus opulifolius Diabolo, 60-80 cm</t>
  </si>
  <si>
    <t>50+60</t>
  </si>
  <si>
    <t>1_R005</t>
  </si>
  <si>
    <t>perovskie lebedolistá - Perovskia Blue Spire</t>
  </si>
  <si>
    <t>1_R006</t>
  </si>
  <si>
    <t>dochan psárkovitý - Pennisetum alopecuroides</t>
  </si>
  <si>
    <t>1_R007</t>
  </si>
  <si>
    <t>třapatka lesklá - Rudbeckia Little Goldstare</t>
  </si>
  <si>
    <t>20+40+20</t>
  </si>
  <si>
    <t>1_R008</t>
  </si>
  <si>
    <t>třapatka - Echinacea Amazing Dream</t>
  </si>
  <si>
    <t>1_R009</t>
  </si>
  <si>
    <t>kopretina - Leucanthemum Victoria Secret</t>
  </si>
  <si>
    <t>1_R010</t>
  </si>
  <si>
    <t>kosatec sibiřský - Iris sibirica</t>
  </si>
  <si>
    <t>1_R011</t>
  </si>
  <si>
    <t>česnek obrovský - Allium gigantheum</t>
  </si>
  <si>
    <t>1_R012</t>
  </si>
  <si>
    <t>šalvěj lékařská - Salvia nemorosa Mainacht</t>
  </si>
  <si>
    <t>1_R013</t>
  </si>
  <si>
    <t>devaterník - Helianthemum Golden Queen</t>
  </si>
  <si>
    <t>80+160+80</t>
  </si>
  <si>
    <t>1_R014</t>
  </si>
  <si>
    <t>růže červenolistá - Rosa glauca, 60-80</t>
  </si>
  <si>
    <t>1_R015</t>
  </si>
  <si>
    <t>svída bílá bíle panašovaná - Cornus alba Elegantissima, 60-80 cm</t>
  </si>
  <si>
    <t>1_R016</t>
  </si>
  <si>
    <t>šeřík obecný - Syringa vulgaris Beauty of Moscow, 125-150 cm</t>
  </si>
  <si>
    <t>1_R017</t>
  </si>
  <si>
    <t>pámelník - Symphoricarpos doorenbosii Magic Berry, 60-80 cm</t>
  </si>
  <si>
    <t>1_R018</t>
  </si>
  <si>
    <t>bršlen evropský - Euonymus europaeus Red Cascade, 60-80 cm</t>
  </si>
  <si>
    <t>1_R019</t>
  </si>
  <si>
    <t>korunatka klaná - Stephanandra incisa Crispa, 20-40 cm</t>
  </si>
  <si>
    <t>50+120</t>
  </si>
  <si>
    <t>10391100</t>
  </si>
  <si>
    <t>Kůra mulčovací VL</t>
  </si>
  <si>
    <t>Stromy : (15*3,14*1*1)*0,15*1,05</t>
  </si>
  <si>
    <t>25234000.A</t>
  </si>
  <si>
    <t>ROUNDUP BIAKTIV herbicid totální bal. po 1 litru</t>
  </si>
  <si>
    <t>l</t>
  </si>
  <si>
    <t>výsadba trávníku - odměřeno z DWG : 427,7/1000*4</t>
  </si>
  <si>
    <t>60850016</t>
  </si>
  <si>
    <t>Kůl vyvazovací impregnovaný 250 x 8 cm</t>
  </si>
  <si>
    <t>Odkaz na mn. položky pořadí 12 : 15,00000*4</t>
  </si>
  <si>
    <t>998231311</t>
  </si>
  <si>
    <t>Přesun hmot pro sadovnické a krajin. úpravy do 5km</t>
  </si>
  <si>
    <t>119002121</t>
  </si>
  <si>
    <t>Pomocné konstrukce při zabezpečení výkopu vodorovné pochozí přechodová lávka délky do 2 m včetně zábradlí zřízení</t>
  </si>
  <si>
    <t>https://podminky.urs.cz/item/CS_URS_2026_01/119002121</t>
  </si>
  <si>
    <t>119002122</t>
  </si>
  <si>
    <t>Pomocné konstrukce při zabezpečení výkopu vodorovné pochozí přechodová lávka délky do 2 m včetně zábradlí odstranění</t>
  </si>
  <si>
    <t>https://podminky.urs.cz/item/CS_URS_2026_01/119002122</t>
  </si>
  <si>
    <t>119003227</t>
  </si>
  <si>
    <t>Pomocné konstrukce při zabezpečení výkopu svislé ocelové mobilní oplocení, výšky přes 1,5 do 2,2 m panely vyplněné dráty zřízení</t>
  </si>
  <si>
    <t>https://podminky.urs.cz/item/CS_URS_2026_01/119003227</t>
  </si>
  <si>
    <t>119003228</t>
  </si>
  <si>
    <t>Pomocné konstrukce při zabezpečení výkopu svislé ocelové mobilní oplocení, výšky přes 1,5 do 2,2 m panely vyplněné dráty odstranění</t>
  </si>
  <si>
    <t>https://podminky.urs.cz/item/CS_URS_2026_01/119003228</t>
  </si>
  <si>
    <t>184818234</t>
  </si>
  <si>
    <t>Ochrana kmene bedněním před poškozením stavebním provozem zřízení včetně odstranění výšky bednění do 2 m průměru kmene přes 700 do 900 mm</t>
  </si>
  <si>
    <t>https://podminky.urs.cz/item/CS_URS_2026_01/184818234</t>
  </si>
  <si>
    <t>00511 R</t>
  </si>
  <si>
    <t xml:space="preserve">Geodetické práce </t>
  </si>
  <si>
    <t>Soubor</t>
  </si>
  <si>
    <t>VRN</t>
  </si>
  <si>
    <t>POL99_8</t>
  </si>
  <si>
    <t>005111021R</t>
  </si>
  <si>
    <t>Vytyčení inženýrských sítí</t>
  </si>
  <si>
    <t>Zaměření a vytýčení stávajících inženýrských sítí v místě stavby z hlediska jejich ochrany při provádění stavby.</t>
  </si>
  <si>
    <t>005111020R</t>
  </si>
  <si>
    <t>Vytyčení stavby</t>
  </si>
  <si>
    <t>Vyhotovení protokolu o vytyčení stavby se seznamem souřadnic vytyčených bodů a jejich polohopisnými (S-JTSK) a výškopisnými (Bpv) hodnotami.</t>
  </si>
  <si>
    <t>005121 R</t>
  </si>
  <si>
    <t>Zařízení staveniště</t>
  </si>
  <si>
    <t>Veškeré náklady spojené s vybudováním, provozem a odstraněním zařízení staveniště.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</si>
  <si>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</si>
  <si>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</si>
  <si>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</si>
  <si>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011114000</t>
  </si>
  <si>
    <t>Inženýrsko-geologický průzkum</t>
  </si>
  <si>
    <t>komplet</t>
  </si>
  <si>
    <t>Posudek autorizovaného geologa</t>
  </si>
  <si>
    <t>013254000.2</t>
  </si>
  <si>
    <t>Kopané kontrolní sondy pro stanovení hloubky a přesné pozice inženýrských sítí</t>
  </si>
  <si>
    <t>005112111R</t>
  </si>
  <si>
    <t>Geometrický plán</t>
  </si>
  <si>
    <t>100 m</t>
  </si>
  <si>
    <t>Náplň činnosti: vyhotovení geometrického plánu jako součásti právních listin, podle nichž má být proveden zápis do katastru nemovitostí, je-li třeba předmět zápisu nově zobrazit do katastrální mapy.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</si>
  <si>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</si>
  <si>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</si>
  <si>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</si>
  <si>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</si>
  <si>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</si>
  <si>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</si>
  <si>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005241020R</t>
  </si>
  <si>
    <t xml:space="preserve">Geodetické zaměření skutečného provedení  </t>
  </si>
  <si>
    <t>Náklady na provedení skutečného zaměření stavby v rozsahu nezbytném pro zápis změny do katastru nemovitostí.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</si>
  <si>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</si>
  <si>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</si>
  <si>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</si>
  <si>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013254000.5</t>
  </si>
  <si>
    <t>Kompletní dokumentace ke kolaudaci stavby – provozní řády, revize a ostatní nutné podklady dle požadavků investora</t>
  </si>
  <si>
    <t>Geodetické zaměření rohů stavby, stabilizace bodů a sestavení laviček.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</si>
</sst>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21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0" fontId="18" fillId="0" borderId="0" xfId="0" applyFont="1" applyBorder="1" applyAlignment="1">
      <alignment horizontal="center" vertical="top" shrinkToFit="1"/>
    </xf>
    <xf numFmtId="165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165" fontId="19" fillId="0" borderId="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0" fontId="18" fillId="0" borderId="0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18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112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113</v>
      </c>
    </row>
    <row r="3" spans="1:60" ht="24.95" customHeight="1" x14ac:dyDescent="0.2">
      <c r="A3" s="196" t="s">
        <v>9</v>
      </c>
      <c r="B3" s="49" t="s">
        <v>60</v>
      </c>
      <c r="C3" s="199" t="s">
        <v>61</v>
      </c>
      <c r="D3" s="197"/>
      <c r="E3" s="197"/>
      <c r="F3" s="197"/>
      <c r="G3" s="198"/>
      <c r="AC3" s="174" t="s">
        <v>113</v>
      </c>
      <c r="AG3" t="s">
        <v>114</v>
      </c>
    </row>
    <row r="4" spans="1:60" ht="24.95" customHeight="1" x14ac:dyDescent="0.2">
      <c r="A4" s="200" t="s">
        <v>10</v>
      </c>
      <c r="B4" s="201" t="s">
        <v>48</v>
      </c>
      <c r="C4" s="202" t="s">
        <v>62</v>
      </c>
      <c r="D4" s="203"/>
      <c r="E4" s="203"/>
      <c r="F4" s="203"/>
      <c r="G4" s="204"/>
      <c r="AG4" t="s">
        <v>115</v>
      </c>
    </row>
    <row r="5" spans="1:60" x14ac:dyDescent="0.2">
      <c r="D5" s="10"/>
    </row>
    <row r="6" spans="1:60" ht="38.25" x14ac:dyDescent="0.2">
      <c r="A6" s="206" t="s">
        <v>116</v>
      </c>
      <c r="B6" s="208" t="s">
        <v>117</v>
      </c>
      <c r="C6" s="208" t="s">
        <v>118</v>
      </c>
      <c r="D6" s="207" t="s">
        <v>119</v>
      </c>
      <c r="E6" s="206" t="s">
        <v>120</v>
      </c>
      <c r="F6" s="205" t="s">
        <v>121</v>
      </c>
      <c r="G6" s="206" t="s">
        <v>31</v>
      </c>
      <c r="H6" s="209" t="s">
        <v>32</v>
      </c>
      <c r="I6" s="209" t="s">
        <v>122</v>
      </c>
      <c r="J6" s="209" t="s">
        <v>33</v>
      </c>
      <c r="K6" s="209" t="s">
        <v>123</v>
      </c>
      <c r="L6" s="209" t="s">
        <v>124</v>
      </c>
      <c r="M6" s="209" t="s">
        <v>125</v>
      </c>
      <c r="N6" s="209" t="s">
        <v>126</v>
      </c>
      <c r="O6" s="209" t="s">
        <v>127</v>
      </c>
      <c r="P6" s="209" t="s">
        <v>128</v>
      </c>
      <c r="Q6" s="209" t="s">
        <v>129</v>
      </c>
      <c r="R6" s="209" t="s">
        <v>130</v>
      </c>
      <c r="S6" s="209" t="s">
        <v>131</v>
      </c>
      <c r="T6" s="209" t="s">
        <v>132</v>
      </c>
      <c r="U6" s="209" t="s">
        <v>133</v>
      </c>
      <c r="V6" s="209" t="s">
        <v>134</v>
      </c>
      <c r="W6" s="209" t="s">
        <v>135</v>
      </c>
      <c r="X6" s="209" t="s">
        <v>136</v>
      </c>
      <c r="Y6" s="209" t="s">
        <v>137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1" t="s">
        <v>138</v>
      </c>
      <c r="B8" s="242" t="s">
        <v>73</v>
      </c>
      <c r="C8" s="262" t="s">
        <v>74</v>
      </c>
      <c r="D8" s="243"/>
      <c r="E8" s="244"/>
      <c r="F8" s="245"/>
      <c r="G8" s="246">
        <f>SUMIF(AG9:AG33,"&lt;&gt;NOR",G9:G33)</f>
        <v>0</v>
      </c>
      <c r="H8" s="240"/>
      <c r="I8" s="240">
        <f>SUM(I9:I33)</f>
        <v>0</v>
      </c>
      <c r="J8" s="240"/>
      <c r="K8" s="240">
        <f>SUM(K9:K33)</f>
        <v>0</v>
      </c>
      <c r="L8" s="240"/>
      <c r="M8" s="240">
        <f>SUM(M9:M33)</f>
        <v>0</v>
      </c>
      <c r="N8" s="239"/>
      <c r="O8" s="239">
        <f>SUM(O9:O33)</f>
        <v>108.02</v>
      </c>
      <c r="P8" s="239"/>
      <c r="Q8" s="239">
        <f>SUM(Q9:Q33)</f>
        <v>0</v>
      </c>
      <c r="R8" s="240"/>
      <c r="S8" s="240"/>
      <c r="T8" s="240"/>
      <c r="U8" s="240"/>
      <c r="V8" s="240">
        <f>SUM(V9:V33)</f>
        <v>1456.14</v>
      </c>
      <c r="W8" s="240"/>
      <c r="X8" s="240"/>
      <c r="Y8" s="240"/>
      <c r="AG8" t="s">
        <v>139</v>
      </c>
    </row>
    <row r="9" spans="1:60" outlineLevel="1" x14ac:dyDescent="0.2">
      <c r="A9" s="248">
        <v>1</v>
      </c>
      <c r="B9" s="249" t="s">
        <v>990</v>
      </c>
      <c r="C9" s="263" t="s">
        <v>991</v>
      </c>
      <c r="D9" s="250" t="s">
        <v>142</v>
      </c>
      <c r="E9" s="251">
        <v>506.48682000000002</v>
      </c>
      <c r="F9" s="252"/>
      <c r="G9" s="253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143</v>
      </c>
      <c r="T9" s="230" t="s">
        <v>143</v>
      </c>
      <c r="U9" s="230">
        <v>4.2000000000000003E-2</v>
      </c>
      <c r="V9" s="230">
        <f>ROUND(E9*U9,2)</f>
        <v>21.27</v>
      </c>
      <c r="W9" s="230"/>
      <c r="X9" s="230" t="s">
        <v>144</v>
      </c>
      <c r="Y9" s="230" t="s">
        <v>145</v>
      </c>
      <c r="Z9" s="210"/>
      <c r="AA9" s="210"/>
      <c r="AB9" s="210"/>
      <c r="AC9" s="210"/>
      <c r="AD9" s="210"/>
      <c r="AE9" s="210"/>
      <c r="AF9" s="210"/>
      <c r="AG9" s="210" t="s">
        <v>146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4" t="s">
        <v>992</v>
      </c>
      <c r="D10" s="232"/>
      <c r="E10" s="233">
        <v>79.708200000000005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148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3" x14ac:dyDescent="0.2">
      <c r="A11" s="227"/>
      <c r="B11" s="228"/>
      <c r="C11" s="264" t="s">
        <v>993</v>
      </c>
      <c r="D11" s="232"/>
      <c r="E11" s="233">
        <v>375.32862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148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3" x14ac:dyDescent="0.2">
      <c r="A12" s="227"/>
      <c r="B12" s="228"/>
      <c r="C12" s="264" t="s">
        <v>994</v>
      </c>
      <c r="D12" s="232"/>
      <c r="E12" s="233">
        <v>51.45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148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8">
        <v>2</v>
      </c>
      <c r="B13" s="249" t="s">
        <v>152</v>
      </c>
      <c r="C13" s="263" t="s">
        <v>153</v>
      </c>
      <c r="D13" s="250" t="s">
        <v>142</v>
      </c>
      <c r="E13" s="251">
        <v>79.708200000000005</v>
      </c>
      <c r="F13" s="252"/>
      <c r="G13" s="253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143</v>
      </c>
      <c r="T13" s="230" t="s">
        <v>143</v>
      </c>
      <c r="U13" s="230">
        <v>2.2490000000000001</v>
      </c>
      <c r="V13" s="230">
        <f>ROUND(E13*U13,2)</f>
        <v>179.26</v>
      </c>
      <c r="W13" s="230"/>
      <c r="X13" s="230" t="s">
        <v>144</v>
      </c>
      <c r="Y13" s="230" t="s">
        <v>145</v>
      </c>
      <c r="Z13" s="210"/>
      <c r="AA13" s="210"/>
      <c r="AB13" s="210"/>
      <c r="AC13" s="210"/>
      <c r="AD13" s="210"/>
      <c r="AE13" s="210"/>
      <c r="AF13" s="210"/>
      <c r="AG13" s="210" t="s">
        <v>146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64" t="s">
        <v>995</v>
      </c>
      <c r="D14" s="232"/>
      <c r="E14" s="233"/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148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33.75" outlineLevel="3" x14ac:dyDescent="0.2">
      <c r="A15" s="227"/>
      <c r="B15" s="228"/>
      <c r="C15" s="264" t="s">
        <v>996</v>
      </c>
      <c r="D15" s="232"/>
      <c r="E15" s="233">
        <v>79.708200000000005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148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8">
        <v>3</v>
      </c>
      <c r="B16" s="249" t="s">
        <v>156</v>
      </c>
      <c r="C16" s="263" t="s">
        <v>157</v>
      </c>
      <c r="D16" s="250" t="s">
        <v>142</v>
      </c>
      <c r="E16" s="251">
        <v>23.912459999999999</v>
      </c>
      <c r="F16" s="252"/>
      <c r="G16" s="253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143</v>
      </c>
      <c r="T16" s="230" t="s">
        <v>143</v>
      </c>
      <c r="U16" s="230">
        <v>0.107</v>
      </c>
      <c r="V16" s="230">
        <f>ROUND(E16*U16,2)</f>
        <v>2.56</v>
      </c>
      <c r="W16" s="230"/>
      <c r="X16" s="230" t="s">
        <v>144</v>
      </c>
      <c r="Y16" s="230" t="s">
        <v>145</v>
      </c>
      <c r="Z16" s="210"/>
      <c r="AA16" s="210"/>
      <c r="AB16" s="210"/>
      <c r="AC16" s="210"/>
      <c r="AD16" s="210"/>
      <c r="AE16" s="210"/>
      <c r="AF16" s="210"/>
      <c r="AG16" s="210" t="s">
        <v>146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64" t="s">
        <v>997</v>
      </c>
      <c r="D17" s="232"/>
      <c r="E17" s="233">
        <v>23.912459999999999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148</v>
      </c>
      <c r="AH17" s="210">
        <v>5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48">
        <v>4</v>
      </c>
      <c r="B18" s="249" t="s">
        <v>195</v>
      </c>
      <c r="C18" s="263" t="s">
        <v>196</v>
      </c>
      <c r="D18" s="250" t="s">
        <v>142</v>
      </c>
      <c r="E18" s="251">
        <v>646.20820000000003</v>
      </c>
      <c r="F18" s="252"/>
      <c r="G18" s="253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143</v>
      </c>
      <c r="T18" s="230" t="s">
        <v>143</v>
      </c>
      <c r="U18" s="230">
        <v>1.0999999999999999E-2</v>
      </c>
      <c r="V18" s="230">
        <f>ROUND(E18*U18,2)</f>
        <v>7.11</v>
      </c>
      <c r="W18" s="230"/>
      <c r="X18" s="230" t="s">
        <v>144</v>
      </c>
      <c r="Y18" s="230" t="s">
        <v>145</v>
      </c>
      <c r="Z18" s="210"/>
      <c r="AA18" s="210"/>
      <c r="AB18" s="210"/>
      <c r="AC18" s="210"/>
      <c r="AD18" s="210"/>
      <c r="AE18" s="210"/>
      <c r="AF18" s="210"/>
      <c r="AG18" s="210" t="s">
        <v>146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64" t="s">
        <v>998</v>
      </c>
      <c r="D19" s="232"/>
      <c r="E19" s="233">
        <v>79.708200000000005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148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64" t="s">
        <v>992</v>
      </c>
      <c r="D20" s="232"/>
      <c r="E20" s="233">
        <v>79.708200000000005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148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3" x14ac:dyDescent="0.2">
      <c r="A21" s="227"/>
      <c r="B21" s="228"/>
      <c r="C21" s="264" t="s">
        <v>993</v>
      </c>
      <c r="D21" s="232"/>
      <c r="E21" s="233">
        <v>375.32862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148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3" x14ac:dyDescent="0.2">
      <c r="A22" s="227"/>
      <c r="B22" s="228"/>
      <c r="C22" s="264" t="s">
        <v>994</v>
      </c>
      <c r="D22" s="232"/>
      <c r="E22" s="233">
        <v>51.45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148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3" x14ac:dyDescent="0.2">
      <c r="A23" s="227"/>
      <c r="B23" s="228"/>
      <c r="C23" s="264" t="s">
        <v>999</v>
      </c>
      <c r="D23" s="232"/>
      <c r="E23" s="233">
        <v>60.013179999999998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148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8">
        <v>5</v>
      </c>
      <c r="B24" s="249" t="s">
        <v>201</v>
      </c>
      <c r="C24" s="263" t="s">
        <v>202</v>
      </c>
      <c r="D24" s="250" t="s">
        <v>142</v>
      </c>
      <c r="E24" s="251">
        <v>3231.0410000000002</v>
      </c>
      <c r="F24" s="252"/>
      <c r="G24" s="253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143</v>
      </c>
      <c r="T24" s="230" t="s">
        <v>143</v>
      </c>
      <c r="U24" s="230">
        <v>0</v>
      </c>
      <c r="V24" s="230">
        <f>ROUND(E24*U24,2)</f>
        <v>0</v>
      </c>
      <c r="W24" s="230"/>
      <c r="X24" s="230" t="s">
        <v>144</v>
      </c>
      <c r="Y24" s="230" t="s">
        <v>145</v>
      </c>
      <c r="Z24" s="210"/>
      <c r="AA24" s="210"/>
      <c r="AB24" s="210"/>
      <c r="AC24" s="210"/>
      <c r="AD24" s="210"/>
      <c r="AE24" s="210"/>
      <c r="AF24" s="210"/>
      <c r="AG24" s="210" t="s">
        <v>146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64" t="s">
        <v>1000</v>
      </c>
      <c r="D25" s="232"/>
      <c r="E25" s="233">
        <v>3231.0410000000002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148</v>
      </c>
      <c r="AH25" s="210">
        <v>5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8">
        <v>6</v>
      </c>
      <c r="B26" s="249" t="s">
        <v>204</v>
      </c>
      <c r="C26" s="263" t="s">
        <v>205</v>
      </c>
      <c r="D26" s="250" t="s">
        <v>142</v>
      </c>
      <c r="E26" s="251">
        <v>79.708200000000005</v>
      </c>
      <c r="F26" s="252"/>
      <c r="G26" s="253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143</v>
      </c>
      <c r="T26" s="230" t="s">
        <v>143</v>
      </c>
      <c r="U26" s="230">
        <v>3.1E-2</v>
      </c>
      <c r="V26" s="230">
        <f>ROUND(E26*U26,2)</f>
        <v>2.4700000000000002</v>
      </c>
      <c r="W26" s="230"/>
      <c r="X26" s="230" t="s">
        <v>144</v>
      </c>
      <c r="Y26" s="230" t="s">
        <v>145</v>
      </c>
      <c r="Z26" s="210"/>
      <c r="AA26" s="210"/>
      <c r="AB26" s="210"/>
      <c r="AC26" s="210"/>
      <c r="AD26" s="210"/>
      <c r="AE26" s="210"/>
      <c r="AF26" s="210"/>
      <c r="AG26" s="210" t="s">
        <v>146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2" x14ac:dyDescent="0.2">
      <c r="A27" s="227"/>
      <c r="B27" s="228"/>
      <c r="C27" s="265" t="s">
        <v>206</v>
      </c>
      <c r="D27" s="255"/>
      <c r="E27" s="255"/>
      <c r="F27" s="255"/>
      <c r="G27" s="255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207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54" t="str">
        <f>C27</f>
        <v>Uložení sypaniny do násypů nebo na skládku s rozprostřením sypaniny ve vrstvách a s hrubým urovnáním.</v>
      </c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64" t="s">
        <v>1001</v>
      </c>
      <c r="D28" s="232"/>
      <c r="E28" s="233">
        <v>79.708200000000005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148</v>
      </c>
      <c r="AH28" s="210">
        <v>5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8">
        <v>7</v>
      </c>
      <c r="B29" s="249" t="s">
        <v>1002</v>
      </c>
      <c r="C29" s="263" t="s">
        <v>1003</v>
      </c>
      <c r="D29" s="250" t="s">
        <v>142</v>
      </c>
      <c r="E29" s="251">
        <v>566.5</v>
      </c>
      <c r="F29" s="252"/>
      <c r="G29" s="253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143</v>
      </c>
      <c r="T29" s="230" t="s">
        <v>143</v>
      </c>
      <c r="U29" s="230">
        <v>2.1949999999999998</v>
      </c>
      <c r="V29" s="230">
        <f>ROUND(E29*U29,2)</f>
        <v>1243.47</v>
      </c>
      <c r="W29" s="230"/>
      <c r="X29" s="230" t="s">
        <v>144</v>
      </c>
      <c r="Y29" s="230" t="s">
        <v>145</v>
      </c>
      <c r="Z29" s="210"/>
      <c r="AA29" s="210"/>
      <c r="AB29" s="210"/>
      <c r="AC29" s="210"/>
      <c r="AD29" s="210"/>
      <c r="AE29" s="210"/>
      <c r="AF29" s="210"/>
      <c r="AG29" s="210" t="s">
        <v>146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64" t="s">
        <v>1004</v>
      </c>
      <c r="D30" s="232"/>
      <c r="E30" s="233">
        <v>526.5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148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64" t="s">
        <v>1005</v>
      </c>
      <c r="D31" s="232"/>
      <c r="E31" s="233">
        <v>40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148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8">
        <v>8</v>
      </c>
      <c r="B32" s="249" t="s">
        <v>1006</v>
      </c>
      <c r="C32" s="263" t="s">
        <v>1007</v>
      </c>
      <c r="D32" s="250" t="s">
        <v>231</v>
      </c>
      <c r="E32" s="251">
        <v>108.02372</v>
      </c>
      <c r="F32" s="252"/>
      <c r="G32" s="253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1</v>
      </c>
      <c r="O32" s="229">
        <f>ROUND(E32*N32,2)</f>
        <v>108.02</v>
      </c>
      <c r="P32" s="229">
        <v>0</v>
      </c>
      <c r="Q32" s="229">
        <f>ROUND(E32*P32,2)</f>
        <v>0</v>
      </c>
      <c r="R32" s="230" t="s">
        <v>339</v>
      </c>
      <c r="S32" s="230" t="s">
        <v>143</v>
      </c>
      <c r="T32" s="230" t="s">
        <v>340</v>
      </c>
      <c r="U32" s="230">
        <v>0</v>
      </c>
      <c r="V32" s="230">
        <f>ROUND(E32*U32,2)</f>
        <v>0</v>
      </c>
      <c r="W32" s="230"/>
      <c r="X32" s="230" t="s">
        <v>234</v>
      </c>
      <c r="Y32" s="230" t="s">
        <v>145</v>
      </c>
      <c r="Z32" s="210"/>
      <c r="AA32" s="210"/>
      <c r="AB32" s="210"/>
      <c r="AC32" s="210"/>
      <c r="AD32" s="210"/>
      <c r="AE32" s="210"/>
      <c r="AF32" s="210"/>
      <c r="AG32" s="210" t="s">
        <v>235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2" x14ac:dyDescent="0.2">
      <c r="A33" s="227"/>
      <c r="B33" s="228"/>
      <c r="C33" s="264" t="s">
        <v>1008</v>
      </c>
      <c r="D33" s="232"/>
      <c r="E33" s="233">
        <v>108.02372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148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41" t="s">
        <v>138</v>
      </c>
      <c r="B34" s="242" t="s">
        <v>78</v>
      </c>
      <c r="C34" s="262" t="s">
        <v>79</v>
      </c>
      <c r="D34" s="243"/>
      <c r="E34" s="244"/>
      <c r="F34" s="245"/>
      <c r="G34" s="246">
        <f>SUMIF(AG35:AG50,"&lt;&gt;NOR",G35:G50)</f>
        <v>0</v>
      </c>
      <c r="H34" s="240"/>
      <c r="I34" s="240">
        <f>SUM(I35:I50)</f>
        <v>0</v>
      </c>
      <c r="J34" s="240"/>
      <c r="K34" s="240">
        <f>SUM(K35:K50)</f>
        <v>0</v>
      </c>
      <c r="L34" s="240"/>
      <c r="M34" s="240">
        <f>SUM(M35:M50)</f>
        <v>0</v>
      </c>
      <c r="N34" s="239"/>
      <c r="O34" s="239">
        <f>SUM(O35:O50)</f>
        <v>279.57000000000005</v>
      </c>
      <c r="P34" s="239"/>
      <c r="Q34" s="239">
        <f>SUM(Q35:Q50)</f>
        <v>0</v>
      </c>
      <c r="R34" s="240"/>
      <c r="S34" s="240"/>
      <c r="T34" s="240"/>
      <c r="U34" s="240"/>
      <c r="V34" s="240">
        <f>SUM(V35:V50)</f>
        <v>824.57</v>
      </c>
      <c r="W34" s="240"/>
      <c r="X34" s="240"/>
      <c r="Y34" s="240"/>
      <c r="AG34" t="s">
        <v>139</v>
      </c>
    </row>
    <row r="35" spans="1:60" outlineLevel="1" x14ac:dyDescent="0.2">
      <c r="A35" s="248">
        <v>9</v>
      </c>
      <c r="B35" s="249" t="s">
        <v>1009</v>
      </c>
      <c r="C35" s="263" t="s">
        <v>1010</v>
      </c>
      <c r="D35" s="250" t="s">
        <v>142</v>
      </c>
      <c r="E35" s="251">
        <v>106.23425</v>
      </c>
      <c r="F35" s="252"/>
      <c r="G35" s="253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2.3278500000000002</v>
      </c>
      <c r="O35" s="229">
        <f>ROUND(E35*N35,2)</f>
        <v>247.3</v>
      </c>
      <c r="P35" s="229">
        <v>0</v>
      </c>
      <c r="Q35" s="229">
        <f>ROUND(E35*P35,2)</f>
        <v>0</v>
      </c>
      <c r="R35" s="230"/>
      <c r="S35" s="230" t="s">
        <v>143</v>
      </c>
      <c r="T35" s="230" t="s">
        <v>143</v>
      </c>
      <c r="U35" s="230">
        <v>1.212</v>
      </c>
      <c r="V35" s="230">
        <f>ROUND(E35*U35,2)</f>
        <v>128.76</v>
      </c>
      <c r="W35" s="230"/>
      <c r="X35" s="230" t="s">
        <v>144</v>
      </c>
      <c r="Y35" s="230" t="s">
        <v>145</v>
      </c>
      <c r="Z35" s="210"/>
      <c r="AA35" s="210"/>
      <c r="AB35" s="210"/>
      <c r="AC35" s="210"/>
      <c r="AD35" s="210"/>
      <c r="AE35" s="210"/>
      <c r="AF35" s="210"/>
      <c r="AG35" s="210" t="s">
        <v>146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65" t="s">
        <v>1011</v>
      </c>
      <c r="D36" s="255"/>
      <c r="E36" s="255"/>
      <c r="F36" s="255"/>
      <c r="G36" s="255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207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64" t="s">
        <v>1012</v>
      </c>
      <c r="D37" s="232"/>
      <c r="E37" s="233"/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148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3" x14ac:dyDescent="0.2">
      <c r="A38" s="227"/>
      <c r="B38" s="228"/>
      <c r="C38" s="264" t="s">
        <v>1013</v>
      </c>
      <c r="D38" s="232"/>
      <c r="E38" s="233">
        <v>65.218999999999994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148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33.75" outlineLevel="3" x14ac:dyDescent="0.2">
      <c r="A39" s="227"/>
      <c r="B39" s="228"/>
      <c r="C39" s="264" t="s">
        <v>1014</v>
      </c>
      <c r="D39" s="232"/>
      <c r="E39" s="233">
        <v>25.457750000000001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148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33.75" outlineLevel="3" x14ac:dyDescent="0.2">
      <c r="A40" s="227"/>
      <c r="B40" s="228"/>
      <c r="C40" s="264" t="s">
        <v>1015</v>
      </c>
      <c r="D40" s="232"/>
      <c r="E40" s="233">
        <v>15.557499999999999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148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48">
        <v>10</v>
      </c>
      <c r="B41" s="249" t="s">
        <v>1016</v>
      </c>
      <c r="C41" s="263" t="s">
        <v>1017</v>
      </c>
      <c r="D41" s="250" t="s">
        <v>174</v>
      </c>
      <c r="E41" s="251">
        <v>345.80200000000002</v>
      </c>
      <c r="F41" s="252"/>
      <c r="G41" s="253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6.0499999999999998E-2</v>
      </c>
      <c r="O41" s="229">
        <f>ROUND(E41*N41,2)</f>
        <v>20.92</v>
      </c>
      <c r="P41" s="229">
        <v>0</v>
      </c>
      <c r="Q41" s="229">
        <f>ROUND(E41*P41,2)</f>
        <v>0</v>
      </c>
      <c r="R41" s="230"/>
      <c r="S41" s="230" t="s">
        <v>143</v>
      </c>
      <c r="T41" s="230" t="s">
        <v>143</v>
      </c>
      <c r="U41" s="230">
        <v>0.85</v>
      </c>
      <c r="V41" s="230">
        <f>ROUND(E41*U41,2)</f>
        <v>293.93</v>
      </c>
      <c r="W41" s="230"/>
      <c r="X41" s="230" t="s">
        <v>144</v>
      </c>
      <c r="Y41" s="230" t="s">
        <v>145</v>
      </c>
      <c r="Z41" s="210"/>
      <c r="AA41" s="210"/>
      <c r="AB41" s="210"/>
      <c r="AC41" s="210"/>
      <c r="AD41" s="210"/>
      <c r="AE41" s="210"/>
      <c r="AF41" s="210"/>
      <c r="AG41" s="210" t="s">
        <v>146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64" t="s">
        <v>1012</v>
      </c>
      <c r="D42" s="232"/>
      <c r="E42" s="233"/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148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3" x14ac:dyDescent="0.2">
      <c r="A43" s="227"/>
      <c r="B43" s="228"/>
      <c r="C43" s="264" t="s">
        <v>1018</v>
      </c>
      <c r="D43" s="232"/>
      <c r="E43" s="233">
        <v>53.24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148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33.75" outlineLevel="3" x14ac:dyDescent="0.2">
      <c r="A44" s="227"/>
      <c r="B44" s="228"/>
      <c r="C44" s="264" t="s">
        <v>1019</v>
      </c>
      <c r="D44" s="232"/>
      <c r="E44" s="233">
        <v>203.66200000000001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148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33.75" outlineLevel="3" x14ac:dyDescent="0.2">
      <c r="A45" s="227"/>
      <c r="B45" s="228"/>
      <c r="C45" s="264" t="s">
        <v>1020</v>
      </c>
      <c r="D45" s="232"/>
      <c r="E45" s="233">
        <v>88.9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148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48">
        <v>11</v>
      </c>
      <c r="B46" s="249" t="s">
        <v>1021</v>
      </c>
      <c r="C46" s="263" t="s">
        <v>1022</v>
      </c>
      <c r="D46" s="250" t="s">
        <v>174</v>
      </c>
      <c r="E46" s="251">
        <v>345.80200000000002</v>
      </c>
      <c r="F46" s="252"/>
      <c r="G46" s="253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143</v>
      </c>
      <c r="T46" s="230" t="s">
        <v>143</v>
      </c>
      <c r="U46" s="230">
        <v>0.35</v>
      </c>
      <c r="V46" s="230">
        <f>ROUND(E46*U46,2)</f>
        <v>121.03</v>
      </c>
      <c r="W46" s="230"/>
      <c r="X46" s="230" t="s">
        <v>144</v>
      </c>
      <c r="Y46" s="230" t="s">
        <v>145</v>
      </c>
      <c r="Z46" s="210"/>
      <c r="AA46" s="210"/>
      <c r="AB46" s="210"/>
      <c r="AC46" s="210"/>
      <c r="AD46" s="210"/>
      <c r="AE46" s="210"/>
      <c r="AF46" s="210"/>
      <c r="AG46" s="210" t="s">
        <v>146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64" t="s">
        <v>1023</v>
      </c>
      <c r="D47" s="232"/>
      <c r="E47" s="233">
        <v>345.80200000000002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148</v>
      </c>
      <c r="AH47" s="210">
        <v>5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48">
        <v>12</v>
      </c>
      <c r="B48" s="249" t="s">
        <v>1024</v>
      </c>
      <c r="C48" s="263" t="s">
        <v>1025</v>
      </c>
      <c r="D48" s="250" t="s">
        <v>231</v>
      </c>
      <c r="E48" s="251">
        <v>11.11351</v>
      </c>
      <c r="F48" s="252"/>
      <c r="G48" s="253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1.0210999999999999</v>
      </c>
      <c r="O48" s="229">
        <f>ROUND(E48*N48,2)</f>
        <v>11.35</v>
      </c>
      <c r="P48" s="229">
        <v>0</v>
      </c>
      <c r="Q48" s="229">
        <f>ROUND(E48*P48,2)</f>
        <v>0</v>
      </c>
      <c r="R48" s="230"/>
      <c r="S48" s="230" t="s">
        <v>143</v>
      </c>
      <c r="T48" s="230" t="s">
        <v>143</v>
      </c>
      <c r="U48" s="230">
        <v>25.271000000000001</v>
      </c>
      <c r="V48" s="230">
        <f>ROUND(E48*U48,2)</f>
        <v>280.85000000000002</v>
      </c>
      <c r="W48" s="230"/>
      <c r="X48" s="230" t="s">
        <v>144</v>
      </c>
      <c r="Y48" s="230" t="s">
        <v>145</v>
      </c>
      <c r="Z48" s="210"/>
      <c r="AA48" s="210"/>
      <c r="AB48" s="210"/>
      <c r="AC48" s="210"/>
      <c r="AD48" s="210"/>
      <c r="AE48" s="210"/>
      <c r="AF48" s="210"/>
      <c r="AG48" s="210" t="s">
        <v>146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64" t="s">
        <v>1026</v>
      </c>
      <c r="D49" s="232"/>
      <c r="E49" s="233"/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148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64" t="s">
        <v>1027</v>
      </c>
      <c r="D50" s="232"/>
      <c r="E50" s="233">
        <v>11.11351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148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2">
      <c r="A51" s="241" t="s">
        <v>138</v>
      </c>
      <c r="B51" s="242" t="s">
        <v>93</v>
      </c>
      <c r="C51" s="262" t="s">
        <v>94</v>
      </c>
      <c r="D51" s="243"/>
      <c r="E51" s="244"/>
      <c r="F51" s="245"/>
      <c r="G51" s="246">
        <f>SUMIF(AG52:AG52,"&lt;&gt;NOR",G52:G52)</f>
        <v>0</v>
      </c>
      <c r="H51" s="240"/>
      <c r="I51" s="240">
        <f>SUM(I52:I52)</f>
        <v>0</v>
      </c>
      <c r="J51" s="240"/>
      <c r="K51" s="240">
        <f>SUM(K52:K52)</f>
        <v>0</v>
      </c>
      <c r="L51" s="240"/>
      <c r="M51" s="240">
        <f>SUM(M52:M52)</f>
        <v>0</v>
      </c>
      <c r="N51" s="239"/>
      <c r="O51" s="239">
        <f>SUM(O52:O52)</f>
        <v>0</v>
      </c>
      <c r="P51" s="239"/>
      <c r="Q51" s="239">
        <f>SUM(Q52:Q52)</f>
        <v>0</v>
      </c>
      <c r="R51" s="240"/>
      <c r="S51" s="240"/>
      <c r="T51" s="240"/>
      <c r="U51" s="240"/>
      <c r="V51" s="240">
        <f>SUM(V52:V52)</f>
        <v>236.04</v>
      </c>
      <c r="W51" s="240"/>
      <c r="X51" s="240"/>
      <c r="Y51" s="240"/>
      <c r="AG51" t="s">
        <v>139</v>
      </c>
    </row>
    <row r="52" spans="1:60" outlineLevel="1" x14ac:dyDescent="0.2">
      <c r="A52" s="248">
        <v>13</v>
      </c>
      <c r="B52" s="249" t="s">
        <v>1028</v>
      </c>
      <c r="C52" s="263" t="s">
        <v>1029</v>
      </c>
      <c r="D52" s="250" t="s">
        <v>231</v>
      </c>
      <c r="E52" s="251">
        <v>387.59014000000002</v>
      </c>
      <c r="F52" s="252"/>
      <c r="G52" s="253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0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143</v>
      </c>
      <c r="T52" s="230" t="s">
        <v>143</v>
      </c>
      <c r="U52" s="230">
        <v>0.60899999999999999</v>
      </c>
      <c r="V52" s="230">
        <f>ROUND(E52*U52,2)</f>
        <v>236.04</v>
      </c>
      <c r="W52" s="230"/>
      <c r="X52" s="230" t="s">
        <v>98</v>
      </c>
      <c r="Y52" s="230" t="s">
        <v>145</v>
      </c>
      <c r="Z52" s="210"/>
      <c r="AA52" s="210"/>
      <c r="AB52" s="210"/>
      <c r="AC52" s="210"/>
      <c r="AD52" s="210"/>
      <c r="AE52" s="210"/>
      <c r="AF52" s="210"/>
      <c r="AG52" s="210" t="s">
        <v>380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2">
      <c r="A53" s="3"/>
      <c r="B53" s="4"/>
      <c r="C53" s="269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v>12</v>
      </c>
      <c r="AF53">
        <v>21</v>
      </c>
      <c r="AG53" t="s">
        <v>124</v>
      </c>
    </row>
    <row r="54" spans="1:60" x14ac:dyDescent="0.2">
      <c r="A54" s="213"/>
      <c r="B54" s="214" t="s">
        <v>31</v>
      </c>
      <c r="C54" s="270"/>
      <c r="D54" s="215"/>
      <c r="E54" s="216"/>
      <c r="F54" s="216"/>
      <c r="G54" s="247">
        <f>G8+G34+G51</f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f>SUMIF(L7:L52,AE53,G7:G52)</f>
        <v>0</v>
      </c>
      <c r="AF54">
        <f>SUMIF(L7:L52,AF53,G7:G52)</f>
        <v>0</v>
      </c>
      <c r="AG54" t="s">
        <v>382</v>
      </c>
    </row>
    <row r="55" spans="1:60" x14ac:dyDescent="0.2">
      <c r="A55" s="3"/>
      <c r="B55" s="4"/>
      <c r="C55" s="269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60" x14ac:dyDescent="0.2">
      <c r="A56" s="3"/>
      <c r="B56" s="4"/>
      <c r="C56" s="269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 x14ac:dyDescent="0.2">
      <c r="A57" s="217" t="s">
        <v>383</v>
      </c>
      <c r="B57" s="217"/>
      <c r="C57" s="271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218"/>
      <c r="B58" s="219"/>
      <c r="C58" s="272"/>
      <c r="D58" s="219"/>
      <c r="E58" s="219"/>
      <c r="F58" s="219"/>
      <c r="G58" s="220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G58" t="s">
        <v>384</v>
      </c>
    </row>
    <row r="59" spans="1:60" x14ac:dyDescent="0.2">
      <c r="A59" s="221"/>
      <c r="B59" s="222"/>
      <c r="C59" s="273"/>
      <c r="D59" s="222"/>
      <c r="E59" s="222"/>
      <c r="F59" s="222"/>
      <c r="G59" s="22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21"/>
      <c r="B60" s="222"/>
      <c r="C60" s="273"/>
      <c r="D60" s="222"/>
      <c r="E60" s="222"/>
      <c r="F60" s="222"/>
      <c r="G60" s="22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21"/>
      <c r="B61" s="222"/>
      <c r="C61" s="273"/>
      <c r="D61" s="222"/>
      <c r="E61" s="222"/>
      <c r="F61" s="222"/>
      <c r="G61" s="22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224"/>
      <c r="B62" s="225"/>
      <c r="C62" s="274"/>
      <c r="D62" s="225"/>
      <c r="E62" s="225"/>
      <c r="F62" s="225"/>
      <c r="G62" s="226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3"/>
      <c r="B63" s="4"/>
      <c r="C63" s="269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C64" s="275"/>
      <c r="D64" s="10"/>
      <c r="AG64" t="s">
        <v>385</v>
      </c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8">
    <mergeCell ref="A1:G1"/>
    <mergeCell ref="C2:G2"/>
    <mergeCell ref="C3:G3"/>
    <mergeCell ref="C4:G4"/>
    <mergeCell ref="A57:C57"/>
    <mergeCell ref="A58:G62"/>
    <mergeCell ref="C27:G27"/>
    <mergeCell ref="C36:G3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112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113</v>
      </c>
    </row>
    <row r="3" spans="1:60" ht="24.95" customHeight="1" x14ac:dyDescent="0.2">
      <c r="A3" s="196" t="s">
        <v>9</v>
      </c>
      <c r="B3" s="49" t="s">
        <v>60</v>
      </c>
      <c r="C3" s="199" t="s">
        <v>61</v>
      </c>
      <c r="D3" s="197"/>
      <c r="E3" s="197"/>
      <c r="F3" s="197"/>
      <c r="G3" s="198"/>
      <c r="AC3" s="174" t="s">
        <v>113</v>
      </c>
      <c r="AG3" t="s">
        <v>114</v>
      </c>
    </row>
    <row r="4" spans="1:60" ht="24.95" customHeight="1" x14ac:dyDescent="0.2">
      <c r="A4" s="200" t="s">
        <v>10</v>
      </c>
      <c r="B4" s="201" t="s">
        <v>56</v>
      </c>
      <c r="C4" s="202" t="s">
        <v>63</v>
      </c>
      <c r="D4" s="203"/>
      <c r="E4" s="203"/>
      <c r="F4" s="203"/>
      <c r="G4" s="204"/>
      <c r="AG4" t="s">
        <v>115</v>
      </c>
    </row>
    <row r="5" spans="1:60" x14ac:dyDescent="0.2">
      <c r="D5" s="10"/>
    </row>
    <row r="6" spans="1:60" ht="38.25" x14ac:dyDescent="0.2">
      <c r="A6" s="206" t="s">
        <v>116</v>
      </c>
      <c r="B6" s="208" t="s">
        <v>117</v>
      </c>
      <c r="C6" s="208" t="s">
        <v>118</v>
      </c>
      <c r="D6" s="207" t="s">
        <v>119</v>
      </c>
      <c r="E6" s="206" t="s">
        <v>120</v>
      </c>
      <c r="F6" s="205" t="s">
        <v>121</v>
      </c>
      <c r="G6" s="206" t="s">
        <v>31</v>
      </c>
      <c r="H6" s="209" t="s">
        <v>32</v>
      </c>
      <c r="I6" s="209" t="s">
        <v>122</v>
      </c>
      <c r="J6" s="209" t="s">
        <v>33</v>
      </c>
      <c r="K6" s="209" t="s">
        <v>123</v>
      </c>
      <c r="L6" s="209" t="s">
        <v>124</v>
      </c>
      <c r="M6" s="209" t="s">
        <v>125</v>
      </c>
      <c r="N6" s="209" t="s">
        <v>126</v>
      </c>
      <c r="O6" s="209" t="s">
        <v>127</v>
      </c>
      <c r="P6" s="209" t="s">
        <v>128</v>
      </c>
      <c r="Q6" s="209" t="s">
        <v>129</v>
      </c>
      <c r="R6" s="209" t="s">
        <v>130</v>
      </c>
      <c r="S6" s="209" t="s">
        <v>131</v>
      </c>
      <c r="T6" s="209" t="s">
        <v>132</v>
      </c>
      <c r="U6" s="209" t="s">
        <v>133</v>
      </c>
      <c r="V6" s="209" t="s">
        <v>134</v>
      </c>
      <c r="W6" s="209" t="s">
        <v>135</v>
      </c>
      <c r="X6" s="209" t="s">
        <v>136</v>
      </c>
      <c r="Y6" s="209" t="s">
        <v>137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1" t="s">
        <v>138</v>
      </c>
      <c r="B8" s="242" t="s">
        <v>73</v>
      </c>
      <c r="C8" s="262" t="s">
        <v>74</v>
      </c>
      <c r="D8" s="243"/>
      <c r="E8" s="244"/>
      <c r="F8" s="245"/>
      <c r="G8" s="246">
        <f>SUMIF(AG9:AG33,"&lt;&gt;NOR",G9:G33)</f>
        <v>0</v>
      </c>
      <c r="H8" s="240"/>
      <c r="I8" s="240">
        <f>SUM(I9:I33)</f>
        <v>0</v>
      </c>
      <c r="J8" s="240"/>
      <c r="K8" s="240">
        <f>SUM(K9:K33)</f>
        <v>0</v>
      </c>
      <c r="L8" s="240"/>
      <c r="M8" s="240">
        <f>SUM(M9:M33)</f>
        <v>0</v>
      </c>
      <c r="N8" s="239"/>
      <c r="O8" s="239">
        <f>SUM(O9:O33)</f>
        <v>0</v>
      </c>
      <c r="P8" s="239"/>
      <c r="Q8" s="239">
        <f>SUM(Q9:Q33)</f>
        <v>0</v>
      </c>
      <c r="R8" s="240"/>
      <c r="S8" s="240"/>
      <c r="T8" s="240"/>
      <c r="U8" s="240"/>
      <c r="V8" s="240">
        <f>SUM(V9:V33)</f>
        <v>218.56</v>
      </c>
      <c r="W8" s="240"/>
      <c r="X8" s="240"/>
      <c r="Y8" s="240"/>
      <c r="AG8" t="s">
        <v>139</v>
      </c>
    </row>
    <row r="9" spans="1:60" outlineLevel="1" x14ac:dyDescent="0.2">
      <c r="A9" s="248">
        <v>1</v>
      </c>
      <c r="B9" s="249" t="s">
        <v>990</v>
      </c>
      <c r="C9" s="263" t="s">
        <v>991</v>
      </c>
      <c r="D9" s="250" t="s">
        <v>142</v>
      </c>
      <c r="E9" s="251">
        <v>24.5</v>
      </c>
      <c r="F9" s="252"/>
      <c r="G9" s="253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143</v>
      </c>
      <c r="T9" s="230" t="s">
        <v>143</v>
      </c>
      <c r="U9" s="230">
        <v>4.2000000000000003E-2</v>
      </c>
      <c r="V9" s="230">
        <f>ROUND(E9*U9,2)</f>
        <v>1.03</v>
      </c>
      <c r="W9" s="230"/>
      <c r="X9" s="230" t="s">
        <v>144</v>
      </c>
      <c r="Y9" s="230" t="s">
        <v>145</v>
      </c>
      <c r="Z9" s="210"/>
      <c r="AA9" s="210"/>
      <c r="AB9" s="210"/>
      <c r="AC9" s="210"/>
      <c r="AD9" s="210"/>
      <c r="AE9" s="210"/>
      <c r="AF9" s="210"/>
      <c r="AG9" s="210" t="s">
        <v>146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4" t="s">
        <v>1030</v>
      </c>
      <c r="D10" s="232"/>
      <c r="E10" s="233">
        <v>24.5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148</v>
      </c>
      <c r="AH10" s="210">
        <v>5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8">
        <v>2</v>
      </c>
      <c r="B11" s="249" t="s">
        <v>152</v>
      </c>
      <c r="C11" s="263" t="s">
        <v>153</v>
      </c>
      <c r="D11" s="250" t="s">
        <v>142</v>
      </c>
      <c r="E11" s="251">
        <v>68.75</v>
      </c>
      <c r="F11" s="252"/>
      <c r="G11" s="253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143</v>
      </c>
      <c r="T11" s="230" t="s">
        <v>143</v>
      </c>
      <c r="U11" s="230">
        <v>2.2490000000000001</v>
      </c>
      <c r="V11" s="230">
        <f>ROUND(E11*U11,2)</f>
        <v>154.62</v>
      </c>
      <c r="W11" s="230"/>
      <c r="X11" s="230" t="s">
        <v>144</v>
      </c>
      <c r="Y11" s="230" t="s">
        <v>145</v>
      </c>
      <c r="Z11" s="210"/>
      <c r="AA11" s="210"/>
      <c r="AB11" s="210"/>
      <c r="AC11" s="210"/>
      <c r="AD11" s="210"/>
      <c r="AE11" s="210"/>
      <c r="AF11" s="210"/>
      <c r="AG11" s="210" t="s">
        <v>146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64" t="s">
        <v>1031</v>
      </c>
      <c r="D12" s="232"/>
      <c r="E12" s="233">
        <v>68.75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148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8">
        <v>3</v>
      </c>
      <c r="B13" s="249" t="s">
        <v>156</v>
      </c>
      <c r="C13" s="263" t="s">
        <v>157</v>
      </c>
      <c r="D13" s="250" t="s">
        <v>142</v>
      </c>
      <c r="E13" s="251">
        <v>20.625</v>
      </c>
      <c r="F13" s="252"/>
      <c r="G13" s="253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143</v>
      </c>
      <c r="T13" s="230" t="s">
        <v>143</v>
      </c>
      <c r="U13" s="230">
        <v>0.107</v>
      </c>
      <c r="V13" s="230">
        <f>ROUND(E13*U13,2)</f>
        <v>2.21</v>
      </c>
      <c r="W13" s="230"/>
      <c r="X13" s="230" t="s">
        <v>144</v>
      </c>
      <c r="Y13" s="230" t="s">
        <v>145</v>
      </c>
      <c r="Z13" s="210"/>
      <c r="AA13" s="210"/>
      <c r="AB13" s="210"/>
      <c r="AC13" s="210"/>
      <c r="AD13" s="210"/>
      <c r="AE13" s="210"/>
      <c r="AF13" s="210"/>
      <c r="AG13" s="210" t="s">
        <v>146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64" t="s">
        <v>1032</v>
      </c>
      <c r="D14" s="232"/>
      <c r="E14" s="233">
        <v>20.625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148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8">
        <v>4</v>
      </c>
      <c r="B15" s="249" t="s">
        <v>573</v>
      </c>
      <c r="C15" s="263" t="s">
        <v>574</v>
      </c>
      <c r="D15" s="250" t="s">
        <v>142</v>
      </c>
      <c r="E15" s="251">
        <v>7.2</v>
      </c>
      <c r="F15" s="252"/>
      <c r="G15" s="253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143</v>
      </c>
      <c r="T15" s="230" t="s">
        <v>143</v>
      </c>
      <c r="U15" s="230">
        <v>0.36499999999999999</v>
      </c>
      <c r="V15" s="230">
        <f>ROUND(E15*U15,2)</f>
        <v>2.63</v>
      </c>
      <c r="W15" s="230"/>
      <c r="X15" s="230" t="s">
        <v>144</v>
      </c>
      <c r="Y15" s="230" t="s">
        <v>145</v>
      </c>
      <c r="Z15" s="210"/>
      <c r="AA15" s="210"/>
      <c r="AB15" s="210"/>
      <c r="AC15" s="210"/>
      <c r="AD15" s="210"/>
      <c r="AE15" s="210"/>
      <c r="AF15" s="210"/>
      <c r="AG15" s="210" t="s">
        <v>146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64" t="s">
        <v>1033</v>
      </c>
      <c r="D16" s="232"/>
      <c r="E16" s="233"/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148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27"/>
      <c r="B17" s="228"/>
      <c r="C17" s="264" t="s">
        <v>1034</v>
      </c>
      <c r="D17" s="232"/>
      <c r="E17" s="233">
        <v>7.2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148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8">
        <v>5</v>
      </c>
      <c r="B18" s="249" t="s">
        <v>576</v>
      </c>
      <c r="C18" s="263" t="s">
        <v>577</v>
      </c>
      <c r="D18" s="250" t="s">
        <v>142</v>
      </c>
      <c r="E18" s="251">
        <v>2.16</v>
      </c>
      <c r="F18" s="252"/>
      <c r="G18" s="253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143</v>
      </c>
      <c r="T18" s="230" t="s">
        <v>143</v>
      </c>
      <c r="U18" s="230">
        <v>0.38979999999999998</v>
      </c>
      <c r="V18" s="230">
        <f>ROUND(E18*U18,2)</f>
        <v>0.84</v>
      </c>
      <c r="W18" s="230"/>
      <c r="X18" s="230" t="s">
        <v>144</v>
      </c>
      <c r="Y18" s="230" t="s">
        <v>145</v>
      </c>
      <c r="Z18" s="210"/>
      <c r="AA18" s="210"/>
      <c r="AB18" s="210"/>
      <c r="AC18" s="210"/>
      <c r="AD18" s="210"/>
      <c r="AE18" s="210"/>
      <c r="AF18" s="210"/>
      <c r="AG18" s="210" t="s">
        <v>146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64" t="s">
        <v>1035</v>
      </c>
      <c r="D19" s="232"/>
      <c r="E19" s="233">
        <v>2.16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148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8">
        <v>6</v>
      </c>
      <c r="B20" s="249" t="s">
        <v>195</v>
      </c>
      <c r="C20" s="263" t="s">
        <v>196</v>
      </c>
      <c r="D20" s="250" t="s">
        <v>142</v>
      </c>
      <c r="E20" s="251">
        <v>100.45</v>
      </c>
      <c r="F20" s="252"/>
      <c r="G20" s="253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143</v>
      </c>
      <c r="T20" s="230" t="s">
        <v>143</v>
      </c>
      <c r="U20" s="230">
        <v>1.0999999999999999E-2</v>
      </c>
      <c r="V20" s="230">
        <f>ROUND(E20*U20,2)</f>
        <v>1.1000000000000001</v>
      </c>
      <c r="W20" s="230"/>
      <c r="X20" s="230" t="s">
        <v>144</v>
      </c>
      <c r="Y20" s="230" t="s">
        <v>145</v>
      </c>
      <c r="Z20" s="210"/>
      <c r="AA20" s="210"/>
      <c r="AB20" s="210"/>
      <c r="AC20" s="210"/>
      <c r="AD20" s="210"/>
      <c r="AE20" s="210"/>
      <c r="AF20" s="210"/>
      <c r="AG20" s="210" t="s">
        <v>146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64" t="s">
        <v>1036</v>
      </c>
      <c r="D21" s="232"/>
      <c r="E21" s="233"/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148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64" t="s">
        <v>1037</v>
      </c>
      <c r="D22" s="232"/>
      <c r="E22" s="233">
        <v>68.75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148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64" t="s">
        <v>1038</v>
      </c>
      <c r="D23" s="232"/>
      <c r="E23" s="233">
        <v>7.2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148</v>
      </c>
      <c r="AH23" s="210">
        <v>5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64" t="s">
        <v>1039</v>
      </c>
      <c r="D24" s="232"/>
      <c r="E24" s="233"/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148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64" t="s">
        <v>1030</v>
      </c>
      <c r="D25" s="232"/>
      <c r="E25" s="233">
        <v>24.5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148</v>
      </c>
      <c r="AH25" s="210">
        <v>5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8">
        <v>7</v>
      </c>
      <c r="B26" s="249" t="s">
        <v>201</v>
      </c>
      <c r="C26" s="263" t="s">
        <v>202</v>
      </c>
      <c r="D26" s="250" t="s">
        <v>142</v>
      </c>
      <c r="E26" s="251">
        <v>502.25</v>
      </c>
      <c r="F26" s="252"/>
      <c r="G26" s="253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143</v>
      </c>
      <c r="T26" s="230" t="s">
        <v>143</v>
      </c>
      <c r="U26" s="230">
        <v>0</v>
      </c>
      <c r="V26" s="230">
        <f>ROUND(E26*U26,2)</f>
        <v>0</v>
      </c>
      <c r="W26" s="230"/>
      <c r="X26" s="230" t="s">
        <v>144</v>
      </c>
      <c r="Y26" s="230" t="s">
        <v>145</v>
      </c>
      <c r="Z26" s="210"/>
      <c r="AA26" s="210"/>
      <c r="AB26" s="210"/>
      <c r="AC26" s="210"/>
      <c r="AD26" s="210"/>
      <c r="AE26" s="210"/>
      <c r="AF26" s="210"/>
      <c r="AG26" s="210" t="s">
        <v>146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64" t="s">
        <v>1040</v>
      </c>
      <c r="D27" s="232"/>
      <c r="E27" s="233">
        <v>502.25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148</v>
      </c>
      <c r="AH27" s="210">
        <v>5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8">
        <v>8</v>
      </c>
      <c r="B28" s="249" t="s">
        <v>204</v>
      </c>
      <c r="C28" s="263" t="s">
        <v>205</v>
      </c>
      <c r="D28" s="250" t="s">
        <v>142</v>
      </c>
      <c r="E28" s="251">
        <v>75.95</v>
      </c>
      <c r="F28" s="252"/>
      <c r="G28" s="253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143</v>
      </c>
      <c r="T28" s="230" t="s">
        <v>143</v>
      </c>
      <c r="U28" s="230">
        <v>3.1E-2</v>
      </c>
      <c r="V28" s="230">
        <f>ROUND(E28*U28,2)</f>
        <v>2.35</v>
      </c>
      <c r="W28" s="230"/>
      <c r="X28" s="230" t="s">
        <v>144</v>
      </c>
      <c r="Y28" s="230" t="s">
        <v>145</v>
      </c>
      <c r="Z28" s="210"/>
      <c r="AA28" s="210"/>
      <c r="AB28" s="210"/>
      <c r="AC28" s="210"/>
      <c r="AD28" s="210"/>
      <c r="AE28" s="210"/>
      <c r="AF28" s="210"/>
      <c r="AG28" s="210" t="s">
        <v>146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2" x14ac:dyDescent="0.2">
      <c r="A29" s="227"/>
      <c r="B29" s="228"/>
      <c r="C29" s="265" t="s">
        <v>206</v>
      </c>
      <c r="D29" s="255"/>
      <c r="E29" s="255"/>
      <c r="F29" s="255"/>
      <c r="G29" s="255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207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54" t="str">
        <f>C29</f>
        <v>Uložení sypaniny do násypů nebo na skládku s rozprostřením sypaniny ve vrstvách a s hrubým urovnáním.</v>
      </c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64" t="s">
        <v>1037</v>
      </c>
      <c r="D30" s="232"/>
      <c r="E30" s="233">
        <v>68.75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148</v>
      </c>
      <c r="AH30" s="210">
        <v>5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64" t="s">
        <v>1038</v>
      </c>
      <c r="D31" s="232"/>
      <c r="E31" s="233">
        <v>7.2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148</v>
      </c>
      <c r="AH31" s="210">
        <v>5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8">
        <v>9</v>
      </c>
      <c r="B32" s="249" t="s">
        <v>1002</v>
      </c>
      <c r="C32" s="263" t="s">
        <v>1003</v>
      </c>
      <c r="D32" s="250" t="s">
        <v>142</v>
      </c>
      <c r="E32" s="251">
        <v>24.5</v>
      </c>
      <c r="F32" s="252"/>
      <c r="G32" s="253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143</v>
      </c>
      <c r="T32" s="230" t="s">
        <v>143</v>
      </c>
      <c r="U32" s="230">
        <v>2.1949999999999998</v>
      </c>
      <c r="V32" s="230">
        <f>ROUND(E32*U32,2)</f>
        <v>53.78</v>
      </c>
      <c r="W32" s="230"/>
      <c r="X32" s="230" t="s">
        <v>144</v>
      </c>
      <c r="Y32" s="230" t="s">
        <v>145</v>
      </c>
      <c r="Z32" s="210"/>
      <c r="AA32" s="210"/>
      <c r="AB32" s="210"/>
      <c r="AC32" s="210"/>
      <c r="AD32" s="210"/>
      <c r="AE32" s="210"/>
      <c r="AF32" s="210"/>
      <c r="AG32" s="210" t="s">
        <v>146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27"/>
      <c r="B33" s="228"/>
      <c r="C33" s="264" t="s">
        <v>1041</v>
      </c>
      <c r="D33" s="232"/>
      <c r="E33" s="233">
        <v>24.5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148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41" t="s">
        <v>138</v>
      </c>
      <c r="B34" s="242" t="s">
        <v>78</v>
      </c>
      <c r="C34" s="262" t="s">
        <v>79</v>
      </c>
      <c r="D34" s="243"/>
      <c r="E34" s="244"/>
      <c r="F34" s="245"/>
      <c r="G34" s="246">
        <f>SUMIF(AG35:AG55,"&lt;&gt;NOR",G35:G55)</f>
        <v>0</v>
      </c>
      <c r="H34" s="240"/>
      <c r="I34" s="240">
        <f>SUM(I35:I55)</f>
        <v>0</v>
      </c>
      <c r="J34" s="240"/>
      <c r="K34" s="240">
        <f>SUM(K35:K55)</f>
        <v>0</v>
      </c>
      <c r="L34" s="240"/>
      <c r="M34" s="240">
        <f>SUM(M35:M55)</f>
        <v>0</v>
      </c>
      <c r="N34" s="239"/>
      <c r="O34" s="239">
        <f>SUM(O35:O55)</f>
        <v>14.780000000000001</v>
      </c>
      <c r="P34" s="239"/>
      <c r="Q34" s="239">
        <f>SUM(Q35:Q55)</f>
        <v>0</v>
      </c>
      <c r="R34" s="240"/>
      <c r="S34" s="240"/>
      <c r="T34" s="240"/>
      <c r="U34" s="240"/>
      <c r="V34" s="240">
        <f>SUM(V35:V55)</f>
        <v>71.22</v>
      </c>
      <c r="W34" s="240"/>
      <c r="X34" s="240"/>
      <c r="Y34" s="240"/>
      <c r="AG34" t="s">
        <v>139</v>
      </c>
    </row>
    <row r="35" spans="1:60" outlineLevel="1" x14ac:dyDescent="0.2">
      <c r="A35" s="248">
        <v>10</v>
      </c>
      <c r="B35" s="249" t="s">
        <v>1009</v>
      </c>
      <c r="C35" s="263" t="s">
        <v>1010</v>
      </c>
      <c r="D35" s="250" t="s">
        <v>142</v>
      </c>
      <c r="E35" s="251">
        <v>4.96</v>
      </c>
      <c r="F35" s="252"/>
      <c r="G35" s="253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2.3278500000000002</v>
      </c>
      <c r="O35" s="229">
        <f>ROUND(E35*N35,2)</f>
        <v>11.55</v>
      </c>
      <c r="P35" s="229">
        <v>0</v>
      </c>
      <c r="Q35" s="229">
        <f>ROUND(E35*P35,2)</f>
        <v>0</v>
      </c>
      <c r="R35" s="230"/>
      <c r="S35" s="230" t="s">
        <v>143</v>
      </c>
      <c r="T35" s="230" t="s">
        <v>143</v>
      </c>
      <c r="U35" s="230">
        <v>1.212</v>
      </c>
      <c r="V35" s="230">
        <f>ROUND(E35*U35,2)</f>
        <v>6.01</v>
      </c>
      <c r="W35" s="230"/>
      <c r="X35" s="230" t="s">
        <v>144</v>
      </c>
      <c r="Y35" s="230" t="s">
        <v>145</v>
      </c>
      <c r="Z35" s="210"/>
      <c r="AA35" s="210"/>
      <c r="AB35" s="210"/>
      <c r="AC35" s="210"/>
      <c r="AD35" s="210"/>
      <c r="AE35" s="210"/>
      <c r="AF35" s="210"/>
      <c r="AG35" s="210" t="s">
        <v>146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65" t="s">
        <v>1011</v>
      </c>
      <c r="D36" s="255"/>
      <c r="E36" s="255"/>
      <c r="F36" s="255"/>
      <c r="G36" s="255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207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64" t="s">
        <v>1033</v>
      </c>
      <c r="D37" s="232"/>
      <c r="E37" s="233"/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148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64" t="s">
        <v>1042</v>
      </c>
      <c r="D38" s="232"/>
      <c r="E38" s="233"/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148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64" t="s">
        <v>1043</v>
      </c>
      <c r="D39" s="232"/>
      <c r="E39" s="233">
        <v>0.34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148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64" t="s">
        <v>1044</v>
      </c>
      <c r="D40" s="232"/>
      <c r="E40" s="233">
        <v>0.34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148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64" t="s">
        <v>1045</v>
      </c>
      <c r="D41" s="232"/>
      <c r="E41" s="233">
        <v>3.58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148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64" t="s">
        <v>1046</v>
      </c>
      <c r="D42" s="232"/>
      <c r="E42" s="233">
        <v>0.7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148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8">
        <v>11</v>
      </c>
      <c r="B43" s="249" t="s">
        <v>1016</v>
      </c>
      <c r="C43" s="263" t="s">
        <v>1017</v>
      </c>
      <c r="D43" s="250" t="s">
        <v>174</v>
      </c>
      <c r="E43" s="251">
        <v>49.6</v>
      </c>
      <c r="F43" s="252"/>
      <c r="G43" s="253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6.0499999999999998E-2</v>
      </c>
      <c r="O43" s="229">
        <f>ROUND(E43*N43,2)</f>
        <v>3</v>
      </c>
      <c r="P43" s="229">
        <v>0</v>
      </c>
      <c r="Q43" s="229">
        <f>ROUND(E43*P43,2)</f>
        <v>0</v>
      </c>
      <c r="R43" s="230"/>
      <c r="S43" s="230" t="s">
        <v>143</v>
      </c>
      <c r="T43" s="230" t="s">
        <v>143</v>
      </c>
      <c r="U43" s="230">
        <v>0.85</v>
      </c>
      <c r="V43" s="230">
        <f>ROUND(E43*U43,2)</f>
        <v>42.16</v>
      </c>
      <c r="W43" s="230"/>
      <c r="X43" s="230" t="s">
        <v>144</v>
      </c>
      <c r="Y43" s="230" t="s">
        <v>145</v>
      </c>
      <c r="Z43" s="210"/>
      <c r="AA43" s="210"/>
      <c r="AB43" s="210"/>
      <c r="AC43" s="210"/>
      <c r="AD43" s="210"/>
      <c r="AE43" s="210"/>
      <c r="AF43" s="210"/>
      <c r="AG43" s="210" t="s">
        <v>146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64" t="s">
        <v>1033</v>
      </c>
      <c r="D44" s="232"/>
      <c r="E44" s="233"/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148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64" t="s">
        <v>1042</v>
      </c>
      <c r="D45" s="232"/>
      <c r="E45" s="233"/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148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64" t="s">
        <v>1047</v>
      </c>
      <c r="D46" s="232"/>
      <c r="E46" s="233">
        <v>3.4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148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64" t="s">
        <v>1048</v>
      </c>
      <c r="D47" s="232"/>
      <c r="E47" s="233">
        <v>3.4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148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64" t="s">
        <v>1049</v>
      </c>
      <c r="D48" s="232"/>
      <c r="E48" s="233">
        <v>35.799999999999997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148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27"/>
      <c r="B49" s="228"/>
      <c r="C49" s="264" t="s">
        <v>1050</v>
      </c>
      <c r="D49" s="232"/>
      <c r="E49" s="233">
        <v>7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148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48">
        <v>12</v>
      </c>
      <c r="B50" s="249" t="s">
        <v>1021</v>
      </c>
      <c r="C50" s="263" t="s">
        <v>1022</v>
      </c>
      <c r="D50" s="250" t="s">
        <v>174</v>
      </c>
      <c r="E50" s="251">
        <v>49.6</v>
      </c>
      <c r="F50" s="252"/>
      <c r="G50" s="253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143</v>
      </c>
      <c r="T50" s="230" t="s">
        <v>143</v>
      </c>
      <c r="U50" s="230">
        <v>0.35</v>
      </c>
      <c r="V50" s="230">
        <f>ROUND(E50*U50,2)</f>
        <v>17.36</v>
      </c>
      <c r="W50" s="230"/>
      <c r="X50" s="230" t="s">
        <v>144</v>
      </c>
      <c r="Y50" s="230" t="s">
        <v>145</v>
      </c>
      <c r="Z50" s="210"/>
      <c r="AA50" s="210"/>
      <c r="AB50" s="210"/>
      <c r="AC50" s="210"/>
      <c r="AD50" s="210"/>
      <c r="AE50" s="210"/>
      <c r="AF50" s="210"/>
      <c r="AG50" s="210" t="s">
        <v>146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64" t="s">
        <v>1051</v>
      </c>
      <c r="D51" s="232"/>
      <c r="E51" s="233">
        <v>49.6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148</v>
      </c>
      <c r="AH51" s="210">
        <v>5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48">
        <v>13</v>
      </c>
      <c r="B52" s="249" t="s">
        <v>1024</v>
      </c>
      <c r="C52" s="263" t="s">
        <v>1025</v>
      </c>
      <c r="D52" s="250" t="s">
        <v>231</v>
      </c>
      <c r="E52" s="251">
        <v>0.22500000000000001</v>
      </c>
      <c r="F52" s="252"/>
      <c r="G52" s="253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1.0210999999999999</v>
      </c>
      <c r="O52" s="229">
        <f>ROUND(E52*N52,2)</f>
        <v>0.23</v>
      </c>
      <c r="P52" s="229">
        <v>0</v>
      </c>
      <c r="Q52" s="229">
        <f>ROUND(E52*P52,2)</f>
        <v>0</v>
      </c>
      <c r="R52" s="230"/>
      <c r="S52" s="230" t="s">
        <v>143</v>
      </c>
      <c r="T52" s="230" t="s">
        <v>143</v>
      </c>
      <c r="U52" s="230">
        <v>25.271000000000001</v>
      </c>
      <c r="V52" s="230">
        <f>ROUND(E52*U52,2)</f>
        <v>5.69</v>
      </c>
      <c r="W52" s="230"/>
      <c r="X52" s="230" t="s">
        <v>144</v>
      </c>
      <c r="Y52" s="230" t="s">
        <v>145</v>
      </c>
      <c r="Z52" s="210"/>
      <c r="AA52" s="210"/>
      <c r="AB52" s="210"/>
      <c r="AC52" s="210"/>
      <c r="AD52" s="210"/>
      <c r="AE52" s="210"/>
      <c r="AF52" s="210"/>
      <c r="AG52" s="210" t="s">
        <v>146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64" t="s">
        <v>1052</v>
      </c>
      <c r="D53" s="232"/>
      <c r="E53" s="233"/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148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64" t="s">
        <v>1042</v>
      </c>
      <c r="D54" s="232"/>
      <c r="E54" s="233"/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148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27"/>
      <c r="B55" s="228"/>
      <c r="C55" s="264" t="s">
        <v>1053</v>
      </c>
      <c r="D55" s="232"/>
      <c r="E55" s="233">
        <v>0.22500000000000001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148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x14ac:dyDescent="0.2">
      <c r="A56" s="241" t="s">
        <v>138</v>
      </c>
      <c r="B56" s="242" t="s">
        <v>80</v>
      </c>
      <c r="C56" s="262" t="s">
        <v>81</v>
      </c>
      <c r="D56" s="243"/>
      <c r="E56" s="244"/>
      <c r="F56" s="245"/>
      <c r="G56" s="246">
        <f>SUMIF(AG57:AG67,"&lt;&gt;NOR",G57:G67)</f>
        <v>0</v>
      </c>
      <c r="H56" s="240"/>
      <c r="I56" s="240">
        <f>SUM(I57:I67)</f>
        <v>0</v>
      </c>
      <c r="J56" s="240"/>
      <c r="K56" s="240">
        <f>SUM(K57:K67)</f>
        <v>0</v>
      </c>
      <c r="L56" s="240"/>
      <c r="M56" s="240">
        <f>SUM(M57:M67)</f>
        <v>0</v>
      </c>
      <c r="N56" s="239"/>
      <c r="O56" s="239">
        <f>SUM(O57:O67)</f>
        <v>44.669999999999995</v>
      </c>
      <c r="P56" s="239"/>
      <c r="Q56" s="239">
        <f>SUM(Q57:Q67)</f>
        <v>0</v>
      </c>
      <c r="R56" s="240"/>
      <c r="S56" s="240"/>
      <c r="T56" s="240"/>
      <c r="U56" s="240"/>
      <c r="V56" s="240">
        <f>SUM(V57:V67)</f>
        <v>217.22</v>
      </c>
      <c r="W56" s="240"/>
      <c r="X56" s="240"/>
      <c r="Y56" s="240"/>
      <c r="AG56" t="s">
        <v>139</v>
      </c>
    </row>
    <row r="57" spans="1:60" outlineLevel="1" x14ac:dyDescent="0.2">
      <c r="A57" s="248">
        <v>14</v>
      </c>
      <c r="B57" s="249" t="s">
        <v>1054</v>
      </c>
      <c r="C57" s="263" t="s">
        <v>1055</v>
      </c>
      <c r="D57" s="250" t="s">
        <v>142</v>
      </c>
      <c r="E57" s="251">
        <v>16.649999999999999</v>
      </c>
      <c r="F57" s="252"/>
      <c r="G57" s="253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2.52508</v>
      </c>
      <c r="O57" s="229">
        <f>ROUND(E57*N57,2)</f>
        <v>42.04</v>
      </c>
      <c r="P57" s="229">
        <v>0</v>
      </c>
      <c r="Q57" s="229">
        <f>ROUND(E57*P57,2)</f>
        <v>0</v>
      </c>
      <c r="R57" s="230"/>
      <c r="S57" s="230" t="s">
        <v>143</v>
      </c>
      <c r="T57" s="230" t="s">
        <v>143</v>
      </c>
      <c r="U57" s="230">
        <v>3.7694999999999999</v>
      </c>
      <c r="V57" s="230">
        <f>ROUND(E57*U57,2)</f>
        <v>62.76</v>
      </c>
      <c r="W57" s="230"/>
      <c r="X57" s="230" t="s">
        <v>144</v>
      </c>
      <c r="Y57" s="230" t="s">
        <v>145</v>
      </c>
      <c r="Z57" s="210"/>
      <c r="AA57" s="210"/>
      <c r="AB57" s="210"/>
      <c r="AC57" s="210"/>
      <c r="AD57" s="210"/>
      <c r="AE57" s="210"/>
      <c r="AF57" s="210"/>
      <c r="AG57" s="210" t="s">
        <v>146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64" t="s">
        <v>1033</v>
      </c>
      <c r="D58" s="232"/>
      <c r="E58" s="233"/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148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3" x14ac:dyDescent="0.2">
      <c r="A59" s="227"/>
      <c r="B59" s="228"/>
      <c r="C59" s="264" t="s">
        <v>1056</v>
      </c>
      <c r="D59" s="232"/>
      <c r="E59" s="233">
        <v>16.649999999999999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148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1" x14ac:dyDescent="0.2">
      <c r="A60" s="248">
        <v>15</v>
      </c>
      <c r="B60" s="249" t="s">
        <v>1057</v>
      </c>
      <c r="C60" s="263" t="s">
        <v>1058</v>
      </c>
      <c r="D60" s="250" t="s">
        <v>231</v>
      </c>
      <c r="E60" s="251">
        <v>2.2536</v>
      </c>
      <c r="F60" s="252"/>
      <c r="G60" s="253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1.0323199999999999</v>
      </c>
      <c r="O60" s="229">
        <f>ROUND(E60*N60,2)</f>
        <v>2.33</v>
      </c>
      <c r="P60" s="229">
        <v>0</v>
      </c>
      <c r="Q60" s="229">
        <f>ROUND(E60*P60,2)</f>
        <v>0</v>
      </c>
      <c r="R60" s="230"/>
      <c r="S60" s="230" t="s">
        <v>143</v>
      </c>
      <c r="T60" s="230" t="s">
        <v>143</v>
      </c>
      <c r="U60" s="230">
        <v>54.167999999999999</v>
      </c>
      <c r="V60" s="230">
        <f>ROUND(E60*U60,2)</f>
        <v>122.07</v>
      </c>
      <c r="W60" s="230"/>
      <c r="X60" s="230" t="s">
        <v>144</v>
      </c>
      <c r="Y60" s="230" t="s">
        <v>145</v>
      </c>
      <c r="Z60" s="210"/>
      <c r="AA60" s="210"/>
      <c r="AB60" s="210"/>
      <c r="AC60" s="210"/>
      <c r="AD60" s="210"/>
      <c r="AE60" s="210"/>
      <c r="AF60" s="210"/>
      <c r="AG60" s="210" t="s">
        <v>146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27"/>
      <c r="B61" s="228"/>
      <c r="C61" s="264" t="s">
        <v>1052</v>
      </c>
      <c r="D61" s="232"/>
      <c r="E61" s="233"/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148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27"/>
      <c r="B62" s="228"/>
      <c r="C62" s="264" t="s">
        <v>1059</v>
      </c>
      <c r="D62" s="232"/>
      <c r="E62" s="233"/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148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27"/>
      <c r="B63" s="228"/>
      <c r="C63" s="264" t="s">
        <v>1060</v>
      </c>
      <c r="D63" s="232"/>
      <c r="E63" s="233">
        <v>2.2536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148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48">
        <v>16</v>
      </c>
      <c r="B64" s="249" t="s">
        <v>1061</v>
      </c>
      <c r="C64" s="263" t="s">
        <v>1062</v>
      </c>
      <c r="D64" s="250" t="s">
        <v>174</v>
      </c>
      <c r="E64" s="251">
        <v>18</v>
      </c>
      <c r="F64" s="252"/>
      <c r="G64" s="253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1.6559999999999998E-2</v>
      </c>
      <c r="O64" s="229">
        <f>ROUND(E64*N64,2)</f>
        <v>0.3</v>
      </c>
      <c r="P64" s="229">
        <v>0</v>
      </c>
      <c r="Q64" s="229">
        <f>ROUND(E64*P64,2)</f>
        <v>0</v>
      </c>
      <c r="R64" s="230"/>
      <c r="S64" s="230" t="s">
        <v>143</v>
      </c>
      <c r="T64" s="230" t="s">
        <v>143</v>
      </c>
      <c r="U64" s="230">
        <v>1.5396000000000001</v>
      </c>
      <c r="V64" s="230">
        <f>ROUND(E64*U64,2)</f>
        <v>27.71</v>
      </c>
      <c r="W64" s="230"/>
      <c r="X64" s="230" t="s">
        <v>144</v>
      </c>
      <c r="Y64" s="230" t="s">
        <v>145</v>
      </c>
      <c r="Z64" s="210"/>
      <c r="AA64" s="210"/>
      <c r="AB64" s="210"/>
      <c r="AC64" s="210"/>
      <c r="AD64" s="210"/>
      <c r="AE64" s="210"/>
      <c r="AF64" s="210"/>
      <c r="AG64" s="210" t="s">
        <v>146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64" t="s">
        <v>1063</v>
      </c>
      <c r="D65" s="232"/>
      <c r="E65" s="233">
        <v>18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148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8">
        <v>17</v>
      </c>
      <c r="B66" s="249" t="s">
        <v>1064</v>
      </c>
      <c r="C66" s="263" t="s">
        <v>1065</v>
      </c>
      <c r="D66" s="250" t="s">
        <v>174</v>
      </c>
      <c r="E66" s="251">
        <v>18</v>
      </c>
      <c r="F66" s="252"/>
      <c r="G66" s="253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0</v>
      </c>
      <c r="O66" s="229">
        <f>ROUND(E66*N66,2)</f>
        <v>0</v>
      </c>
      <c r="P66" s="229">
        <v>0</v>
      </c>
      <c r="Q66" s="229">
        <f>ROUND(E66*P66,2)</f>
        <v>0</v>
      </c>
      <c r="R66" s="230"/>
      <c r="S66" s="230" t="s">
        <v>143</v>
      </c>
      <c r="T66" s="230" t="s">
        <v>143</v>
      </c>
      <c r="U66" s="230">
        <v>0.26</v>
      </c>
      <c r="V66" s="230">
        <f>ROUND(E66*U66,2)</f>
        <v>4.68</v>
      </c>
      <c r="W66" s="230"/>
      <c r="X66" s="230" t="s">
        <v>144</v>
      </c>
      <c r="Y66" s="230" t="s">
        <v>145</v>
      </c>
      <c r="Z66" s="210"/>
      <c r="AA66" s="210"/>
      <c r="AB66" s="210"/>
      <c r="AC66" s="210"/>
      <c r="AD66" s="210"/>
      <c r="AE66" s="210"/>
      <c r="AF66" s="210"/>
      <c r="AG66" s="210" t="s">
        <v>146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27"/>
      <c r="B67" s="228"/>
      <c r="C67" s="264" t="s">
        <v>1066</v>
      </c>
      <c r="D67" s="232"/>
      <c r="E67" s="233">
        <v>18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148</v>
      </c>
      <c r="AH67" s="210">
        <v>5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x14ac:dyDescent="0.2">
      <c r="A68" s="241" t="s">
        <v>138</v>
      </c>
      <c r="B68" s="242" t="s">
        <v>85</v>
      </c>
      <c r="C68" s="262" t="s">
        <v>86</v>
      </c>
      <c r="D68" s="243"/>
      <c r="E68" s="244"/>
      <c r="F68" s="245"/>
      <c r="G68" s="246">
        <f>SUMIF(AG69:AG70,"&lt;&gt;NOR",G69:G70)</f>
        <v>0</v>
      </c>
      <c r="H68" s="240"/>
      <c r="I68" s="240">
        <f>SUM(I69:I70)</f>
        <v>0</v>
      </c>
      <c r="J68" s="240"/>
      <c r="K68" s="240">
        <f>SUM(K69:K70)</f>
        <v>0</v>
      </c>
      <c r="L68" s="240"/>
      <c r="M68" s="240">
        <f>SUM(M69:M70)</f>
        <v>0</v>
      </c>
      <c r="N68" s="239"/>
      <c r="O68" s="239">
        <f>SUM(O69:O70)</f>
        <v>0</v>
      </c>
      <c r="P68" s="239"/>
      <c r="Q68" s="239">
        <f>SUM(Q69:Q70)</f>
        <v>0</v>
      </c>
      <c r="R68" s="240"/>
      <c r="S68" s="240"/>
      <c r="T68" s="240"/>
      <c r="U68" s="240"/>
      <c r="V68" s="240">
        <f>SUM(V69:V70)</f>
        <v>3.76</v>
      </c>
      <c r="W68" s="240"/>
      <c r="X68" s="240"/>
      <c r="Y68" s="240"/>
      <c r="AG68" t="s">
        <v>139</v>
      </c>
    </row>
    <row r="69" spans="1:60" ht="22.5" outlineLevel="1" x14ac:dyDescent="0.2">
      <c r="A69" s="248">
        <v>18</v>
      </c>
      <c r="B69" s="249" t="s">
        <v>1067</v>
      </c>
      <c r="C69" s="263" t="s">
        <v>1068</v>
      </c>
      <c r="D69" s="250" t="s">
        <v>174</v>
      </c>
      <c r="E69" s="251">
        <v>39.6</v>
      </c>
      <c r="F69" s="252"/>
      <c r="G69" s="253">
        <f>ROUND(E69*F69,2)</f>
        <v>0</v>
      </c>
      <c r="H69" s="231"/>
      <c r="I69" s="230">
        <f>ROUND(E69*H69,2)</f>
        <v>0</v>
      </c>
      <c r="J69" s="231"/>
      <c r="K69" s="230">
        <f>ROUND(E69*J69,2)</f>
        <v>0</v>
      </c>
      <c r="L69" s="230">
        <v>21</v>
      </c>
      <c r="M69" s="230">
        <f>G69*(1+L69/100)</f>
        <v>0</v>
      </c>
      <c r="N69" s="229">
        <v>0</v>
      </c>
      <c r="O69" s="229">
        <f>ROUND(E69*N69,2)</f>
        <v>0</v>
      </c>
      <c r="P69" s="229">
        <v>0</v>
      </c>
      <c r="Q69" s="229">
        <f>ROUND(E69*P69,2)</f>
        <v>0</v>
      </c>
      <c r="R69" s="230"/>
      <c r="S69" s="230" t="s">
        <v>143</v>
      </c>
      <c r="T69" s="230" t="s">
        <v>143</v>
      </c>
      <c r="U69" s="230">
        <v>9.5000000000000001E-2</v>
      </c>
      <c r="V69" s="230">
        <f>ROUND(E69*U69,2)</f>
        <v>3.76</v>
      </c>
      <c r="W69" s="230"/>
      <c r="X69" s="230" t="s">
        <v>144</v>
      </c>
      <c r="Y69" s="230" t="s">
        <v>145</v>
      </c>
      <c r="Z69" s="210"/>
      <c r="AA69" s="210"/>
      <c r="AB69" s="210"/>
      <c r="AC69" s="210"/>
      <c r="AD69" s="210"/>
      <c r="AE69" s="210"/>
      <c r="AF69" s="210"/>
      <c r="AG69" s="210" t="s">
        <v>146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27"/>
      <c r="B70" s="228"/>
      <c r="C70" s="264" t="s">
        <v>1069</v>
      </c>
      <c r="D70" s="232"/>
      <c r="E70" s="233">
        <v>39.6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148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x14ac:dyDescent="0.2">
      <c r="A71" s="241" t="s">
        <v>138</v>
      </c>
      <c r="B71" s="242" t="s">
        <v>93</v>
      </c>
      <c r="C71" s="262" t="s">
        <v>94</v>
      </c>
      <c r="D71" s="243"/>
      <c r="E71" s="244"/>
      <c r="F71" s="245"/>
      <c r="G71" s="246">
        <f>SUMIF(AG72:AG72,"&lt;&gt;NOR",G72:G72)</f>
        <v>0</v>
      </c>
      <c r="H71" s="240"/>
      <c r="I71" s="240">
        <f>SUM(I72:I72)</f>
        <v>0</v>
      </c>
      <c r="J71" s="240"/>
      <c r="K71" s="240">
        <f>SUM(K72:K72)</f>
        <v>0</v>
      </c>
      <c r="L71" s="240"/>
      <c r="M71" s="240">
        <f>SUM(M72:M72)</f>
        <v>0</v>
      </c>
      <c r="N71" s="239"/>
      <c r="O71" s="239">
        <f>SUM(O72:O72)</f>
        <v>0</v>
      </c>
      <c r="P71" s="239"/>
      <c r="Q71" s="239">
        <f>SUM(Q72:Q72)</f>
        <v>0</v>
      </c>
      <c r="R71" s="240"/>
      <c r="S71" s="240"/>
      <c r="T71" s="240"/>
      <c r="U71" s="240"/>
      <c r="V71" s="240">
        <f>SUM(V72:V72)</f>
        <v>36.200000000000003</v>
      </c>
      <c r="W71" s="240"/>
      <c r="X71" s="240"/>
      <c r="Y71" s="240"/>
      <c r="AG71" t="s">
        <v>139</v>
      </c>
    </row>
    <row r="72" spans="1:60" outlineLevel="1" x14ac:dyDescent="0.2">
      <c r="A72" s="256">
        <v>19</v>
      </c>
      <c r="B72" s="257" t="s">
        <v>1028</v>
      </c>
      <c r="C72" s="268" t="s">
        <v>1029</v>
      </c>
      <c r="D72" s="258" t="s">
        <v>231</v>
      </c>
      <c r="E72" s="259">
        <v>59.443779999999997</v>
      </c>
      <c r="F72" s="260"/>
      <c r="G72" s="261">
        <f>ROUND(E72*F72,2)</f>
        <v>0</v>
      </c>
      <c r="H72" s="231"/>
      <c r="I72" s="230">
        <f>ROUND(E72*H72,2)</f>
        <v>0</v>
      </c>
      <c r="J72" s="231"/>
      <c r="K72" s="230">
        <f>ROUND(E72*J72,2)</f>
        <v>0</v>
      </c>
      <c r="L72" s="230">
        <v>21</v>
      </c>
      <c r="M72" s="230">
        <f>G72*(1+L72/100)</f>
        <v>0</v>
      </c>
      <c r="N72" s="229">
        <v>0</v>
      </c>
      <c r="O72" s="229">
        <f>ROUND(E72*N72,2)</f>
        <v>0</v>
      </c>
      <c r="P72" s="229">
        <v>0</v>
      </c>
      <c r="Q72" s="229">
        <f>ROUND(E72*P72,2)</f>
        <v>0</v>
      </c>
      <c r="R72" s="230"/>
      <c r="S72" s="230" t="s">
        <v>143</v>
      </c>
      <c r="T72" s="230" t="s">
        <v>143</v>
      </c>
      <c r="U72" s="230">
        <v>0.60899999999999999</v>
      </c>
      <c r="V72" s="230">
        <f>ROUND(E72*U72,2)</f>
        <v>36.200000000000003</v>
      </c>
      <c r="W72" s="230"/>
      <c r="X72" s="230" t="s">
        <v>98</v>
      </c>
      <c r="Y72" s="230" t="s">
        <v>145</v>
      </c>
      <c r="Z72" s="210"/>
      <c r="AA72" s="210"/>
      <c r="AB72" s="210"/>
      <c r="AC72" s="210"/>
      <c r="AD72" s="210"/>
      <c r="AE72" s="210"/>
      <c r="AF72" s="210"/>
      <c r="AG72" s="210" t="s">
        <v>380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x14ac:dyDescent="0.2">
      <c r="A73" s="241" t="s">
        <v>138</v>
      </c>
      <c r="B73" s="242" t="s">
        <v>101</v>
      </c>
      <c r="C73" s="262" t="s">
        <v>102</v>
      </c>
      <c r="D73" s="243"/>
      <c r="E73" s="244"/>
      <c r="F73" s="245"/>
      <c r="G73" s="246">
        <f>SUMIF(AG74:AG84,"&lt;&gt;NOR",G74:G84)</f>
        <v>0</v>
      </c>
      <c r="H73" s="240"/>
      <c r="I73" s="240">
        <f>SUM(I74:I84)</f>
        <v>0</v>
      </c>
      <c r="J73" s="240"/>
      <c r="K73" s="240">
        <f>SUM(K74:K84)</f>
        <v>0</v>
      </c>
      <c r="L73" s="240"/>
      <c r="M73" s="240">
        <f>SUM(M74:M84)</f>
        <v>0</v>
      </c>
      <c r="N73" s="239"/>
      <c r="O73" s="239">
        <f>SUM(O74:O84)</f>
        <v>0</v>
      </c>
      <c r="P73" s="239"/>
      <c r="Q73" s="239">
        <f>SUM(Q74:Q84)</f>
        <v>0</v>
      </c>
      <c r="R73" s="240"/>
      <c r="S73" s="240"/>
      <c r="T73" s="240"/>
      <c r="U73" s="240"/>
      <c r="V73" s="240">
        <f>SUM(V74:V84)</f>
        <v>0</v>
      </c>
      <c r="W73" s="240"/>
      <c r="X73" s="240"/>
      <c r="Y73" s="240"/>
      <c r="AG73" t="s">
        <v>139</v>
      </c>
    </row>
    <row r="74" spans="1:60" outlineLevel="1" x14ac:dyDescent="0.2">
      <c r="A74" s="248">
        <v>20</v>
      </c>
      <c r="B74" s="249" t="s">
        <v>1070</v>
      </c>
      <c r="C74" s="263" t="s">
        <v>1071</v>
      </c>
      <c r="D74" s="250" t="s">
        <v>330</v>
      </c>
      <c r="E74" s="251">
        <v>1</v>
      </c>
      <c r="F74" s="252"/>
      <c r="G74" s="253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0</v>
      </c>
      <c r="O74" s="229">
        <f>ROUND(E74*N74,2)</f>
        <v>0</v>
      </c>
      <c r="P74" s="229">
        <v>0</v>
      </c>
      <c r="Q74" s="229">
        <f>ROUND(E74*P74,2)</f>
        <v>0</v>
      </c>
      <c r="R74" s="230"/>
      <c r="S74" s="230" t="s">
        <v>232</v>
      </c>
      <c r="T74" s="230" t="s">
        <v>233</v>
      </c>
      <c r="U74" s="230">
        <v>0</v>
      </c>
      <c r="V74" s="230">
        <f>ROUND(E74*U74,2)</f>
        <v>0</v>
      </c>
      <c r="W74" s="230"/>
      <c r="X74" s="230" t="s">
        <v>144</v>
      </c>
      <c r="Y74" s="230" t="s">
        <v>145</v>
      </c>
      <c r="Z74" s="210"/>
      <c r="AA74" s="210"/>
      <c r="AB74" s="210"/>
      <c r="AC74" s="210"/>
      <c r="AD74" s="210"/>
      <c r="AE74" s="210"/>
      <c r="AF74" s="210"/>
      <c r="AG74" s="210" t="s">
        <v>146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65" t="s">
        <v>1072</v>
      </c>
      <c r="D75" s="255"/>
      <c r="E75" s="255"/>
      <c r="F75" s="255"/>
      <c r="G75" s="255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207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27"/>
      <c r="B76" s="228"/>
      <c r="C76" s="278" t="s">
        <v>1073</v>
      </c>
      <c r="D76" s="234"/>
      <c r="E76" s="235"/>
      <c r="F76" s="236"/>
      <c r="G76" s="236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207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27"/>
      <c r="B77" s="228"/>
      <c r="C77" s="277" t="s">
        <v>1077</v>
      </c>
      <c r="D77" s="276"/>
      <c r="E77" s="276"/>
      <c r="F77" s="276"/>
      <c r="G77" s="276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207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77" t="s">
        <v>1078</v>
      </c>
      <c r="D78" s="276"/>
      <c r="E78" s="276"/>
      <c r="F78" s="276"/>
      <c r="G78" s="276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207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77" t="s">
        <v>1079</v>
      </c>
      <c r="D79" s="276"/>
      <c r="E79" s="276"/>
      <c r="F79" s="276"/>
      <c r="G79" s="276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207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27"/>
      <c r="B80" s="228"/>
      <c r="C80" s="277" t="s">
        <v>1080</v>
      </c>
      <c r="D80" s="276"/>
      <c r="E80" s="276"/>
      <c r="F80" s="276"/>
      <c r="G80" s="276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207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27"/>
      <c r="B81" s="228"/>
      <c r="C81" s="277" t="s">
        <v>1074</v>
      </c>
      <c r="D81" s="276"/>
      <c r="E81" s="276"/>
      <c r="F81" s="276"/>
      <c r="G81" s="276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207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27"/>
      <c r="B82" s="228"/>
      <c r="C82" s="277" t="s">
        <v>1075</v>
      </c>
      <c r="D82" s="276"/>
      <c r="E82" s="276"/>
      <c r="F82" s="276"/>
      <c r="G82" s="276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207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27"/>
      <c r="B83" s="228"/>
      <c r="C83" s="277" t="s">
        <v>1081</v>
      </c>
      <c r="D83" s="276"/>
      <c r="E83" s="276"/>
      <c r="F83" s="276"/>
      <c r="G83" s="276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207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77" t="s">
        <v>1076</v>
      </c>
      <c r="D84" s="276"/>
      <c r="E84" s="276"/>
      <c r="F84" s="276"/>
      <c r="G84" s="276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207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x14ac:dyDescent="0.2">
      <c r="A85" s="3"/>
      <c r="B85" s="4"/>
      <c r="C85" s="269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AE85">
        <v>12</v>
      </c>
      <c r="AF85">
        <v>21</v>
      </c>
      <c r="AG85" t="s">
        <v>124</v>
      </c>
    </row>
    <row r="86" spans="1:60" x14ac:dyDescent="0.2">
      <c r="A86" s="213"/>
      <c r="B86" s="214" t="s">
        <v>31</v>
      </c>
      <c r="C86" s="270"/>
      <c r="D86" s="215"/>
      <c r="E86" s="216"/>
      <c r="F86" s="216"/>
      <c r="G86" s="247">
        <f>G8+G34+G56+G68+G71+G73</f>
        <v>0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E86">
        <f>SUMIF(L7:L84,AE85,G7:G84)</f>
        <v>0</v>
      </c>
      <c r="AF86">
        <f>SUMIF(L7:L84,AF85,G7:G84)</f>
        <v>0</v>
      </c>
      <c r="AG86" t="s">
        <v>382</v>
      </c>
    </row>
    <row r="87" spans="1:60" x14ac:dyDescent="0.2">
      <c r="A87" s="3"/>
      <c r="B87" s="4"/>
      <c r="C87" s="269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60" x14ac:dyDescent="0.2">
      <c r="A88" s="3"/>
      <c r="B88" s="4"/>
      <c r="C88" s="269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60" x14ac:dyDescent="0.2">
      <c r="A89" s="217" t="s">
        <v>383</v>
      </c>
      <c r="B89" s="217"/>
      <c r="C89" s="271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60" x14ac:dyDescent="0.2">
      <c r="A90" s="218"/>
      <c r="B90" s="219"/>
      <c r="C90" s="272"/>
      <c r="D90" s="219"/>
      <c r="E90" s="219"/>
      <c r="F90" s="219"/>
      <c r="G90" s="220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AG90" t="s">
        <v>384</v>
      </c>
    </row>
    <row r="91" spans="1:60" x14ac:dyDescent="0.2">
      <c r="A91" s="221"/>
      <c r="B91" s="222"/>
      <c r="C91" s="273"/>
      <c r="D91" s="222"/>
      <c r="E91" s="222"/>
      <c r="F91" s="222"/>
      <c r="G91" s="22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60" x14ac:dyDescent="0.2">
      <c r="A92" s="221"/>
      <c r="B92" s="222"/>
      <c r="C92" s="273"/>
      <c r="D92" s="222"/>
      <c r="E92" s="222"/>
      <c r="F92" s="222"/>
      <c r="G92" s="22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">
      <c r="A93" s="221"/>
      <c r="B93" s="222"/>
      <c r="C93" s="273"/>
      <c r="D93" s="222"/>
      <c r="E93" s="222"/>
      <c r="F93" s="222"/>
      <c r="G93" s="22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">
      <c r="A94" s="224"/>
      <c r="B94" s="225"/>
      <c r="C94" s="274"/>
      <c r="D94" s="225"/>
      <c r="E94" s="225"/>
      <c r="F94" s="225"/>
      <c r="G94" s="22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">
      <c r="A95" s="3"/>
      <c r="B95" s="4"/>
      <c r="C95" s="269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60" x14ac:dyDescent="0.2">
      <c r="C96" s="275"/>
      <c r="D96" s="10"/>
      <c r="AG96" t="s">
        <v>385</v>
      </c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7">
    <mergeCell ref="C84:G84"/>
    <mergeCell ref="C78:G78"/>
    <mergeCell ref="C79:G79"/>
    <mergeCell ref="C80:G80"/>
    <mergeCell ref="C81:G81"/>
    <mergeCell ref="C82:G82"/>
    <mergeCell ref="C83:G83"/>
    <mergeCell ref="A1:G1"/>
    <mergeCell ref="C2:G2"/>
    <mergeCell ref="C3:G3"/>
    <mergeCell ref="C4:G4"/>
    <mergeCell ref="A89:C89"/>
    <mergeCell ref="A90:G94"/>
    <mergeCell ref="C29:G29"/>
    <mergeCell ref="C36:G36"/>
    <mergeCell ref="C75:G75"/>
    <mergeCell ref="C77:G7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112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113</v>
      </c>
    </row>
    <row r="3" spans="1:60" ht="24.95" customHeight="1" x14ac:dyDescent="0.2">
      <c r="A3" s="196" t="s">
        <v>9</v>
      </c>
      <c r="B3" s="49" t="s">
        <v>60</v>
      </c>
      <c r="C3" s="199" t="s">
        <v>61</v>
      </c>
      <c r="D3" s="197"/>
      <c r="E3" s="197"/>
      <c r="F3" s="197"/>
      <c r="G3" s="198"/>
      <c r="AC3" s="174" t="s">
        <v>113</v>
      </c>
      <c r="AG3" t="s">
        <v>114</v>
      </c>
    </row>
    <row r="4" spans="1:60" ht="24.95" customHeight="1" x14ac:dyDescent="0.2">
      <c r="A4" s="200" t="s">
        <v>10</v>
      </c>
      <c r="B4" s="201" t="s">
        <v>58</v>
      </c>
      <c r="C4" s="202" t="s">
        <v>64</v>
      </c>
      <c r="D4" s="203"/>
      <c r="E4" s="203"/>
      <c r="F4" s="203"/>
      <c r="G4" s="204"/>
      <c r="AG4" t="s">
        <v>115</v>
      </c>
    </row>
    <row r="5" spans="1:60" x14ac:dyDescent="0.2">
      <c r="D5" s="10"/>
    </row>
    <row r="6" spans="1:60" ht="38.25" x14ac:dyDescent="0.2">
      <c r="A6" s="206" t="s">
        <v>116</v>
      </c>
      <c r="B6" s="208" t="s">
        <v>117</v>
      </c>
      <c r="C6" s="208" t="s">
        <v>118</v>
      </c>
      <c r="D6" s="207" t="s">
        <v>119</v>
      </c>
      <c r="E6" s="206" t="s">
        <v>120</v>
      </c>
      <c r="F6" s="205" t="s">
        <v>121</v>
      </c>
      <c r="G6" s="206" t="s">
        <v>31</v>
      </c>
      <c r="H6" s="209" t="s">
        <v>32</v>
      </c>
      <c r="I6" s="209" t="s">
        <v>122</v>
      </c>
      <c r="J6" s="209" t="s">
        <v>33</v>
      </c>
      <c r="K6" s="209" t="s">
        <v>123</v>
      </c>
      <c r="L6" s="209" t="s">
        <v>124</v>
      </c>
      <c r="M6" s="209" t="s">
        <v>125</v>
      </c>
      <c r="N6" s="209" t="s">
        <v>126</v>
      </c>
      <c r="O6" s="209" t="s">
        <v>127</v>
      </c>
      <c r="P6" s="209" t="s">
        <v>128</v>
      </c>
      <c r="Q6" s="209" t="s">
        <v>129</v>
      </c>
      <c r="R6" s="209" t="s">
        <v>130</v>
      </c>
      <c r="S6" s="209" t="s">
        <v>131</v>
      </c>
      <c r="T6" s="209" t="s">
        <v>132</v>
      </c>
      <c r="U6" s="209" t="s">
        <v>133</v>
      </c>
      <c r="V6" s="209" t="s">
        <v>134</v>
      </c>
      <c r="W6" s="209" t="s">
        <v>135</v>
      </c>
      <c r="X6" s="209" t="s">
        <v>136</v>
      </c>
      <c r="Y6" s="209" t="s">
        <v>137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1" t="s">
        <v>138</v>
      </c>
      <c r="B8" s="242" t="s">
        <v>73</v>
      </c>
      <c r="C8" s="262" t="s">
        <v>74</v>
      </c>
      <c r="D8" s="243"/>
      <c r="E8" s="244"/>
      <c r="F8" s="245"/>
      <c r="G8" s="246">
        <f>SUMIF(AG9:AG96,"&lt;&gt;NOR",G9:G96)</f>
        <v>0</v>
      </c>
      <c r="H8" s="240"/>
      <c r="I8" s="240">
        <f>SUM(I9:I96)</f>
        <v>0</v>
      </c>
      <c r="J8" s="240"/>
      <c r="K8" s="240">
        <f>SUM(K9:K96)</f>
        <v>0</v>
      </c>
      <c r="L8" s="240"/>
      <c r="M8" s="240">
        <f>SUM(M9:M96)</f>
        <v>0</v>
      </c>
      <c r="N8" s="239"/>
      <c r="O8" s="239">
        <f>SUM(O9:O96)</f>
        <v>5.7</v>
      </c>
      <c r="P8" s="239"/>
      <c r="Q8" s="239">
        <f>SUM(Q9:Q96)</f>
        <v>0</v>
      </c>
      <c r="R8" s="240"/>
      <c r="S8" s="240"/>
      <c r="T8" s="240"/>
      <c r="U8" s="240"/>
      <c r="V8" s="240">
        <f>SUM(V9:V96)</f>
        <v>739.7700000000001</v>
      </c>
      <c r="W8" s="240"/>
      <c r="X8" s="240"/>
      <c r="Y8" s="240"/>
      <c r="AG8" t="s">
        <v>139</v>
      </c>
    </row>
    <row r="9" spans="1:60" outlineLevel="1" x14ac:dyDescent="0.2">
      <c r="A9" s="248">
        <v>1</v>
      </c>
      <c r="B9" s="249" t="s">
        <v>1082</v>
      </c>
      <c r="C9" s="263" t="s">
        <v>1083</v>
      </c>
      <c r="D9" s="250" t="s">
        <v>174</v>
      </c>
      <c r="E9" s="251">
        <v>427.7</v>
      </c>
      <c r="F9" s="252"/>
      <c r="G9" s="253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143</v>
      </c>
      <c r="T9" s="230" t="s">
        <v>544</v>
      </c>
      <c r="U9" s="230">
        <v>0.06</v>
      </c>
      <c r="V9" s="230">
        <f>ROUND(E9*U9,2)</f>
        <v>25.66</v>
      </c>
      <c r="W9" s="230"/>
      <c r="X9" s="230" t="s">
        <v>144</v>
      </c>
      <c r="Y9" s="230" t="s">
        <v>145</v>
      </c>
      <c r="Z9" s="210"/>
      <c r="AA9" s="210"/>
      <c r="AB9" s="210"/>
      <c r="AC9" s="210"/>
      <c r="AD9" s="210"/>
      <c r="AE9" s="210"/>
      <c r="AF9" s="210"/>
      <c r="AG9" s="210" t="s">
        <v>146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4" t="s">
        <v>1084</v>
      </c>
      <c r="D10" s="232"/>
      <c r="E10" s="233"/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148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64" t="s">
        <v>1085</v>
      </c>
      <c r="D11" s="232"/>
      <c r="E11" s="233">
        <v>427.7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148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8">
        <v>2</v>
      </c>
      <c r="B12" s="249" t="s">
        <v>1086</v>
      </c>
      <c r="C12" s="263" t="s">
        <v>1087</v>
      </c>
      <c r="D12" s="250" t="s">
        <v>174</v>
      </c>
      <c r="E12" s="251">
        <v>427.7</v>
      </c>
      <c r="F12" s="252"/>
      <c r="G12" s="253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143</v>
      </c>
      <c r="T12" s="230" t="s">
        <v>143</v>
      </c>
      <c r="U12" s="230">
        <v>0.254</v>
      </c>
      <c r="V12" s="230">
        <f>ROUND(E12*U12,2)</f>
        <v>108.64</v>
      </c>
      <c r="W12" s="230"/>
      <c r="X12" s="230" t="s">
        <v>144</v>
      </c>
      <c r="Y12" s="230" t="s">
        <v>145</v>
      </c>
      <c r="Z12" s="210"/>
      <c r="AA12" s="210"/>
      <c r="AB12" s="210"/>
      <c r="AC12" s="210"/>
      <c r="AD12" s="210"/>
      <c r="AE12" s="210"/>
      <c r="AF12" s="210"/>
      <c r="AG12" s="210" t="s">
        <v>146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64" t="s">
        <v>1088</v>
      </c>
      <c r="D13" s="232"/>
      <c r="E13" s="233"/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148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27"/>
      <c r="B14" s="228"/>
      <c r="C14" s="264" t="s">
        <v>1089</v>
      </c>
      <c r="D14" s="232"/>
      <c r="E14" s="233">
        <v>427.7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148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8">
        <v>3</v>
      </c>
      <c r="B15" s="249" t="s">
        <v>1090</v>
      </c>
      <c r="C15" s="263" t="s">
        <v>1091</v>
      </c>
      <c r="D15" s="250" t="s">
        <v>301</v>
      </c>
      <c r="E15" s="251">
        <v>950</v>
      </c>
      <c r="F15" s="252"/>
      <c r="G15" s="253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143</v>
      </c>
      <c r="T15" s="230" t="s">
        <v>143</v>
      </c>
      <c r="U15" s="230">
        <v>3.5999999999999997E-2</v>
      </c>
      <c r="V15" s="230">
        <f>ROUND(E15*U15,2)</f>
        <v>34.200000000000003</v>
      </c>
      <c r="W15" s="230"/>
      <c r="X15" s="230" t="s">
        <v>144</v>
      </c>
      <c r="Y15" s="230" t="s">
        <v>145</v>
      </c>
      <c r="Z15" s="210"/>
      <c r="AA15" s="210"/>
      <c r="AB15" s="210"/>
      <c r="AC15" s="210"/>
      <c r="AD15" s="210"/>
      <c r="AE15" s="210"/>
      <c r="AF15" s="210"/>
      <c r="AG15" s="210" t="s">
        <v>146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64" t="s">
        <v>1092</v>
      </c>
      <c r="D16" s="232"/>
      <c r="E16" s="233"/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148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27"/>
      <c r="B17" s="228"/>
      <c r="C17" s="264" t="s">
        <v>1093</v>
      </c>
      <c r="D17" s="232"/>
      <c r="E17" s="233">
        <v>950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148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8">
        <v>4</v>
      </c>
      <c r="B18" s="249" t="s">
        <v>1094</v>
      </c>
      <c r="C18" s="263" t="s">
        <v>1095</v>
      </c>
      <c r="D18" s="250" t="s">
        <v>301</v>
      </c>
      <c r="E18" s="251">
        <v>1025</v>
      </c>
      <c r="F18" s="252"/>
      <c r="G18" s="253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143</v>
      </c>
      <c r="T18" s="230" t="s">
        <v>544</v>
      </c>
      <c r="U18" s="230">
        <v>0.18</v>
      </c>
      <c r="V18" s="230">
        <f>ROUND(E18*U18,2)</f>
        <v>184.5</v>
      </c>
      <c r="W18" s="230"/>
      <c r="X18" s="230" t="s">
        <v>144</v>
      </c>
      <c r="Y18" s="230" t="s">
        <v>145</v>
      </c>
      <c r="Z18" s="210"/>
      <c r="AA18" s="210"/>
      <c r="AB18" s="210"/>
      <c r="AC18" s="210"/>
      <c r="AD18" s="210"/>
      <c r="AE18" s="210"/>
      <c r="AF18" s="210"/>
      <c r="AG18" s="210" t="s">
        <v>146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64" t="s">
        <v>1092</v>
      </c>
      <c r="D19" s="232"/>
      <c r="E19" s="233"/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148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64" t="s">
        <v>1096</v>
      </c>
      <c r="D20" s="232"/>
      <c r="E20" s="233">
        <v>1025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148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8">
        <v>5</v>
      </c>
      <c r="B21" s="249" t="s">
        <v>1097</v>
      </c>
      <c r="C21" s="263" t="s">
        <v>1098</v>
      </c>
      <c r="D21" s="250" t="s">
        <v>301</v>
      </c>
      <c r="E21" s="251">
        <v>4</v>
      </c>
      <c r="F21" s="252"/>
      <c r="G21" s="253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143</v>
      </c>
      <c r="T21" s="230" t="s">
        <v>143</v>
      </c>
      <c r="U21" s="230">
        <v>1.548</v>
      </c>
      <c r="V21" s="230">
        <f>ROUND(E21*U21,2)</f>
        <v>6.19</v>
      </c>
      <c r="W21" s="230"/>
      <c r="X21" s="230" t="s">
        <v>144</v>
      </c>
      <c r="Y21" s="230" t="s">
        <v>145</v>
      </c>
      <c r="Z21" s="210"/>
      <c r="AA21" s="210"/>
      <c r="AB21" s="210"/>
      <c r="AC21" s="210"/>
      <c r="AD21" s="210"/>
      <c r="AE21" s="210"/>
      <c r="AF21" s="210"/>
      <c r="AG21" s="210" t="s">
        <v>146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64" t="s">
        <v>1092</v>
      </c>
      <c r="D22" s="232"/>
      <c r="E22" s="233"/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148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64" t="s">
        <v>1099</v>
      </c>
      <c r="D23" s="232"/>
      <c r="E23" s="233">
        <v>4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148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8">
        <v>6</v>
      </c>
      <c r="B24" s="249" t="s">
        <v>1100</v>
      </c>
      <c r="C24" s="263" t="s">
        <v>1101</v>
      </c>
      <c r="D24" s="250" t="s">
        <v>301</v>
      </c>
      <c r="E24" s="251">
        <v>15</v>
      </c>
      <c r="F24" s="252"/>
      <c r="G24" s="253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143</v>
      </c>
      <c r="T24" s="230" t="s">
        <v>544</v>
      </c>
      <c r="U24" s="230">
        <v>7.4059999999999997</v>
      </c>
      <c r="V24" s="230">
        <f>ROUND(E24*U24,2)</f>
        <v>111.09</v>
      </c>
      <c r="W24" s="230"/>
      <c r="X24" s="230" t="s">
        <v>144</v>
      </c>
      <c r="Y24" s="230" t="s">
        <v>145</v>
      </c>
      <c r="Z24" s="210"/>
      <c r="AA24" s="210"/>
      <c r="AB24" s="210"/>
      <c r="AC24" s="210"/>
      <c r="AD24" s="210"/>
      <c r="AE24" s="210"/>
      <c r="AF24" s="210"/>
      <c r="AG24" s="210" t="s">
        <v>146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64" t="s">
        <v>1092</v>
      </c>
      <c r="D25" s="232"/>
      <c r="E25" s="233"/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148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64" t="s">
        <v>1102</v>
      </c>
      <c r="D26" s="232"/>
      <c r="E26" s="233">
        <v>15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148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8">
        <v>7</v>
      </c>
      <c r="B27" s="249" t="s">
        <v>1103</v>
      </c>
      <c r="C27" s="263" t="s">
        <v>1104</v>
      </c>
      <c r="D27" s="250" t="s">
        <v>301</v>
      </c>
      <c r="E27" s="251">
        <v>950</v>
      </c>
      <c r="F27" s="252"/>
      <c r="G27" s="253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143</v>
      </c>
      <c r="T27" s="230" t="s">
        <v>143</v>
      </c>
      <c r="U27" s="230">
        <v>1.2999999999999999E-2</v>
      </c>
      <c r="V27" s="230">
        <f>ROUND(E27*U27,2)</f>
        <v>12.35</v>
      </c>
      <c r="W27" s="230"/>
      <c r="X27" s="230" t="s">
        <v>144</v>
      </c>
      <c r="Y27" s="230" t="s">
        <v>145</v>
      </c>
      <c r="Z27" s="210"/>
      <c r="AA27" s="210"/>
      <c r="AB27" s="210"/>
      <c r="AC27" s="210"/>
      <c r="AD27" s="210"/>
      <c r="AE27" s="210"/>
      <c r="AF27" s="210"/>
      <c r="AG27" s="210" t="s">
        <v>146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64" t="s">
        <v>1105</v>
      </c>
      <c r="D28" s="232"/>
      <c r="E28" s="233">
        <v>950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148</v>
      </c>
      <c r="AH28" s="210">
        <v>5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8">
        <v>8</v>
      </c>
      <c r="B29" s="249" t="s">
        <v>1106</v>
      </c>
      <c r="C29" s="263" t="s">
        <v>1107</v>
      </c>
      <c r="D29" s="250" t="s">
        <v>174</v>
      </c>
      <c r="E29" s="251">
        <v>427.7</v>
      </c>
      <c r="F29" s="252"/>
      <c r="G29" s="253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143</v>
      </c>
      <c r="T29" s="230" t="s">
        <v>233</v>
      </c>
      <c r="U29" s="230">
        <v>1.4999999999999999E-2</v>
      </c>
      <c r="V29" s="230">
        <f>ROUND(E29*U29,2)</f>
        <v>6.42</v>
      </c>
      <c r="W29" s="230"/>
      <c r="X29" s="230" t="s">
        <v>144</v>
      </c>
      <c r="Y29" s="230" t="s">
        <v>145</v>
      </c>
      <c r="Z29" s="210"/>
      <c r="AA29" s="210"/>
      <c r="AB29" s="210"/>
      <c r="AC29" s="210"/>
      <c r="AD29" s="210"/>
      <c r="AE29" s="210"/>
      <c r="AF29" s="210"/>
      <c r="AG29" s="210" t="s">
        <v>146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64" t="s">
        <v>1089</v>
      </c>
      <c r="D30" s="232"/>
      <c r="E30" s="233">
        <v>427.7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148</v>
      </c>
      <c r="AH30" s="210">
        <v>5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8">
        <v>9</v>
      </c>
      <c r="B31" s="249" t="s">
        <v>1108</v>
      </c>
      <c r="C31" s="263" t="s">
        <v>1109</v>
      </c>
      <c r="D31" s="250" t="s">
        <v>301</v>
      </c>
      <c r="E31" s="251">
        <v>15</v>
      </c>
      <c r="F31" s="252"/>
      <c r="G31" s="253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143</v>
      </c>
      <c r="T31" s="230" t="s">
        <v>544</v>
      </c>
      <c r="U31" s="230">
        <v>7.9870000000000001</v>
      </c>
      <c r="V31" s="230">
        <f>ROUND(E31*U31,2)</f>
        <v>119.81</v>
      </c>
      <c r="W31" s="230"/>
      <c r="X31" s="230" t="s">
        <v>144</v>
      </c>
      <c r="Y31" s="230" t="s">
        <v>145</v>
      </c>
      <c r="Z31" s="210"/>
      <c r="AA31" s="210"/>
      <c r="AB31" s="210"/>
      <c r="AC31" s="210"/>
      <c r="AD31" s="210"/>
      <c r="AE31" s="210"/>
      <c r="AF31" s="210"/>
      <c r="AG31" s="210" t="s">
        <v>146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64" t="s">
        <v>1110</v>
      </c>
      <c r="D32" s="232"/>
      <c r="E32" s="233">
        <v>15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148</v>
      </c>
      <c r="AH32" s="210">
        <v>5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8">
        <v>10</v>
      </c>
      <c r="B33" s="249" t="s">
        <v>1111</v>
      </c>
      <c r="C33" s="263" t="s">
        <v>1112</v>
      </c>
      <c r="D33" s="250" t="s">
        <v>301</v>
      </c>
      <c r="E33" s="251">
        <v>1025</v>
      </c>
      <c r="F33" s="252"/>
      <c r="G33" s="253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143</v>
      </c>
      <c r="T33" s="230" t="s">
        <v>143</v>
      </c>
      <c r="U33" s="230">
        <v>9.5000000000000001E-2</v>
      </c>
      <c r="V33" s="230">
        <f>ROUND(E33*U33,2)</f>
        <v>97.38</v>
      </c>
      <c r="W33" s="230"/>
      <c r="X33" s="230" t="s">
        <v>144</v>
      </c>
      <c r="Y33" s="230" t="s">
        <v>145</v>
      </c>
      <c r="Z33" s="210"/>
      <c r="AA33" s="210"/>
      <c r="AB33" s="210"/>
      <c r="AC33" s="210"/>
      <c r="AD33" s="210"/>
      <c r="AE33" s="210"/>
      <c r="AF33" s="210"/>
      <c r="AG33" s="210" t="s">
        <v>146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64" t="s">
        <v>1113</v>
      </c>
      <c r="D34" s="232"/>
      <c r="E34" s="233">
        <v>1025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148</v>
      </c>
      <c r="AH34" s="210">
        <v>5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8">
        <v>11</v>
      </c>
      <c r="B35" s="249" t="s">
        <v>1114</v>
      </c>
      <c r="C35" s="263" t="s">
        <v>1115</v>
      </c>
      <c r="D35" s="250" t="s">
        <v>301</v>
      </c>
      <c r="E35" s="251">
        <v>4</v>
      </c>
      <c r="F35" s="252"/>
      <c r="G35" s="253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143</v>
      </c>
      <c r="T35" s="230" t="s">
        <v>544</v>
      </c>
      <c r="U35" s="230">
        <v>0.111</v>
      </c>
      <c r="V35" s="230">
        <f>ROUND(E35*U35,2)</f>
        <v>0.44</v>
      </c>
      <c r="W35" s="230"/>
      <c r="X35" s="230" t="s">
        <v>144</v>
      </c>
      <c r="Y35" s="230" t="s">
        <v>145</v>
      </c>
      <c r="Z35" s="210"/>
      <c r="AA35" s="210"/>
      <c r="AB35" s="210"/>
      <c r="AC35" s="210"/>
      <c r="AD35" s="210"/>
      <c r="AE35" s="210"/>
      <c r="AF35" s="210"/>
      <c r="AG35" s="210" t="s">
        <v>146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64" t="s">
        <v>1116</v>
      </c>
      <c r="D36" s="232"/>
      <c r="E36" s="233">
        <v>4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148</v>
      </c>
      <c r="AH36" s="210">
        <v>5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8">
        <v>12</v>
      </c>
      <c r="B37" s="249" t="s">
        <v>1117</v>
      </c>
      <c r="C37" s="263" t="s">
        <v>1118</v>
      </c>
      <c r="D37" s="250" t="s">
        <v>301</v>
      </c>
      <c r="E37" s="251">
        <v>15</v>
      </c>
      <c r="F37" s="252"/>
      <c r="G37" s="253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5.5999999999999995E-4</v>
      </c>
      <c r="O37" s="229">
        <f>ROUND(E37*N37,2)</f>
        <v>0.01</v>
      </c>
      <c r="P37" s="229">
        <v>0</v>
      </c>
      <c r="Q37" s="229">
        <f>ROUND(E37*P37,2)</f>
        <v>0</v>
      </c>
      <c r="R37" s="230"/>
      <c r="S37" s="230" t="s">
        <v>143</v>
      </c>
      <c r="T37" s="230" t="s">
        <v>544</v>
      </c>
      <c r="U37" s="230">
        <v>0.874</v>
      </c>
      <c r="V37" s="230">
        <f>ROUND(E37*U37,2)</f>
        <v>13.11</v>
      </c>
      <c r="W37" s="230"/>
      <c r="X37" s="230" t="s">
        <v>144</v>
      </c>
      <c r="Y37" s="230" t="s">
        <v>145</v>
      </c>
      <c r="Z37" s="210"/>
      <c r="AA37" s="210"/>
      <c r="AB37" s="210"/>
      <c r="AC37" s="210"/>
      <c r="AD37" s="210"/>
      <c r="AE37" s="210"/>
      <c r="AF37" s="210"/>
      <c r="AG37" s="210" t="s">
        <v>146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64" t="s">
        <v>1119</v>
      </c>
      <c r="D38" s="232"/>
      <c r="E38" s="233">
        <v>15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148</v>
      </c>
      <c r="AH38" s="210">
        <v>5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8">
        <v>13</v>
      </c>
      <c r="B39" s="249" t="s">
        <v>1120</v>
      </c>
      <c r="C39" s="263" t="s">
        <v>1121</v>
      </c>
      <c r="D39" s="250" t="s">
        <v>174</v>
      </c>
      <c r="E39" s="251">
        <v>15</v>
      </c>
      <c r="F39" s="252"/>
      <c r="G39" s="253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2.4000000000000001E-4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143</v>
      </c>
      <c r="T39" s="230" t="s">
        <v>544</v>
      </c>
      <c r="U39" s="230">
        <v>0.127</v>
      </c>
      <c r="V39" s="230">
        <f>ROUND(E39*U39,2)</f>
        <v>1.91</v>
      </c>
      <c r="W39" s="230"/>
      <c r="X39" s="230" t="s">
        <v>144</v>
      </c>
      <c r="Y39" s="230" t="s">
        <v>145</v>
      </c>
      <c r="Z39" s="210"/>
      <c r="AA39" s="210"/>
      <c r="AB39" s="210"/>
      <c r="AC39" s="210"/>
      <c r="AD39" s="210"/>
      <c r="AE39" s="210"/>
      <c r="AF39" s="210"/>
      <c r="AG39" s="210" t="s">
        <v>146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64" t="s">
        <v>1092</v>
      </c>
      <c r="D40" s="232"/>
      <c r="E40" s="233"/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148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64" t="s">
        <v>1122</v>
      </c>
      <c r="D41" s="232"/>
      <c r="E41" s="233">
        <v>15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148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8">
        <v>14</v>
      </c>
      <c r="B42" s="249" t="s">
        <v>1123</v>
      </c>
      <c r="C42" s="263" t="s">
        <v>1124</v>
      </c>
      <c r="D42" s="250" t="s">
        <v>174</v>
      </c>
      <c r="E42" s="251">
        <v>427.7</v>
      </c>
      <c r="F42" s="252"/>
      <c r="G42" s="253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143</v>
      </c>
      <c r="T42" s="230" t="s">
        <v>544</v>
      </c>
      <c r="U42" s="230">
        <v>3.5000000000000001E-3</v>
      </c>
      <c r="V42" s="230">
        <f>ROUND(E42*U42,2)</f>
        <v>1.5</v>
      </c>
      <c r="W42" s="230"/>
      <c r="X42" s="230" t="s">
        <v>144</v>
      </c>
      <c r="Y42" s="230" t="s">
        <v>145</v>
      </c>
      <c r="Z42" s="210"/>
      <c r="AA42" s="210"/>
      <c r="AB42" s="210"/>
      <c r="AC42" s="210"/>
      <c r="AD42" s="210"/>
      <c r="AE42" s="210"/>
      <c r="AF42" s="210"/>
      <c r="AG42" s="210" t="s">
        <v>146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27"/>
      <c r="B43" s="228"/>
      <c r="C43" s="265" t="s">
        <v>1125</v>
      </c>
      <c r="D43" s="255"/>
      <c r="E43" s="255"/>
      <c r="F43" s="255"/>
      <c r="G43" s="255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207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64" t="s">
        <v>1089</v>
      </c>
      <c r="D44" s="232"/>
      <c r="E44" s="233">
        <v>427.7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148</v>
      </c>
      <c r="AH44" s="210">
        <v>5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8">
        <v>15</v>
      </c>
      <c r="B45" s="249" t="s">
        <v>1126</v>
      </c>
      <c r="C45" s="263" t="s">
        <v>1127</v>
      </c>
      <c r="D45" s="250" t="s">
        <v>174</v>
      </c>
      <c r="E45" s="251">
        <v>47.1</v>
      </c>
      <c r="F45" s="252"/>
      <c r="G45" s="253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143</v>
      </c>
      <c r="T45" s="230" t="s">
        <v>143</v>
      </c>
      <c r="U45" s="230">
        <v>0.252</v>
      </c>
      <c r="V45" s="230">
        <f>ROUND(E45*U45,2)</f>
        <v>11.87</v>
      </c>
      <c r="W45" s="230"/>
      <c r="X45" s="230" t="s">
        <v>144</v>
      </c>
      <c r="Y45" s="230" t="s">
        <v>145</v>
      </c>
      <c r="Z45" s="210"/>
      <c r="AA45" s="210"/>
      <c r="AB45" s="210"/>
      <c r="AC45" s="210"/>
      <c r="AD45" s="210"/>
      <c r="AE45" s="210"/>
      <c r="AF45" s="210"/>
      <c r="AG45" s="210" t="s">
        <v>146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64" t="s">
        <v>1092</v>
      </c>
      <c r="D46" s="232"/>
      <c r="E46" s="233"/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148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64" t="s">
        <v>1128</v>
      </c>
      <c r="D47" s="232"/>
      <c r="E47" s="233">
        <v>47.1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148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8">
        <v>16</v>
      </c>
      <c r="B48" s="249" t="s">
        <v>1129</v>
      </c>
      <c r="C48" s="263" t="s">
        <v>1130</v>
      </c>
      <c r="D48" s="250" t="s">
        <v>174</v>
      </c>
      <c r="E48" s="251">
        <v>427.7</v>
      </c>
      <c r="F48" s="252"/>
      <c r="G48" s="253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143</v>
      </c>
      <c r="T48" s="230" t="s">
        <v>544</v>
      </c>
      <c r="U48" s="230">
        <v>1.0999999999999999E-2</v>
      </c>
      <c r="V48" s="230">
        <f>ROUND(E48*U48,2)</f>
        <v>4.7</v>
      </c>
      <c r="W48" s="230"/>
      <c r="X48" s="230" t="s">
        <v>144</v>
      </c>
      <c r="Y48" s="230" t="s">
        <v>145</v>
      </c>
      <c r="Z48" s="210"/>
      <c r="AA48" s="210"/>
      <c r="AB48" s="210"/>
      <c r="AC48" s="210"/>
      <c r="AD48" s="210"/>
      <c r="AE48" s="210"/>
      <c r="AF48" s="210"/>
      <c r="AG48" s="210" t="s">
        <v>146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64" t="s">
        <v>1089</v>
      </c>
      <c r="D49" s="232"/>
      <c r="E49" s="233">
        <v>427.7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148</v>
      </c>
      <c r="AH49" s="210">
        <v>5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8">
        <v>17</v>
      </c>
      <c r="B50" s="249" t="s">
        <v>1131</v>
      </c>
      <c r="C50" s="263" t="s">
        <v>1132</v>
      </c>
      <c r="D50" s="250" t="s">
        <v>399</v>
      </c>
      <c r="E50" s="251">
        <v>13.47255</v>
      </c>
      <c r="F50" s="252"/>
      <c r="G50" s="253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1E-3</v>
      </c>
      <c r="O50" s="229">
        <f>ROUND(E50*N50,2)</f>
        <v>0.01</v>
      </c>
      <c r="P50" s="229">
        <v>0</v>
      </c>
      <c r="Q50" s="229">
        <f>ROUND(E50*P50,2)</f>
        <v>0</v>
      </c>
      <c r="R50" s="230" t="s">
        <v>339</v>
      </c>
      <c r="S50" s="230" t="s">
        <v>143</v>
      </c>
      <c r="T50" s="230" t="s">
        <v>340</v>
      </c>
      <c r="U50" s="230">
        <v>0</v>
      </c>
      <c r="V50" s="230">
        <f>ROUND(E50*U50,2)</f>
        <v>0</v>
      </c>
      <c r="W50" s="230"/>
      <c r="X50" s="230" t="s">
        <v>234</v>
      </c>
      <c r="Y50" s="230" t="s">
        <v>145</v>
      </c>
      <c r="Z50" s="210"/>
      <c r="AA50" s="210"/>
      <c r="AB50" s="210"/>
      <c r="AC50" s="210"/>
      <c r="AD50" s="210"/>
      <c r="AE50" s="210"/>
      <c r="AF50" s="210"/>
      <c r="AG50" s="210" t="s">
        <v>235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64" t="s">
        <v>1084</v>
      </c>
      <c r="D51" s="232"/>
      <c r="E51" s="233"/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148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3" x14ac:dyDescent="0.2">
      <c r="A52" s="227"/>
      <c r="B52" s="228"/>
      <c r="C52" s="264" t="s">
        <v>1133</v>
      </c>
      <c r="D52" s="232"/>
      <c r="E52" s="233">
        <v>13.47255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148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8">
        <v>18</v>
      </c>
      <c r="B53" s="249" t="s">
        <v>1134</v>
      </c>
      <c r="C53" s="263" t="s">
        <v>1135</v>
      </c>
      <c r="D53" s="250" t="s">
        <v>301</v>
      </c>
      <c r="E53" s="251">
        <v>4</v>
      </c>
      <c r="F53" s="252"/>
      <c r="G53" s="253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0.01</v>
      </c>
      <c r="O53" s="229">
        <f>ROUND(E53*N53,2)</f>
        <v>0.04</v>
      </c>
      <c r="P53" s="229">
        <v>0</v>
      </c>
      <c r="Q53" s="229">
        <f>ROUND(E53*P53,2)</f>
        <v>0</v>
      </c>
      <c r="R53" s="230"/>
      <c r="S53" s="230" t="s">
        <v>232</v>
      </c>
      <c r="T53" s="230" t="s">
        <v>233</v>
      </c>
      <c r="U53" s="230">
        <v>0</v>
      </c>
      <c r="V53" s="230">
        <f>ROUND(E53*U53,2)</f>
        <v>0</v>
      </c>
      <c r="W53" s="230"/>
      <c r="X53" s="230" t="s">
        <v>234</v>
      </c>
      <c r="Y53" s="230" t="s">
        <v>145</v>
      </c>
      <c r="Z53" s="210"/>
      <c r="AA53" s="210"/>
      <c r="AB53" s="210"/>
      <c r="AC53" s="210"/>
      <c r="AD53" s="210"/>
      <c r="AE53" s="210"/>
      <c r="AF53" s="210"/>
      <c r="AG53" s="210" t="s">
        <v>235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64" t="s">
        <v>1136</v>
      </c>
      <c r="D54" s="232"/>
      <c r="E54" s="233">
        <v>4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148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1" x14ac:dyDescent="0.2">
      <c r="A55" s="256">
        <v>19</v>
      </c>
      <c r="B55" s="257" t="s">
        <v>1137</v>
      </c>
      <c r="C55" s="268" t="s">
        <v>1138</v>
      </c>
      <c r="D55" s="258" t="s">
        <v>301</v>
      </c>
      <c r="E55" s="259">
        <v>1</v>
      </c>
      <c r="F55" s="260"/>
      <c r="G55" s="261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0.01</v>
      </c>
      <c r="O55" s="229">
        <f>ROUND(E55*N55,2)</f>
        <v>0.01</v>
      </c>
      <c r="P55" s="229">
        <v>0</v>
      </c>
      <c r="Q55" s="229">
        <f>ROUND(E55*P55,2)</f>
        <v>0</v>
      </c>
      <c r="R55" s="230" t="s">
        <v>339</v>
      </c>
      <c r="S55" s="230" t="s">
        <v>143</v>
      </c>
      <c r="T55" s="230" t="s">
        <v>233</v>
      </c>
      <c r="U55" s="230">
        <v>0</v>
      </c>
      <c r="V55" s="230">
        <f>ROUND(E55*U55,2)</f>
        <v>0</v>
      </c>
      <c r="W55" s="230"/>
      <c r="X55" s="230" t="s">
        <v>234</v>
      </c>
      <c r="Y55" s="230" t="s">
        <v>145</v>
      </c>
      <c r="Z55" s="210"/>
      <c r="AA55" s="210"/>
      <c r="AB55" s="210"/>
      <c r="AC55" s="210"/>
      <c r="AD55" s="210"/>
      <c r="AE55" s="210"/>
      <c r="AF55" s="210"/>
      <c r="AG55" s="210" t="s">
        <v>235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22.5" outlineLevel="1" x14ac:dyDescent="0.2">
      <c r="A56" s="256">
        <v>20</v>
      </c>
      <c r="B56" s="257" t="s">
        <v>1139</v>
      </c>
      <c r="C56" s="268" t="s">
        <v>1140</v>
      </c>
      <c r="D56" s="258" t="s">
        <v>301</v>
      </c>
      <c r="E56" s="259">
        <v>75</v>
      </c>
      <c r="F56" s="260"/>
      <c r="G56" s="261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2E-3</v>
      </c>
      <c r="O56" s="229">
        <f>ROUND(E56*N56,2)</f>
        <v>0.15</v>
      </c>
      <c r="P56" s="229">
        <v>0</v>
      </c>
      <c r="Q56" s="229">
        <f>ROUND(E56*P56,2)</f>
        <v>0</v>
      </c>
      <c r="R56" s="230" t="s">
        <v>339</v>
      </c>
      <c r="S56" s="230" t="s">
        <v>143</v>
      </c>
      <c r="T56" s="230" t="s">
        <v>233</v>
      </c>
      <c r="U56" s="230">
        <v>0</v>
      </c>
      <c r="V56" s="230">
        <f>ROUND(E56*U56,2)</f>
        <v>0</v>
      </c>
      <c r="W56" s="230"/>
      <c r="X56" s="230" t="s">
        <v>234</v>
      </c>
      <c r="Y56" s="230" t="s">
        <v>145</v>
      </c>
      <c r="Z56" s="210"/>
      <c r="AA56" s="210"/>
      <c r="AB56" s="210"/>
      <c r="AC56" s="210"/>
      <c r="AD56" s="210"/>
      <c r="AE56" s="210"/>
      <c r="AF56" s="210"/>
      <c r="AG56" s="210" t="s">
        <v>235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56">
        <v>21</v>
      </c>
      <c r="B57" s="257" t="s">
        <v>1141</v>
      </c>
      <c r="C57" s="268" t="s">
        <v>1142</v>
      </c>
      <c r="D57" s="258" t="s">
        <v>301</v>
      </c>
      <c r="E57" s="259">
        <v>290</v>
      </c>
      <c r="F57" s="260"/>
      <c r="G57" s="261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2E-3</v>
      </c>
      <c r="O57" s="229">
        <f>ROUND(E57*N57,2)</f>
        <v>0.57999999999999996</v>
      </c>
      <c r="P57" s="229">
        <v>0</v>
      </c>
      <c r="Q57" s="229">
        <f>ROUND(E57*P57,2)</f>
        <v>0</v>
      </c>
      <c r="R57" s="230" t="s">
        <v>339</v>
      </c>
      <c r="S57" s="230" t="s">
        <v>143</v>
      </c>
      <c r="T57" s="230" t="s">
        <v>340</v>
      </c>
      <c r="U57" s="230">
        <v>0</v>
      </c>
      <c r="V57" s="230">
        <f>ROUND(E57*U57,2)</f>
        <v>0</v>
      </c>
      <c r="W57" s="230"/>
      <c r="X57" s="230" t="s">
        <v>234</v>
      </c>
      <c r="Y57" s="230" t="s">
        <v>145</v>
      </c>
      <c r="Z57" s="210"/>
      <c r="AA57" s="210"/>
      <c r="AB57" s="210"/>
      <c r="AC57" s="210"/>
      <c r="AD57" s="210"/>
      <c r="AE57" s="210"/>
      <c r="AF57" s="210"/>
      <c r="AG57" s="210" t="s">
        <v>235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56">
        <v>22</v>
      </c>
      <c r="B58" s="257" t="s">
        <v>1143</v>
      </c>
      <c r="C58" s="268" t="s">
        <v>1144</v>
      </c>
      <c r="D58" s="258" t="s">
        <v>301</v>
      </c>
      <c r="E58" s="259">
        <v>2</v>
      </c>
      <c r="F58" s="260"/>
      <c r="G58" s="261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7.0000000000000001E-3</v>
      </c>
      <c r="O58" s="229">
        <f>ROUND(E58*N58,2)</f>
        <v>0.01</v>
      </c>
      <c r="P58" s="229">
        <v>0</v>
      </c>
      <c r="Q58" s="229">
        <f>ROUND(E58*P58,2)</f>
        <v>0</v>
      </c>
      <c r="R58" s="230"/>
      <c r="S58" s="230" t="s">
        <v>232</v>
      </c>
      <c r="T58" s="230" t="s">
        <v>233</v>
      </c>
      <c r="U58" s="230">
        <v>0</v>
      </c>
      <c r="V58" s="230">
        <f>ROUND(E58*U58,2)</f>
        <v>0</v>
      </c>
      <c r="W58" s="230"/>
      <c r="X58" s="230" t="s">
        <v>234</v>
      </c>
      <c r="Y58" s="230" t="s">
        <v>145</v>
      </c>
      <c r="Z58" s="210"/>
      <c r="AA58" s="210"/>
      <c r="AB58" s="210"/>
      <c r="AC58" s="210"/>
      <c r="AD58" s="210"/>
      <c r="AE58" s="210"/>
      <c r="AF58" s="210"/>
      <c r="AG58" s="210" t="s">
        <v>235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1" x14ac:dyDescent="0.2">
      <c r="A59" s="256">
        <v>23</v>
      </c>
      <c r="B59" s="257" t="s">
        <v>1145</v>
      </c>
      <c r="C59" s="268" t="s">
        <v>1146</v>
      </c>
      <c r="D59" s="258" t="s">
        <v>301</v>
      </c>
      <c r="E59" s="259">
        <v>1</v>
      </c>
      <c r="F59" s="260"/>
      <c r="G59" s="261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8.0000000000000002E-3</v>
      </c>
      <c r="O59" s="229">
        <f>ROUND(E59*N59,2)</f>
        <v>0.01</v>
      </c>
      <c r="P59" s="229">
        <v>0</v>
      </c>
      <c r="Q59" s="229">
        <f>ROUND(E59*P59,2)</f>
        <v>0</v>
      </c>
      <c r="R59" s="230" t="s">
        <v>339</v>
      </c>
      <c r="S59" s="230" t="s">
        <v>143</v>
      </c>
      <c r="T59" s="230" t="s">
        <v>340</v>
      </c>
      <c r="U59" s="230">
        <v>0</v>
      </c>
      <c r="V59" s="230">
        <f>ROUND(E59*U59,2)</f>
        <v>0</v>
      </c>
      <c r="W59" s="230"/>
      <c r="X59" s="230" t="s">
        <v>234</v>
      </c>
      <c r="Y59" s="230" t="s">
        <v>145</v>
      </c>
      <c r="Z59" s="210"/>
      <c r="AA59" s="210"/>
      <c r="AB59" s="210"/>
      <c r="AC59" s="210"/>
      <c r="AD59" s="210"/>
      <c r="AE59" s="210"/>
      <c r="AF59" s="210"/>
      <c r="AG59" s="210" t="s">
        <v>235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56">
        <v>24</v>
      </c>
      <c r="B60" s="257" t="s">
        <v>1147</v>
      </c>
      <c r="C60" s="268" t="s">
        <v>1148</v>
      </c>
      <c r="D60" s="258" t="s">
        <v>301</v>
      </c>
      <c r="E60" s="259">
        <v>4</v>
      </c>
      <c r="F60" s="260"/>
      <c r="G60" s="261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3.0000000000000001E-3</v>
      </c>
      <c r="O60" s="229">
        <f>ROUND(E60*N60,2)</f>
        <v>0.01</v>
      </c>
      <c r="P60" s="229">
        <v>0</v>
      </c>
      <c r="Q60" s="229">
        <f>ROUND(E60*P60,2)</f>
        <v>0</v>
      </c>
      <c r="R60" s="230" t="s">
        <v>339</v>
      </c>
      <c r="S60" s="230" t="s">
        <v>143</v>
      </c>
      <c r="T60" s="230" t="s">
        <v>233</v>
      </c>
      <c r="U60" s="230">
        <v>0</v>
      </c>
      <c r="V60" s="230">
        <f>ROUND(E60*U60,2)</f>
        <v>0</v>
      </c>
      <c r="W60" s="230"/>
      <c r="X60" s="230" t="s">
        <v>234</v>
      </c>
      <c r="Y60" s="230" t="s">
        <v>145</v>
      </c>
      <c r="Z60" s="210"/>
      <c r="AA60" s="210"/>
      <c r="AB60" s="210"/>
      <c r="AC60" s="210"/>
      <c r="AD60" s="210"/>
      <c r="AE60" s="210"/>
      <c r="AF60" s="210"/>
      <c r="AG60" s="210" t="s">
        <v>235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1" x14ac:dyDescent="0.2">
      <c r="A61" s="256">
        <v>25</v>
      </c>
      <c r="B61" s="257" t="s">
        <v>1149</v>
      </c>
      <c r="C61" s="268" t="s">
        <v>1150</v>
      </c>
      <c r="D61" s="258" t="s">
        <v>301</v>
      </c>
      <c r="E61" s="259">
        <v>3</v>
      </c>
      <c r="F61" s="260"/>
      <c r="G61" s="261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0</v>
      </c>
      <c r="O61" s="229">
        <f>ROUND(E61*N61,2)</f>
        <v>0</v>
      </c>
      <c r="P61" s="229">
        <v>0</v>
      </c>
      <c r="Q61" s="229">
        <f>ROUND(E61*P61,2)</f>
        <v>0</v>
      </c>
      <c r="R61" s="230"/>
      <c r="S61" s="230" t="s">
        <v>232</v>
      </c>
      <c r="T61" s="230" t="s">
        <v>233</v>
      </c>
      <c r="U61" s="230">
        <v>0</v>
      </c>
      <c r="V61" s="230">
        <f>ROUND(E61*U61,2)</f>
        <v>0</v>
      </c>
      <c r="W61" s="230"/>
      <c r="X61" s="230" t="s">
        <v>234</v>
      </c>
      <c r="Y61" s="230" t="s">
        <v>145</v>
      </c>
      <c r="Z61" s="210"/>
      <c r="AA61" s="210"/>
      <c r="AB61" s="210"/>
      <c r="AC61" s="210"/>
      <c r="AD61" s="210"/>
      <c r="AE61" s="210"/>
      <c r="AF61" s="210"/>
      <c r="AG61" s="210" t="s">
        <v>235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56">
        <v>26</v>
      </c>
      <c r="B62" s="257" t="s">
        <v>1151</v>
      </c>
      <c r="C62" s="268" t="s">
        <v>1152</v>
      </c>
      <c r="D62" s="258" t="s">
        <v>301</v>
      </c>
      <c r="E62" s="259">
        <v>3</v>
      </c>
      <c r="F62" s="260"/>
      <c r="G62" s="261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0</v>
      </c>
      <c r="O62" s="229">
        <f>ROUND(E62*N62,2)</f>
        <v>0</v>
      </c>
      <c r="P62" s="229">
        <v>0</v>
      </c>
      <c r="Q62" s="229">
        <f>ROUND(E62*P62,2)</f>
        <v>0</v>
      </c>
      <c r="R62" s="230"/>
      <c r="S62" s="230" t="s">
        <v>232</v>
      </c>
      <c r="T62" s="230" t="s">
        <v>233</v>
      </c>
      <c r="U62" s="230">
        <v>0</v>
      </c>
      <c r="V62" s="230">
        <f>ROUND(E62*U62,2)</f>
        <v>0</v>
      </c>
      <c r="W62" s="230"/>
      <c r="X62" s="230" t="s">
        <v>234</v>
      </c>
      <c r="Y62" s="230" t="s">
        <v>145</v>
      </c>
      <c r="Z62" s="210"/>
      <c r="AA62" s="210"/>
      <c r="AB62" s="210"/>
      <c r="AC62" s="210"/>
      <c r="AD62" s="210"/>
      <c r="AE62" s="210"/>
      <c r="AF62" s="210"/>
      <c r="AG62" s="210" t="s">
        <v>235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56">
        <v>27</v>
      </c>
      <c r="B63" s="257" t="s">
        <v>1153</v>
      </c>
      <c r="C63" s="268" t="s">
        <v>1154</v>
      </c>
      <c r="D63" s="258" t="s">
        <v>301</v>
      </c>
      <c r="E63" s="259">
        <v>1</v>
      </c>
      <c r="F63" s="260"/>
      <c r="G63" s="261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0</v>
      </c>
      <c r="Q63" s="229">
        <f>ROUND(E63*P63,2)</f>
        <v>0</v>
      </c>
      <c r="R63" s="230"/>
      <c r="S63" s="230" t="s">
        <v>232</v>
      </c>
      <c r="T63" s="230" t="s">
        <v>233</v>
      </c>
      <c r="U63" s="230">
        <v>0</v>
      </c>
      <c r="V63" s="230">
        <f>ROUND(E63*U63,2)</f>
        <v>0</v>
      </c>
      <c r="W63" s="230"/>
      <c r="X63" s="230" t="s">
        <v>234</v>
      </c>
      <c r="Y63" s="230" t="s">
        <v>145</v>
      </c>
      <c r="Z63" s="210"/>
      <c r="AA63" s="210"/>
      <c r="AB63" s="210"/>
      <c r="AC63" s="210"/>
      <c r="AD63" s="210"/>
      <c r="AE63" s="210"/>
      <c r="AF63" s="210"/>
      <c r="AG63" s="210" t="s">
        <v>235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48">
        <v>28</v>
      </c>
      <c r="B64" s="249" t="s">
        <v>1155</v>
      </c>
      <c r="C64" s="263" t="s">
        <v>1156</v>
      </c>
      <c r="D64" s="250" t="s">
        <v>301</v>
      </c>
      <c r="E64" s="251">
        <v>110</v>
      </c>
      <c r="F64" s="252"/>
      <c r="G64" s="253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0</v>
      </c>
      <c r="O64" s="229">
        <f>ROUND(E64*N64,2)</f>
        <v>0</v>
      </c>
      <c r="P64" s="229">
        <v>0</v>
      </c>
      <c r="Q64" s="229">
        <f>ROUND(E64*P64,2)</f>
        <v>0</v>
      </c>
      <c r="R64" s="230"/>
      <c r="S64" s="230" t="s">
        <v>232</v>
      </c>
      <c r="T64" s="230" t="s">
        <v>233</v>
      </c>
      <c r="U64" s="230">
        <v>0</v>
      </c>
      <c r="V64" s="230">
        <f>ROUND(E64*U64,2)</f>
        <v>0</v>
      </c>
      <c r="W64" s="230"/>
      <c r="X64" s="230" t="s">
        <v>234</v>
      </c>
      <c r="Y64" s="230" t="s">
        <v>145</v>
      </c>
      <c r="Z64" s="210"/>
      <c r="AA64" s="210"/>
      <c r="AB64" s="210"/>
      <c r="AC64" s="210"/>
      <c r="AD64" s="210"/>
      <c r="AE64" s="210"/>
      <c r="AF64" s="210"/>
      <c r="AG64" s="210" t="s">
        <v>235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64" t="s">
        <v>1157</v>
      </c>
      <c r="D65" s="232"/>
      <c r="E65" s="233">
        <v>110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148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56">
        <v>29</v>
      </c>
      <c r="B66" s="257" t="s">
        <v>1158</v>
      </c>
      <c r="C66" s="268" t="s">
        <v>1159</v>
      </c>
      <c r="D66" s="258" t="s">
        <v>301</v>
      </c>
      <c r="E66" s="259">
        <v>90</v>
      </c>
      <c r="F66" s="260"/>
      <c r="G66" s="261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0</v>
      </c>
      <c r="O66" s="229">
        <f>ROUND(E66*N66,2)</f>
        <v>0</v>
      </c>
      <c r="P66" s="229">
        <v>0</v>
      </c>
      <c r="Q66" s="229">
        <f>ROUND(E66*P66,2)</f>
        <v>0</v>
      </c>
      <c r="R66" s="230"/>
      <c r="S66" s="230" t="s">
        <v>232</v>
      </c>
      <c r="T66" s="230" t="s">
        <v>233</v>
      </c>
      <c r="U66" s="230">
        <v>0</v>
      </c>
      <c r="V66" s="230">
        <f>ROUND(E66*U66,2)</f>
        <v>0</v>
      </c>
      <c r="W66" s="230"/>
      <c r="X66" s="230" t="s">
        <v>234</v>
      </c>
      <c r="Y66" s="230" t="s">
        <v>145</v>
      </c>
      <c r="Z66" s="210"/>
      <c r="AA66" s="210"/>
      <c r="AB66" s="210"/>
      <c r="AC66" s="210"/>
      <c r="AD66" s="210"/>
      <c r="AE66" s="210"/>
      <c r="AF66" s="210"/>
      <c r="AG66" s="210" t="s">
        <v>235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56">
        <v>30</v>
      </c>
      <c r="B67" s="257" t="s">
        <v>1160</v>
      </c>
      <c r="C67" s="268" t="s">
        <v>1161</v>
      </c>
      <c r="D67" s="258" t="s">
        <v>301</v>
      </c>
      <c r="E67" s="259">
        <v>60</v>
      </c>
      <c r="F67" s="260"/>
      <c r="G67" s="261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0</v>
      </c>
      <c r="O67" s="229">
        <f>ROUND(E67*N67,2)</f>
        <v>0</v>
      </c>
      <c r="P67" s="229">
        <v>0</v>
      </c>
      <c r="Q67" s="229">
        <f>ROUND(E67*P67,2)</f>
        <v>0</v>
      </c>
      <c r="R67" s="230"/>
      <c r="S67" s="230" t="s">
        <v>232</v>
      </c>
      <c r="T67" s="230" t="s">
        <v>233</v>
      </c>
      <c r="U67" s="230">
        <v>0</v>
      </c>
      <c r="V67" s="230">
        <f>ROUND(E67*U67,2)</f>
        <v>0</v>
      </c>
      <c r="W67" s="230"/>
      <c r="X67" s="230" t="s">
        <v>234</v>
      </c>
      <c r="Y67" s="230" t="s">
        <v>145</v>
      </c>
      <c r="Z67" s="210"/>
      <c r="AA67" s="210"/>
      <c r="AB67" s="210"/>
      <c r="AC67" s="210"/>
      <c r="AD67" s="210"/>
      <c r="AE67" s="210"/>
      <c r="AF67" s="210"/>
      <c r="AG67" s="210" t="s">
        <v>235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8">
        <v>31</v>
      </c>
      <c r="B68" s="249" t="s">
        <v>1162</v>
      </c>
      <c r="C68" s="263" t="s">
        <v>1163</v>
      </c>
      <c r="D68" s="250" t="s">
        <v>301</v>
      </c>
      <c r="E68" s="251">
        <v>80</v>
      </c>
      <c r="F68" s="252"/>
      <c r="G68" s="253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0</v>
      </c>
      <c r="O68" s="229">
        <f>ROUND(E68*N68,2)</f>
        <v>0</v>
      </c>
      <c r="P68" s="229">
        <v>0</v>
      </c>
      <c r="Q68" s="229">
        <f>ROUND(E68*P68,2)</f>
        <v>0</v>
      </c>
      <c r="R68" s="230"/>
      <c r="S68" s="230" t="s">
        <v>232</v>
      </c>
      <c r="T68" s="230" t="s">
        <v>233</v>
      </c>
      <c r="U68" s="230">
        <v>0</v>
      </c>
      <c r="V68" s="230">
        <f>ROUND(E68*U68,2)</f>
        <v>0</v>
      </c>
      <c r="W68" s="230"/>
      <c r="X68" s="230" t="s">
        <v>234</v>
      </c>
      <c r="Y68" s="230" t="s">
        <v>145</v>
      </c>
      <c r="Z68" s="210"/>
      <c r="AA68" s="210"/>
      <c r="AB68" s="210"/>
      <c r="AC68" s="210"/>
      <c r="AD68" s="210"/>
      <c r="AE68" s="210"/>
      <c r="AF68" s="210"/>
      <c r="AG68" s="210" t="s">
        <v>235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64" t="s">
        <v>1164</v>
      </c>
      <c r="D69" s="232"/>
      <c r="E69" s="233">
        <v>80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148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48">
        <v>32</v>
      </c>
      <c r="B70" s="249" t="s">
        <v>1165</v>
      </c>
      <c r="C70" s="263" t="s">
        <v>1166</v>
      </c>
      <c r="D70" s="250" t="s">
        <v>301</v>
      </c>
      <c r="E70" s="251">
        <v>80</v>
      </c>
      <c r="F70" s="252"/>
      <c r="G70" s="253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0</v>
      </c>
      <c r="O70" s="229">
        <f>ROUND(E70*N70,2)</f>
        <v>0</v>
      </c>
      <c r="P70" s="229">
        <v>0</v>
      </c>
      <c r="Q70" s="229">
        <f>ROUND(E70*P70,2)</f>
        <v>0</v>
      </c>
      <c r="R70" s="230"/>
      <c r="S70" s="230" t="s">
        <v>232</v>
      </c>
      <c r="T70" s="230" t="s">
        <v>233</v>
      </c>
      <c r="U70" s="230">
        <v>0</v>
      </c>
      <c r="V70" s="230">
        <f>ROUND(E70*U70,2)</f>
        <v>0</v>
      </c>
      <c r="W70" s="230"/>
      <c r="X70" s="230" t="s">
        <v>234</v>
      </c>
      <c r="Y70" s="230" t="s">
        <v>145</v>
      </c>
      <c r="Z70" s="210"/>
      <c r="AA70" s="210"/>
      <c r="AB70" s="210"/>
      <c r="AC70" s="210"/>
      <c r="AD70" s="210"/>
      <c r="AE70" s="210"/>
      <c r="AF70" s="210"/>
      <c r="AG70" s="210" t="s">
        <v>235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27"/>
      <c r="B71" s="228"/>
      <c r="C71" s="264" t="s">
        <v>1164</v>
      </c>
      <c r="D71" s="232"/>
      <c r="E71" s="233">
        <v>80</v>
      </c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148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48">
        <v>33</v>
      </c>
      <c r="B72" s="249" t="s">
        <v>1167</v>
      </c>
      <c r="C72" s="263" t="s">
        <v>1168</v>
      </c>
      <c r="D72" s="250" t="s">
        <v>301</v>
      </c>
      <c r="E72" s="251">
        <v>80</v>
      </c>
      <c r="F72" s="252"/>
      <c r="G72" s="253">
        <f>ROUND(E72*F72,2)</f>
        <v>0</v>
      </c>
      <c r="H72" s="231"/>
      <c r="I72" s="230">
        <f>ROUND(E72*H72,2)</f>
        <v>0</v>
      </c>
      <c r="J72" s="231"/>
      <c r="K72" s="230">
        <f>ROUND(E72*J72,2)</f>
        <v>0</v>
      </c>
      <c r="L72" s="230">
        <v>21</v>
      </c>
      <c r="M72" s="230">
        <f>G72*(1+L72/100)</f>
        <v>0</v>
      </c>
      <c r="N72" s="229">
        <v>0</v>
      </c>
      <c r="O72" s="229">
        <f>ROUND(E72*N72,2)</f>
        <v>0</v>
      </c>
      <c r="P72" s="229">
        <v>0</v>
      </c>
      <c r="Q72" s="229">
        <f>ROUND(E72*P72,2)</f>
        <v>0</v>
      </c>
      <c r="R72" s="230"/>
      <c r="S72" s="230" t="s">
        <v>232</v>
      </c>
      <c r="T72" s="230" t="s">
        <v>233</v>
      </c>
      <c r="U72" s="230">
        <v>0</v>
      </c>
      <c r="V72" s="230">
        <f>ROUND(E72*U72,2)</f>
        <v>0</v>
      </c>
      <c r="W72" s="230"/>
      <c r="X72" s="230" t="s">
        <v>234</v>
      </c>
      <c r="Y72" s="230" t="s">
        <v>145</v>
      </c>
      <c r="Z72" s="210"/>
      <c r="AA72" s="210"/>
      <c r="AB72" s="210"/>
      <c r="AC72" s="210"/>
      <c r="AD72" s="210"/>
      <c r="AE72" s="210"/>
      <c r="AF72" s="210"/>
      <c r="AG72" s="210" t="s">
        <v>235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27"/>
      <c r="B73" s="228"/>
      <c r="C73" s="264" t="s">
        <v>1164</v>
      </c>
      <c r="D73" s="232"/>
      <c r="E73" s="233">
        <v>80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148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48">
        <v>34</v>
      </c>
      <c r="B74" s="249" t="s">
        <v>1169</v>
      </c>
      <c r="C74" s="263" t="s">
        <v>1170</v>
      </c>
      <c r="D74" s="250" t="s">
        <v>301</v>
      </c>
      <c r="E74" s="251">
        <v>80</v>
      </c>
      <c r="F74" s="252"/>
      <c r="G74" s="253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0</v>
      </c>
      <c r="O74" s="229">
        <f>ROUND(E74*N74,2)</f>
        <v>0</v>
      </c>
      <c r="P74" s="229">
        <v>0</v>
      </c>
      <c r="Q74" s="229">
        <f>ROUND(E74*P74,2)</f>
        <v>0</v>
      </c>
      <c r="R74" s="230"/>
      <c r="S74" s="230" t="s">
        <v>232</v>
      </c>
      <c r="T74" s="230" t="s">
        <v>233</v>
      </c>
      <c r="U74" s="230">
        <v>0</v>
      </c>
      <c r="V74" s="230">
        <f>ROUND(E74*U74,2)</f>
        <v>0</v>
      </c>
      <c r="W74" s="230"/>
      <c r="X74" s="230" t="s">
        <v>234</v>
      </c>
      <c r="Y74" s="230" t="s">
        <v>145</v>
      </c>
      <c r="Z74" s="210"/>
      <c r="AA74" s="210"/>
      <c r="AB74" s="210"/>
      <c r="AC74" s="210"/>
      <c r="AD74" s="210"/>
      <c r="AE74" s="210"/>
      <c r="AF74" s="210"/>
      <c r="AG74" s="210" t="s">
        <v>235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64" t="s">
        <v>1164</v>
      </c>
      <c r="D75" s="232"/>
      <c r="E75" s="233">
        <v>80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148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8">
        <v>35</v>
      </c>
      <c r="B76" s="249" t="s">
        <v>1171</v>
      </c>
      <c r="C76" s="263" t="s">
        <v>1172</v>
      </c>
      <c r="D76" s="250" t="s">
        <v>301</v>
      </c>
      <c r="E76" s="251">
        <v>80</v>
      </c>
      <c r="F76" s="252"/>
      <c r="G76" s="253">
        <f>ROUND(E76*F76,2)</f>
        <v>0</v>
      </c>
      <c r="H76" s="231"/>
      <c r="I76" s="230">
        <f>ROUND(E76*H76,2)</f>
        <v>0</v>
      </c>
      <c r="J76" s="231"/>
      <c r="K76" s="230">
        <f>ROUND(E76*J76,2)</f>
        <v>0</v>
      </c>
      <c r="L76" s="230">
        <v>21</v>
      </c>
      <c r="M76" s="230">
        <f>G76*(1+L76/100)</f>
        <v>0</v>
      </c>
      <c r="N76" s="229">
        <v>0</v>
      </c>
      <c r="O76" s="229">
        <f>ROUND(E76*N76,2)</f>
        <v>0</v>
      </c>
      <c r="P76" s="229">
        <v>0</v>
      </c>
      <c r="Q76" s="229">
        <f>ROUND(E76*P76,2)</f>
        <v>0</v>
      </c>
      <c r="R76" s="230"/>
      <c r="S76" s="230" t="s">
        <v>232</v>
      </c>
      <c r="T76" s="230" t="s">
        <v>233</v>
      </c>
      <c r="U76" s="230">
        <v>0</v>
      </c>
      <c r="V76" s="230">
        <f>ROUND(E76*U76,2)</f>
        <v>0</v>
      </c>
      <c r="W76" s="230"/>
      <c r="X76" s="230" t="s">
        <v>234</v>
      </c>
      <c r="Y76" s="230" t="s">
        <v>145</v>
      </c>
      <c r="Z76" s="210"/>
      <c r="AA76" s="210"/>
      <c r="AB76" s="210"/>
      <c r="AC76" s="210"/>
      <c r="AD76" s="210"/>
      <c r="AE76" s="210"/>
      <c r="AF76" s="210"/>
      <c r="AG76" s="210" t="s">
        <v>235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64" t="s">
        <v>1164</v>
      </c>
      <c r="D77" s="232"/>
      <c r="E77" s="233">
        <v>80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148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48">
        <v>36</v>
      </c>
      <c r="B78" s="249" t="s">
        <v>1173</v>
      </c>
      <c r="C78" s="263" t="s">
        <v>1174</v>
      </c>
      <c r="D78" s="250" t="s">
        <v>301</v>
      </c>
      <c r="E78" s="251">
        <v>80</v>
      </c>
      <c r="F78" s="252"/>
      <c r="G78" s="253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0</v>
      </c>
      <c r="O78" s="229">
        <f>ROUND(E78*N78,2)</f>
        <v>0</v>
      </c>
      <c r="P78" s="229">
        <v>0</v>
      </c>
      <c r="Q78" s="229">
        <f>ROUND(E78*P78,2)</f>
        <v>0</v>
      </c>
      <c r="R78" s="230"/>
      <c r="S78" s="230" t="s">
        <v>232</v>
      </c>
      <c r="T78" s="230" t="s">
        <v>233</v>
      </c>
      <c r="U78" s="230">
        <v>0</v>
      </c>
      <c r="V78" s="230">
        <f>ROUND(E78*U78,2)</f>
        <v>0</v>
      </c>
      <c r="W78" s="230"/>
      <c r="X78" s="230" t="s">
        <v>234</v>
      </c>
      <c r="Y78" s="230" t="s">
        <v>145</v>
      </c>
      <c r="Z78" s="210"/>
      <c r="AA78" s="210"/>
      <c r="AB78" s="210"/>
      <c r="AC78" s="210"/>
      <c r="AD78" s="210"/>
      <c r="AE78" s="210"/>
      <c r="AF78" s="210"/>
      <c r="AG78" s="210" t="s">
        <v>235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27"/>
      <c r="B79" s="228"/>
      <c r="C79" s="264" t="s">
        <v>1164</v>
      </c>
      <c r="D79" s="232"/>
      <c r="E79" s="233">
        <v>80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148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48">
        <v>37</v>
      </c>
      <c r="B80" s="249" t="s">
        <v>1175</v>
      </c>
      <c r="C80" s="263" t="s">
        <v>1176</v>
      </c>
      <c r="D80" s="250" t="s">
        <v>301</v>
      </c>
      <c r="E80" s="251">
        <v>320</v>
      </c>
      <c r="F80" s="252"/>
      <c r="G80" s="253">
        <f>ROUND(E80*F80,2)</f>
        <v>0</v>
      </c>
      <c r="H80" s="231"/>
      <c r="I80" s="230">
        <f>ROUND(E80*H80,2)</f>
        <v>0</v>
      </c>
      <c r="J80" s="231"/>
      <c r="K80" s="230">
        <f>ROUND(E80*J80,2)</f>
        <v>0</v>
      </c>
      <c r="L80" s="230">
        <v>21</v>
      </c>
      <c r="M80" s="230">
        <f>G80*(1+L80/100)</f>
        <v>0</v>
      </c>
      <c r="N80" s="229">
        <v>0</v>
      </c>
      <c r="O80" s="229">
        <f>ROUND(E80*N80,2)</f>
        <v>0</v>
      </c>
      <c r="P80" s="229">
        <v>0</v>
      </c>
      <c r="Q80" s="229">
        <f>ROUND(E80*P80,2)</f>
        <v>0</v>
      </c>
      <c r="R80" s="230"/>
      <c r="S80" s="230" t="s">
        <v>232</v>
      </c>
      <c r="T80" s="230" t="s">
        <v>233</v>
      </c>
      <c r="U80" s="230">
        <v>0</v>
      </c>
      <c r="V80" s="230">
        <f>ROUND(E80*U80,2)</f>
        <v>0</v>
      </c>
      <c r="W80" s="230"/>
      <c r="X80" s="230" t="s">
        <v>234</v>
      </c>
      <c r="Y80" s="230" t="s">
        <v>145</v>
      </c>
      <c r="Z80" s="210"/>
      <c r="AA80" s="210"/>
      <c r="AB80" s="210"/>
      <c r="AC80" s="210"/>
      <c r="AD80" s="210"/>
      <c r="AE80" s="210"/>
      <c r="AF80" s="210"/>
      <c r="AG80" s="210" t="s">
        <v>235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27"/>
      <c r="B81" s="228"/>
      <c r="C81" s="264" t="s">
        <v>1177</v>
      </c>
      <c r="D81" s="232"/>
      <c r="E81" s="233">
        <v>320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148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56">
        <v>38</v>
      </c>
      <c r="B82" s="257" t="s">
        <v>1178</v>
      </c>
      <c r="C82" s="268" t="s">
        <v>1179</v>
      </c>
      <c r="D82" s="258" t="s">
        <v>301</v>
      </c>
      <c r="E82" s="259">
        <v>100</v>
      </c>
      <c r="F82" s="260"/>
      <c r="G82" s="261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0</v>
      </c>
      <c r="O82" s="229">
        <f>ROUND(E82*N82,2)</f>
        <v>0</v>
      </c>
      <c r="P82" s="229">
        <v>0</v>
      </c>
      <c r="Q82" s="229">
        <f>ROUND(E82*P82,2)</f>
        <v>0</v>
      </c>
      <c r="R82" s="230"/>
      <c r="S82" s="230" t="s">
        <v>232</v>
      </c>
      <c r="T82" s="230" t="s">
        <v>233</v>
      </c>
      <c r="U82" s="230">
        <v>0</v>
      </c>
      <c r="V82" s="230">
        <f>ROUND(E82*U82,2)</f>
        <v>0</v>
      </c>
      <c r="W82" s="230"/>
      <c r="X82" s="230" t="s">
        <v>234</v>
      </c>
      <c r="Y82" s="230" t="s">
        <v>145</v>
      </c>
      <c r="Z82" s="210"/>
      <c r="AA82" s="210"/>
      <c r="AB82" s="210"/>
      <c r="AC82" s="210"/>
      <c r="AD82" s="210"/>
      <c r="AE82" s="210"/>
      <c r="AF82" s="210"/>
      <c r="AG82" s="210" t="s">
        <v>235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56">
        <v>39</v>
      </c>
      <c r="B83" s="257" t="s">
        <v>1180</v>
      </c>
      <c r="C83" s="268" t="s">
        <v>1181</v>
      </c>
      <c r="D83" s="258" t="s">
        <v>301</v>
      </c>
      <c r="E83" s="259">
        <v>135</v>
      </c>
      <c r="F83" s="260"/>
      <c r="G83" s="261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0</v>
      </c>
      <c r="O83" s="229">
        <f>ROUND(E83*N83,2)</f>
        <v>0</v>
      </c>
      <c r="P83" s="229">
        <v>0</v>
      </c>
      <c r="Q83" s="229">
        <f>ROUND(E83*P83,2)</f>
        <v>0</v>
      </c>
      <c r="R83" s="230"/>
      <c r="S83" s="230" t="s">
        <v>232</v>
      </c>
      <c r="T83" s="230" t="s">
        <v>233</v>
      </c>
      <c r="U83" s="230">
        <v>0</v>
      </c>
      <c r="V83" s="230">
        <f>ROUND(E83*U83,2)</f>
        <v>0</v>
      </c>
      <c r="W83" s="230"/>
      <c r="X83" s="230" t="s">
        <v>234</v>
      </c>
      <c r="Y83" s="230" t="s">
        <v>145</v>
      </c>
      <c r="Z83" s="210"/>
      <c r="AA83" s="210"/>
      <c r="AB83" s="210"/>
      <c r="AC83" s="210"/>
      <c r="AD83" s="210"/>
      <c r="AE83" s="210"/>
      <c r="AF83" s="210"/>
      <c r="AG83" s="210" t="s">
        <v>235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2.5" outlineLevel="1" x14ac:dyDescent="0.2">
      <c r="A84" s="256">
        <v>40</v>
      </c>
      <c r="B84" s="257" t="s">
        <v>1182</v>
      </c>
      <c r="C84" s="268" t="s">
        <v>1183</v>
      </c>
      <c r="D84" s="258" t="s">
        <v>301</v>
      </c>
      <c r="E84" s="259">
        <v>45</v>
      </c>
      <c r="F84" s="260"/>
      <c r="G84" s="261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0</v>
      </c>
      <c r="O84" s="229">
        <f>ROUND(E84*N84,2)</f>
        <v>0</v>
      </c>
      <c r="P84" s="229">
        <v>0</v>
      </c>
      <c r="Q84" s="229">
        <f>ROUND(E84*P84,2)</f>
        <v>0</v>
      </c>
      <c r="R84" s="230"/>
      <c r="S84" s="230" t="s">
        <v>232</v>
      </c>
      <c r="T84" s="230" t="s">
        <v>233</v>
      </c>
      <c r="U84" s="230">
        <v>0</v>
      </c>
      <c r="V84" s="230">
        <f>ROUND(E84*U84,2)</f>
        <v>0</v>
      </c>
      <c r="W84" s="230"/>
      <c r="X84" s="230" t="s">
        <v>234</v>
      </c>
      <c r="Y84" s="230" t="s">
        <v>145</v>
      </c>
      <c r="Z84" s="210"/>
      <c r="AA84" s="210"/>
      <c r="AB84" s="210"/>
      <c r="AC84" s="210"/>
      <c r="AD84" s="210"/>
      <c r="AE84" s="210"/>
      <c r="AF84" s="210"/>
      <c r="AG84" s="210" t="s">
        <v>235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22.5" outlineLevel="1" x14ac:dyDescent="0.2">
      <c r="A85" s="256">
        <v>41</v>
      </c>
      <c r="B85" s="257" t="s">
        <v>1184</v>
      </c>
      <c r="C85" s="268" t="s">
        <v>1185</v>
      </c>
      <c r="D85" s="258" t="s">
        <v>301</v>
      </c>
      <c r="E85" s="259">
        <v>75</v>
      </c>
      <c r="F85" s="260"/>
      <c r="G85" s="261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0</v>
      </c>
      <c r="O85" s="229">
        <f>ROUND(E85*N85,2)</f>
        <v>0</v>
      </c>
      <c r="P85" s="229">
        <v>0</v>
      </c>
      <c r="Q85" s="229">
        <f>ROUND(E85*P85,2)</f>
        <v>0</v>
      </c>
      <c r="R85" s="230"/>
      <c r="S85" s="230" t="s">
        <v>232</v>
      </c>
      <c r="T85" s="230" t="s">
        <v>233</v>
      </c>
      <c r="U85" s="230">
        <v>0</v>
      </c>
      <c r="V85" s="230">
        <f>ROUND(E85*U85,2)</f>
        <v>0</v>
      </c>
      <c r="W85" s="230"/>
      <c r="X85" s="230" t="s">
        <v>234</v>
      </c>
      <c r="Y85" s="230" t="s">
        <v>145</v>
      </c>
      <c r="Z85" s="210"/>
      <c r="AA85" s="210"/>
      <c r="AB85" s="210"/>
      <c r="AC85" s="210"/>
      <c r="AD85" s="210"/>
      <c r="AE85" s="210"/>
      <c r="AF85" s="210"/>
      <c r="AG85" s="210" t="s">
        <v>235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ht="22.5" outlineLevel="1" x14ac:dyDescent="0.2">
      <c r="A86" s="256">
        <v>42</v>
      </c>
      <c r="B86" s="257" t="s">
        <v>1186</v>
      </c>
      <c r="C86" s="268" t="s">
        <v>1187</v>
      </c>
      <c r="D86" s="258" t="s">
        <v>301</v>
      </c>
      <c r="E86" s="259">
        <v>25</v>
      </c>
      <c r="F86" s="260"/>
      <c r="G86" s="261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0</v>
      </c>
      <c r="O86" s="229">
        <f>ROUND(E86*N86,2)</f>
        <v>0</v>
      </c>
      <c r="P86" s="229">
        <v>0</v>
      </c>
      <c r="Q86" s="229">
        <f>ROUND(E86*P86,2)</f>
        <v>0</v>
      </c>
      <c r="R86" s="230"/>
      <c r="S86" s="230" t="s">
        <v>232</v>
      </c>
      <c r="T86" s="230" t="s">
        <v>233</v>
      </c>
      <c r="U86" s="230">
        <v>0</v>
      </c>
      <c r="V86" s="230">
        <f>ROUND(E86*U86,2)</f>
        <v>0</v>
      </c>
      <c r="W86" s="230"/>
      <c r="X86" s="230" t="s">
        <v>234</v>
      </c>
      <c r="Y86" s="230" t="s">
        <v>145</v>
      </c>
      <c r="Z86" s="210"/>
      <c r="AA86" s="210"/>
      <c r="AB86" s="210"/>
      <c r="AC86" s="210"/>
      <c r="AD86" s="210"/>
      <c r="AE86" s="210"/>
      <c r="AF86" s="210"/>
      <c r="AG86" s="210" t="s">
        <v>235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1" x14ac:dyDescent="0.2">
      <c r="A87" s="248">
        <v>43</v>
      </c>
      <c r="B87" s="249" t="s">
        <v>1188</v>
      </c>
      <c r="C87" s="263" t="s">
        <v>1189</v>
      </c>
      <c r="D87" s="250" t="s">
        <v>301</v>
      </c>
      <c r="E87" s="251">
        <v>170</v>
      </c>
      <c r="F87" s="252"/>
      <c r="G87" s="253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0</v>
      </c>
      <c r="O87" s="229">
        <f>ROUND(E87*N87,2)</f>
        <v>0</v>
      </c>
      <c r="P87" s="229">
        <v>0</v>
      </c>
      <c r="Q87" s="229">
        <f>ROUND(E87*P87,2)</f>
        <v>0</v>
      </c>
      <c r="R87" s="230"/>
      <c r="S87" s="230" t="s">
        <v>232</v>
      </c>
      <c r="T87" s="230" t="s">
        <v>233</v>
      </c>
      <c r="U87" s="230">
        <v>0</v>
      </c>
      <c r="V87" s="230">
        <f>ROUND(E87*U87,2)</f>
        <v>0</v>
      </c>
      <c r="W87" s="230"/>
      <c r="X87" s="230" t="s">
        <v>234</v>
      </c>
      <c r="Y87" s="230" t="s">
        <v>145</v>
      </c>
      <c r="Z87" s="210"/>
      <c r="AA87" s="210"/>
      <c r="AB87" s="210"/>
      <c r="AC87" s="210"/>
      <c r="AD87" s="210"/>
      <c r="AE87" s="210"/>
      <c r="AF87" s="210"/>
      <c r="AG87" s="210" t="s">
        <v>235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27"/>
      <c r="B88" s="228"/>
      <c r="C88" s="264" t="s">
        <v>1190</v>
      </c>
      <c r="D88" s="232"/>
      <c r="E88" s="233">
        <v>170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148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48">
        <v>44</v>
      </c>
      <c r="B89" s="249" t="s">
        <v>1191</v>
      </c>
      <c r="C89" s="263" t="s">
        <v>1192</v>
      </c>
      <c r="D89" s="250" t="s">
        <v>142</v>
      </c>
      <c r="E89" s="251">
        <v>7.4182499999999996</v>
      </c>
      <c r="F89" s="252"/>
      <c r="G89" s="253">
        <f>ROUND(E89*F89,2)</f>
        <v>0</v>
      </c>
      <c r="H89" s="231"/>
      <c r="I89" s="230">
        <f>ROUND(E89*H89,2)</f>
        <v>0</v>
      </c>
      <c r="J89" s="231"/>
      <c r="K89" s="230">
        <f>ROUND(E89*J89,2)</f>
        <v>0</v>
      </c>
      <c r="L89" s="230">
        <v>21</v>
      </c>
      <c r="M89" s="230">
        <f>G89*(1+L89/100)</f>
        <v>0</v>
      </c>
      <c r="N89" s="229">
        <v>0.6</v>
      </c>
      <c r="O89" s="229">
        <f>ROUND(E89*N89,2)</f>
        <v>4.45</v>
      </c>
      <c r="P89" s="229">
        <v>0</v>
      </c>
      <c r="Q89" s="229">
        <f>ROUND(E89*P89,2)</f>
        <v>0</v>
      </c>
      <c r="R89" s="230" t="s">
        <v>339</v>
      </c>
      <c r="S89" s="230" t="s">
        <v>143</v>
      </c>
      <c r="T89" s="230" t="s">
        <v>340</v>
      </c>
      <c r="U89" s="230">
        <v>0</v>
      </c>
      <c r="V89" s="230">
        <f>ROUND(E89*U89,2)</f>
        <v>0</v>
      </c>
      <c r="W89" s="230"/>
      <c r="X89" s="230" t="s">
        <v>234</v>
      </c>
      <c r="Y89" s="230" t="s">
        <v>145</v>
      </c>
      <c r="Z89" s="210"/>
      <c r="AA89" s="210"/>
      <c r="AB89" s="210"/>
      <c r="AC89" s="210"/>
      <c r="AD89" s="210"/>
      <c r="AE89" s="210"/>
      <c r="AF89" s="210"/>
      <c r="AG89" s="210" t="s">
        <v>235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27"/>
      <c r="B90" s="228"/>
      <c r="C90" s="264" t="s">
        <v>1092</v>
      </c>
      <c r="D90" s="232"/>
      <c r="E90" s="233"/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148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">
      <c r="A91" s="227"/>
      <c r="B91" s="228"/>
      <c r="C91" s="264" t="s">
        <v>1193</v>
      </c>
      <c r="D91" s="232"/>
      <c r="E91" s="233">
        <v>7.4182499999999996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148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48">
        <v>45</v>
      </c>
      <c r="B92" s="249" t="s">
        <v>1194</v>
      </c>
      <c r="C92" s="263" t="s">
        <v>1195</v>
      </c>
      <c r="D92" s="250" t="s">
        <v>1196</v>
      </c>
      <c r="E92" s="251">
        <v>1.7108000000000001</v>
      </c>
      <c r="F92" s="252"/>
      <c r="G92" s="253">
        <f>ROUND(E92*F92,2)</f>
        <v>0</v>
      </c>
      <c r="H92" s="231"/>
      <c r="I92" s="230">
        <f>ROUND(E92*H92,2)</f>
        <v>0</v>
      </c>
      <c r="J92" s="231"/>
      <c r="K92" s="230">
        <f>ROUND(E92*J92,2)</f>
        <v>0</v>
      </c>
      <c r="L92" s="230">
        <v>21</v>
      </c>
      <c r="M92" s="230">
        <f>G92*(1+L92/100)</f>
        <v>0</v>
      </c>
      <c r="N92" s="229">
        <v>1E-3</v>
      </c>
      <c r="O92" s="229">
        <f>ROUND(E92*N92,2)</f>
        <v>0</v>
      </c>
      <c r="P92" s="229">
        <v>0</v>
      </c>
      <c r="Q92" s="229">
        <f>ROUND(E92*P92,2)</f>
        <v>0</v>
      </c>
      <c r="R92" s="230" t="s">
        <v>339</v>
      </c>
      <c r="S92" s="230" t="s">
        <v>143</v>
      </c>
      <c r="T92" s="230" t="s">
        <v>340</v>
      </c>
      <c r="U92" s="230">
        <v>0</v>
      </c>
      <c r="V92" s="230">
        <f>ROUND(E92*U92,2)</f>
        <v>0</v>
      </c>
      <c r="W92" s="230"/>
      <c r="X92" s="230" t="s">
        <v>234</v>
      </c>
      <c r="Y92" s="230" t="s">
        <v>145</v>
      </c>
      <c r="Z92" s="210"/>
      <c r="AA92" s="210"/>
      <c r="AB92" s="210"/>
      <c r="AC92" s="210"/>
      <c r="AD92" s="210"/>
      <c r="AE92" s="210"/>
      <c r="AF92" s="210"/>
      <c r="AG92" s="210" t="s">
        <v>235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27"/>
      <c r="B93" s="228"/>
      <c r="C93" s="264" t="s">
        <v>1084</v>
      </c>
      <c r="D93" s="232"/>
      <c r="E93" s="233"/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148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27"/>
      <c r="B94" s="228"/>
      <c r="C94" s="264" t="s">
        <v>1197</v>
      </c>
      <c r="D94" s="232"/>
      <c r="E94" s="233">
        <v>1.7108000000000001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148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48">
        <v>46</v>
      </c>
      <c r="B95" s="249" t="s">
        <v>1198</v>
      </c>
      <c r="C95" s="263" t="s">
        <v>1199</v>
      </c>
      <c r="D95" s="250" t="s">
        <v>301</v>
      </c>
      <c r="E95" s="251">
        <v>60</v>
      </c>
      <c r="F95" s="252"/>
      <c r="G95" s="253">
        <f>ROUND(E95*F95,2)</f>
        <v>0</v>
      </c>
      <c r="H95" s="231"/>
      <c r="I95" s="230">
        <f>ROUND(E95*H95,2)</f>
        <v>0</v>
      </c>
      <c r="J95" s="231"/>
      <c r="K95" s="230">
        <f>ROUND(E95*J95,2)</f>
        <v>0</v>
      </c>
      <c r="L95" s="230">
        <v>21</v>
      </c>
      <c r="M95" s="230">
        <f>G95*(1+L95/100)</f>
        <v>0</v>
      </c>
      <c r="N95" s="229">
        <v>7.0000000000000001E-3</v>
      </c>
      <c r="O95" s="229">
        <f>ROUND(E95*N95,2)</f>
        <v>0.42</v>
      </c>
      <c r="P95" s="229">
        <v>0</v>
      </c>
      <c r="Q95" s="229">
        <f>ROUND(E95*P95,2)</f>
        <v>0</v>
      </c>
      <c r="R95" s="230" t="s">
        <v>339</v>
      </c>
      <c r="S95" s="230" t="s">
        <v>143</v>
      </c>
      <c r="T95" s="230" t="s">
        <v>340</v>
      </c>
      <c r="U95" s="230">
        <v>0</v>
      </c>
      <c r="V95" s="230">
        <f>ROUND(E95*U95,2)</f>
        <v>0</v>
      </c>
      <c r="W95" s="230"/>
      <c r="X95" s="230" t="s">
        <v>234</v>
      </c>
      <c r="Y95" s="230" t="s">
        <v>145</v>
      </c>
      <c r="Z95" s="210"/>
      <c r="AA95" s="210"/>
      <c r="AB95" s="210"/>
      <c r="AC95" s="210"/>
      <c r="AD95" s="210"/>
      <c r="AE95" s="210"/>
      <c r="AF95" s="210"/>
      <c r="AG95" s="210" t="s">
        <v>235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27"/>
      <c r="B96" s="228"/>
      <c r="C96" s="264" t="s">
        <v>1200</v>
      </c>
      <c r="D96" s="232"/>
      <c r="E96" s="233">
        <v>60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148</v>
      </c>
      <c r="AH96" s="210">
        <v>5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x14ac:dyDescent="0.2">
      <c r="A97" s="241" t="s">
        <v>138</v>
      </c>
      <c r="B97" s="242" t="s">
        <v>93</v>
      </c>
      <c r="C97" s="262" t="s">
        <v>94</v>
      </c>
      <c r="D97" s="243"/>
      <c r="E97" s="244"/>
      <c r="F97" s="245"/>
      <c r="G97" s="246">
        <f>SUMIF(AG98:AG98,"&lt;&gt;NOR",G98:G98)</f>
        <v>0</v>
      </c>
      <c r="H97" s="240"/>
      <c r="I97" s="240">
        <f>SUM(I98:I98)</f>
        <v>0</v>
      </c>
      <c r="J97" s="240"/>
      <c r="K97" s="240">
        <f>SUM(K98:K98)</f>
        <v>0</v>
      </c>
      <c r="L97" s="240"/>
      <c r="M97" s="240">
        <f>SUM(M98:M98)</f>
        <v>0</v>
      </c>
      <c r="N97" s="239"/>
      <c r="O97" s="239">
        <f>SUM(O98:O98)</f>
        <v>0</v>
      </c>
      <c r="P97" s="239"/>
      <c r="Q97" s="239">
        <f>SUM(Q98:Q98)</f>
        <v>0</v>
      </c>
      <c r="R97" s="240"/>
      <c r="S97" s="240"/>
      <c r="T97" s="240"/>
      <c r="U97" s="240"/>
      <c r="V97" s="240">
        <f>SUM(V98:V98)</f>
        <v>11</v>
      </c>
      <c r="W97" s="240"/>
      <c r="X97" s="240"/>
      <c r="Y97" s="240"/>
      <c r="AG97" t="s">
        <v>139</v>
      </c>
    </row>
    <row r="98" spans="1:60" outlineLevel="1" x14ac:dyDescent="0.2">
      <c r="A98" s="248">
        <v>47</v>
      </c>
      <c r="B98" s="249" t="s">
        <v>1201</v>
      </c>
      <c r="C98" s="263" t="s">
        <v>1202</v>
      </c>
      <c r="D98" s="250" t="s">
        <v>231</v>
      </c>
      <c r="E98" s="251">
        <v>5.7121300000000002</v>
      </c>
      <c r="F98" s="252"/>
      <c r="G98" s="253">
        <f>ROUND(E98*F98,2)</f>
        <v>0</v>
      </c>
      <c r="H98" s="231"/>
      <c r="I98" s="230">
        <f>ROUND(E98*H98,2)</f>
        <v>0</v>
      </c>
      <c r="J98" s="231"/>
      <c r="K98" s="230">
        <f>ROUND(E98*J98,2)</f>
        <v>0</v>
      </c>
      <c r="L98" s="230">
        <v>21</v>
      </c>
      <c r="M98" s="230">
        <f>G98*(1+L98/100)</f>
        <v>0</v>
      </c>
      <c r="N98" s="229">
        <v>0</v>
      </c>
      <c r="O98" s="229">
        <f>ROUND(E98*N98,2)</f>
        <v>0</v>
      </c>
      <c r="P98" s="229">
        <v>0</v>
      </c>
      <c r="Q98" s="229">
        <f>ROUND(E98*P98,2)</f>
        <v>0</v>
      </c>
      <c r="R98" s="230"/>
      <c r="S98" s="230" t="s">
        <v>143</v>
      </c>
      <c r="T98" s="230" t="s">
        <v>544</v>
      </c>
      <c r="U98" s="230">
        <v>1.925</v>
      </c>
      <c r="V98" s="230">
        <f>ROUND(E98*U98,2)</f>
        <v>11</v>
      </c>
      <c r="W98" s="230"/>
      <c r="X98" s="230" t="s">
        <v>98</v>
      </c>
      <c r="Y98" s="230" t="s">
        <v>145</v>
      </c>
      <c r="Z98" s="210"/>
      <c r="AA98" s="210"/>
      <c r="AB98" s="210"/>
      <c r="AC98" s="210"/>
      <c r="AD98" s="210"/>
      <c r="AE98" s="210"/>
      <c r="AF98" s="210"/>
      <c r="AG98" s="210" t="s">
        <v>380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x14ac:dyDescent="0.2">
      <c r="A99" s="3"/>
      <c r="B99" s="4"/>
      <c r="C99" s="269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E99">
        <v>12</v>
      </c>
      <c r="AF99">
        <v>21</v>
      </c>
      <c r="AG99" t="s">
        <v>124</v>
      </c>
    </row>
    <row r="100" spans="1:60" x14ac:dyDescent="0.2">
      <c r="A100" s="213"/>
      <c r="B100" s="214" t="s">
        <v>31</v>
      </c>
      <c r="C100" s="270"/>
      <c r="D100" s="215"/>
      <c r="E100" s="216"/>
      <c r="F100" s="216"/>
      <c r="G100" s="247">
        <f>G8+G97</f>
        <v>0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AE100">
        <f>SUMIF(L7:L98,AE99,G7:G98)</f>
        <v>0</v>
      </c>
      <c r="AF100">
        <f>SUMIF(L7:L98,AF99,G7:G98)</f>
        <v>0</v>
      </c>
      <c r="AG100" t="s">
        <v>382</v>
      </c>
    </row>
    <row r="101" spans="1:60" x14ac:dyDescent="0.2">
      <c r="A101" s="3"/>
      <c r="B101" s="4"/>
      <c r="C101" s="269"/>
      <c r="D101" s="6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60" x14ac:dyDescent="0.2">
      <c r="A102" s="3"/>
      <c r="B102" s="4"/>
      <c r="C102" s="269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60" x14ac:dyDescent="0.2">
      <c r="A103" s="217" t="s">
        <v>383</v>
      </c>
      <c r="B103" s="217"/>
      <c r="C103" s="271"/>
      <c r="D103" s="6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60" x14ac:dyDescent="0.2">
      <c r="A104" s="218"/>
      <c r="B104" s="219"/>
      <c r="C104" s="272"/>
      <c r="D104" s="219"/>
      <c r="E104" s="219"/>
      <c r="F104" s="219"/>
      <c r="G104" s="220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AG104" t="s">
        <v>384</v>
      </c>
    </row>
    <row r="105" spans="1:60" x14ac:dyDescent="0.2">
      <c r="A105" s="221"/>
      <c r="B105" s="222"/>
      <c r="C105" s="273"/>
      <c r="D105" s="222"/>
      <c r="E105" s="222"/>
      <c r="F105" s="222"/>
      <c r="G105" s="22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60" x14ac:dyDescent="0.2">
      <c r="A106" s="221"/>
      <c r="B106" s="222"/>
      <c r="C106" s="273"/>
      <c r="D106" s="222"/>
      <c r="E106" s="222"/>
      <c r="F106" s="222"/>
      <c r="G106" s="22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60" x14ac:dyDescent="0.2">
      <c r="A107" s="221"/>
      <c r="B107" s="222"/>
      <c r="C107" s="273"/>
      <c r="D107" s="222"/>
      <c r="E107" s="222"/>
      <c r="F107" s="222"/>
      <c r="G107" s="22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60" x14ac:dyDescent="0.2">
      <c r="A108" s="224"/>
      <c r="B108" s="225"/>
      <c r="C108" s="274"/>
      <c r="D108" s="225"/>
      <c r="E108" s="225"/>
      <c r="F108" s="225"/>
      <c r="G108" s="22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60" x14ac:dyDescent="0.2">
      <c r="A109" s="3"/>
      <c r="B109" s="4"/>
      <c r="C109" s="269"/>
      <c r="D109" s="6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60" x14ac:dyDescent="0.2">
      <c r="C110" s="275"/>
      <c r="D110" s="10"/>
      <c r="AG110" t="s">
        <v>385</v>
      </c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">
    <mergeCell ref="A1:G1"/>
    <mergeCell ref="C2:G2"/>
    <mergeCell ref="C3:G3"/>
    <mergeCell ref="C4:G4"/>
    <mergeCell ref="A103:C103"/>
    <mergeCell ref="A104:G108"/>
    <mergeCell ref="C43:G4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112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113</v>
      </c>
    </row>
    <row r="3" spans="1:60" ht="24.95" customHeight="1" x14ac:dyDescent="0.2">
      <c r="A3" s="196" t="s">
        <v>9</v>
      </c>
      <c r="B3" s="49" t="s">
        <v>65</v>
      </c>
      <c r="C3" s="199" t="s">
        <v>66</v>
      </c>
      <c r="D3" s="197"/>
      <c r="E3" s="197"/>
      <c r="F3" s="197"/>
      <c r="G3" s="198"/>
      <c r="AC3" s="174" t="s">
        <v>113</v>
      </c>
      <c r="AG3" t="s">
        <v>114</v>
      </c>
    </row>
    <row r="4" spans="1:60" ht="24.95" customHeight="1" x14ac:dyDescent="0.2">
      <c r="A4" s="200" t="s">
        <v>10</v>
      </c>
      <c r="B4" s="201" t="s">
        <v>48</v>
      </c>
      <c r="C4" s="202" t="s">
        <v>66</v>
      </c>
      <c r="D4" s="203"/>
      <c r="E4" s="203"/>
      <c r="F4" s="203"/>
      <c r="G4" s="204"/>
      <c r="AG4" t="s">
        <v>115</v>
      </c>
    </row>
    <row r="5" spans="1:60" x14ac:dyDescent="0.2">
      <c r="D5" s="10"/>
    </row>
    <row r="6" spans="1:60" ht="38.25" x14ac:dyDescent="0.2">
      <c r="A6" s="206" t="s">
        <v>116</v>
      </c>
      <c r="B6" s="208" t="s">
        <v>117</v>
      </c>
      <c r="C6" s="208" t="s">
        <v>118</v>
      </c>
      <c r="D6" s="207" t="s">
        <v>119</v>
      </c>
      <c r="E6" s="206" t="s">
        <v>120</v>
      </c>
      <c r="F6" s="205" t="s">
        <v>121</v>
      </c>
      <c r="G6" s="206" t="s">
        <v>31</v>
      </c>
      <c r="H6" s="209" t="s">
        <v>32</v>
      </c>
      <c r="I6" s="209" t="s">
        <v>122</v>
      </c>
      <c r="J6" s="209" t="s">
        <v>33</v>
      </c>
      <c r="K6" s="209" t="s">
        <v>123</v>
      </c>
      <c r="L6" s="209" t="s">
        <v>124</v>
      </c>
      <c r="M6" s="209" t="s">
        <v>125</v>
      </c>
      <c r="N6" s="209" t="s">
        <v>126</v>
      </c>
      <c r="O6" s="209" t="s">
        <v>127</v>
      </c>
      <c r="P6" s="209" t="s">
        <v>128</v>
      </c>
      <c r="Q6" s="209" t="s">
        <v>129</v>
      </c>
      <c r="R6" s="209" t="s">
        <v>130</v>
      </c>
      <c r="S6" s="209" t="s">
        <v>131</v>
      </c>
      <c r="T6" s="209" t="s">
        <v>132</v>
      </c>
      <c r="U6" s="209" t="s">
        <v>133</v>
      </c>
      <c r="V6" s="209" t="s">
        <v>134</v>
      </c>
      <c r="W6" s="209" t="s">
        <v>135</v>
      </c>
      <c r="X6" s="209" t="s">
        <v>136</v>
      </c>
      <c r="Y6" s="209" t="s">
        <v>137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1" t="s">
        <v>138</v>
      </c>
      <c r="B8" s="242" t="s">
        <v>73</v>
      </c>
      <c r="C8" s="262" t="s">
        <v>74</v>
      </c>
      <c r="D8" s="243"/>
      <c r="E8" s="244"/>
      <c r="F8" s="245"/>
      <c r="G8" s="246">
        <f>SUMIF(AG9:AG18,"&lt;&gt;NOR",G9:G18)</f>
        <v>0</v>
      </c>
      <c r="H8" s="240"/>
      <c r="I8" s="240">
        <f>SUM(I9:I18)</f>
        <v>0</v>
      </c>
      <c r="J8" s="240"/>
      <c r="K8" s="240">
        <f>SUM(K9:K18)</f>
        <v>0</v>
      </c>
      <c r="L8" s="240"/>
      <c r="M8" s="240">
        <f>SUM(M9:M18)</f>
        <v>0</v>
      </c>
      <c r="N8" s="239"/>
      <c r="O8" s="239">
        <f>SUM(O9:O18)</f>
        <v>0.53</v>
      </c>
      <c r="P8" s="239"/>
      <c r="Q8" s="239">
        <f>SUM(Q9:Q18)</f>
        <v>0</v>
      </c>
      <c r="R8" s="240"/>
      <c r="S8" s="240"/>
      <c r="T8" s="240"/>
      <c r="U8" s="240"/>
      <c r="V8" s="240">
        <f>SUM(V9:V18)</f>
        <v>0</v>
      </c>
      <c r="W8" s="240"/>
      <c r="X8" s="240"/>
      <c r="Y8" s="240"/>
      <c r="AG8" t="s">
        <v>139</v>
      </c>
    </row>
    <row r="9" spans="1:60" ht="33.75" outlineLevel="1" x14ac:dyDescent="0.2">
      <c r="A9" s="248">
        <v>1</v>
      </c>
      <c r="B9" s="249" t="s">
        <v>1203</v>
      </c>
      <c r="C9" s="263" t="s">
        <v>1204</v>
      </c>
      <c r="D9" s="250" t="s">
        <v>301</v>
      </c>
      <c r="E9" s="251">
        <v>2</v>
      </c>
      <c r="F9" s="252"/>
      <c r="G9" s="253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6.4999999999999997E-4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629</v>
      </c>
      <c r="T9" s="230" t="s">
        <v>630</v>
      </c>
      <c r="U9" s="230">
        <v>0</v>
      </c>
      <c r="V9" s="230">
        <f>ROUND(E9*U9,2)</f>
        <v>0</v>
      </c>
      <c r="W9" s="230"/>
      <c r="X9" s="230" t="s">
        <v>144</v>
      </c>
      <c r="Y9" s="230" t="s">
        <v>145</v>
      </c>
      <c r="Z9" s="210"/>
      <c r="AA9" s="210"/>
      <c r="AB9" s="210"/>
      <c r="AC9" s="210"/>
      <c r="AD9" s="210"/>
      <c r="AE9" s="210"/>
      <c r="AF9" s="210"/>
      <c r="AG9" s="210" t="s">
        <v>435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5" t="s">
        <v>1205</v>
      </c>
      <c r="D10" s="255"/>
      <c r="E10" s="255"/>
      <c r="F10" s="255"/>
      <c r="G10" s="255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207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33.75" outlineLevel="1" x14ac:dyDescent="0.2">
      <c r="A11" s="248">
        <v>2</v>
      </c>
      <c r="B11" s="249" t="s">
        <v>1206</v>
      </c>
      <c r="C11" s="263" t="s">
        <v>1207</v>
      </c>
      <c r="D11" s="250" t="s">
        <v>301</v>
      </c>
      <c r="E11" s="251">
        <v>2</v>
      </c>
      <c r="F11" s="252"/>
      <c r="G11" s="253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629</v>
      </c>
      <c r="T11" s="230" t="s">
        <v>630</v>
      </c>
      <c r="U11" s="230">
        <v>0</v>
      </c>
      <c r="V11" s="230">
        <f>ROUND(E11*U11,2)</f>
        <v>0</v>
      </c>
      <c r="W11" s="230"/>
      <c r="X11" s="230" t="s">
        <v>144</v>
      </c>
      <c r="Y11" s="230" t="s">
        <v>145</v>
      </c>
      <c r="Z11" s="210"/>
      <c r="AA11" s="210"/>
      <c r="AB11" s="210"/>
      <c r="AC11" s="210"/>
      <c r="AD11" s="210"/>
      <c r="AE11" s="210"/>
      <c r="AF11" s="210"/>
      <c r="AG11" s="210" t="s">
        <v>435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65" t="s">
        <v>1208</v>
      </c>
      <c r="D12" s="255"/>
      <c r="E12" s="255"/>
      <c r="F12" s="255"/>
      <c r="G12" s="255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207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33.75" outlineLevel="1" x14ac:dyDescent="0.2">
      <c r="A13" s="248">
        <v>3</v>
      </c>
      <c r="B13" s="249" t="s">
        <v>1209</v>
      </c>
      <c r="C13" s="263" t="s">
        <v>1210</v>
      </c>
      <c r="D13" s="250" t="s">
        <v>284</v>
      </c>
      <c r="E13" s="251">
        <v>300</v>
      </c>
      <c r="F13" s="252"/>
      <c r="G13" s="253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4.8999999999999998E-4</v>
      </c>
      <c r="O13" s="229">
        <f>ROUND(E13*N13,2)</f>
        <v>0.15</v>
      </c>
      <c r="P13" s="229">
        <v>0</v>
      </c>
      <c r="Q13" s="229">
        <f>ROUND(E13*P13,2)</f>
        <v>0</v>
      </c>
      <c r="R13" s="230"/>
      <c r="S13" s="230" t="s">
        <v>629</v>
      </c>
      <c r="T13" s="230" t="s">
        <v>630</v>
      </c>
      <c r="U13" s="230">
        <v>0</v>
      </c>
      <c r="V13" s="230">
        <f>ROUND(E13*U13,2)</f>
        <v>0</v>
      </c>
      <c r="W13" s="230"/>
      <c r="X13" s="230" t="s">
        <v>144</v>
      </c>
      <c r="Y13" s="230" t="s">
        <v>145</v>
      </c>
      <c r="Z13" s="210"/>
      <c r="AA13" s="210"/>
      <c r="AB13" s="210"/>
      <c r="AC13" s="210"/>
      <c r="AD13" s="210"/>
      <c r="AE13" s="210"/>
      <c r="AF13" s="210"/>
      <c r="AG13" s="210" t="s">
        <v>435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65" t="s">
        <v>1211</v>
      </c>
      <c r="D14" s="255"/>
      <c r="E14" s="255"/>
      <c r="F14" s="255"/>
      <c r="G14" s="255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207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33.75" outlineLevel="1" x14ac:dyDescent="0.2">
      <c r="A15" s="248">
        <v>4</v>
      </c>
      <c r="B15" s="249" t="s">
        <v>1212</v>
      </c>
      <c r="C15" s="263" t="s">
        <v>1213</v>
      </c>
      <c r="D15" s="250" t="s">
        <v>284</v>
      </c>
      <c r="E15" s="251">
        <v>300</v>
      </c>
      <c r="F15" s="252"/>
      <c r="G15" s="253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629</v>
      </c>
      <c r="T15" s="230" t="s">
        <v>630</v>
      </c>
      <c r="U15" s="230">
        <v>0</v>
      </c>
      <c r="V15" s="230">
        <f>ROUND(E15*U15,2)</f>
        <v>0</v>
      </c>
      <c r="W15" s="230"/>
      <c r="X15" s="230" t="s">
        <v>144</v>
      </c>
      <c r="Y15" s="230" t="s">
        <v>145</v>
      </c>
      <c r="Z15" s="210"/>
      <c r="AA15" s="210"/>
      <c r="AB15" s="210"/>
      <c r="AC15" s="210"/>
      <c r="AD15" s="210"/>
      <c r="AE15" s="210"/>
      <c r="AF15" s="210"/>
      <c r="AG15" s="210" t="s">
        <v>435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65" t="s">
        <v>1214</v>
      </c>
      <c r="D16" s="255"/>
      <c r="E16" s="255"/>
      <c r="F16" s="255"/>
      <c r="G16" s="255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207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45" outlineLevel="1" x14ac:dyDescent="0.2">
      <c r="A17" s="248">
        <v>5</v>
      </c>
      <c r="B17" s="249" t="s">
        <v>1215</v>
      </c>
      <c r="C17" s="263" t="s">
        <v>1216</v>
      </c>
      <c r="D17" s="250" t="s">
        <v>301</v>
      </c>
      <c r="E17" s="251">
        <v>10</v>
      </c>
      <c r="F17" s="252"/>
      <c r="G17" s="253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3.8429999999999999E-2</v>
      </c>
      <c r="O17" s="229">
        <f>ROUND(E17*N17,2)</f>
        <v>0.38</v>
      </c>
      <c r="P17" s="229">
        <v>0</v>
      </c>
      <c r="Q17" s="229">
        <f>ROUND(E17*P17,2)</f>
        <v>0</v>
      </c>
      <c r="R17" s="230"/>
      <c r="S17" s="230" t="s">
        <v>629</v>
      </c>
      <c r="T17" s="230" t="s">
        <v>630</v>
      </c>
      <c r="U17" s="230">
        <v>0</v>
      </c>
      <c r="V17" s="230">
        <f>ROUND(E17*U17,2)</f>
        <v>0</v>
      </c>
      <c r="W17" s="230"/>
      <c r="X17" s="230" t="s">
        <v>144</v>
      </c>
      <c r="Y17" s="230" t="s">
        <v>145</v>
      </c>
      <c r="Z17" s="210"/>
      <c r="AA17" s="210"/>
      <c r="AB17" s="210"/>
      <c r="AC17" s="210"/>
      <c r="AD17" s="210"/>
      <c r="AE17" s="210"/>
      <c r="AF17" s="210"/>
      <c r="AG17" s="210" t="s">
        <v>435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65" t="s">
        <v>1217</v>
      </c>
      <c r="D18" s="255"/>
      <c r="E18" s="255"/>
      <c r="F18" s="255"/>
      <c r="G18" s="255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207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41" t="s">
        <v>138</v>
      </c>
      <c r="B19" s="242" t="s">
        <v>110</v>
      </c>
      <c r="C19" s="262" t="s">
        <v>29</v>
      </c>
      <c r="D19" s="243"/>
      <c r="E19" s="244"/>
      <c r="F19" s="245"/>
      <c r="G19" s="246">
        <f>SUMIF(AG20:AG33,"&lt;&gt;NOR",G20:G33)</f>
        <v>0</v>
      </c>
      <c r="H19" s="240"/>
      <c r="I19" s="240">
        <f>SUM(I20:I33)</f>
        <v>0</v>
      </c>
      <c r="J19" s="240"/>
      <c r="K19" s="240">
        <f>SUM(K20:K33)</f>
        <v>0</v>
      </c>
      <c r="L19" s="240"/>
      <c r="M19" s="240">
        <f>SUM(M20:M33)</f>
        <v>0</v>
      </c>
      <c r="N19" s="239"/>
      <c r="O19" s="239">
        <f>SUM(O20:O33)</f>
        <v>0</v>
      </c>
      <c r="P19" s="239"/>
      <c r="Q19" s="239">
        <f>SUM(Q20:Q33)</f>
        <v>0</v>
      </c>
      <c r="R19" s="240"/>
      <c r="S19" s="240"/>
      <c r="T19" s="240"/>
      <c r="U19" s="240"/>
      <c r="V19" s="240">
        <f>SUM(V20:V33)</f>
        <v>0</v>
      </c>
      <c r="W19" s="240"/>
      <c r="X19" s="240"/>
      <c r="Y19" s="240"/>
      <c r="AG19" t="s">
        <v>139</v>
      </c>
    </row>
    <row r="20" spans="1:60" outlineLevel="1" x14ac:dyDescent="0.2">
      <c r="A20" s="256">
        <v>6</v>
      </c>
      <c r="B20" s="257" t="s">
        <v>1218</v>
      </c>
      <c r="C20" s="268" t="s">
        <v>1219</v>
      </c>
      <c r="D20" s="258" t="s">
        <v>1220</v>
      </c>
      <c r="E20" s="259">
        <v>1</v>
      </c>
      <c r="F20" s="260"/>
      <c r="G20" s="261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143</v>
      </c>
      <c r="T20" s="230" t="s">
        <v>233</v>
      </c>
      <c r="U20" s="230">
        <v>0</v>
      </c>
      <c r="V20" s="230">
        <f>ROUND(E20*U20,2)</f>
        <v>0</v>
      </c>
      <c r="W20" s="230"/>
      <c r="X20" s="230" t="s">
        <v>1221</v>
      </c>
      <c r="Y20" s="230" t="s">
        <v>145</v>
      </c>
      <c r="Z20" s="210"/>
      <c r="AA20" s="210"/>
      <c r="AB20" s="210"/>
      <c r="AC20" s="210"/>
      <c r="AD20" s="210"/>
      <c r="AE20" s="210"/>
      <c r="AF20" s="210"/>
      <c r="AG20" s="210" t="s">
        <v>1222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8">
        <v>7</v>
      </c>
      <c r="B21" s="249" t="s">
        <v>1223</v>
      </c>
      <c r="C21" s="263" t="s">
        <v>1224</v>
      </c>
      <c r="D21" s="250" t="s">
        <v>1220</v>
      </c>
      <c r="E21" s="251">
        <v>1</v>
      </c>
      <c r="F21" s="252"/>
      <c r="G21" s="253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143</v>
      </c>
      <c r="T21" s="230" t="s">
        <v>233</v>
      </c>
      <c r="U21" s="230">
        <v>0</v>
      </c>
      <c r="V21" s="230">
        <f>ROUND(E21*U21,2)</f>
        <v>0</v>
      </c>
      <c r="W21" s="230"/>
      <c r="X21" s="230" t="s">
        <v>1221</v>
      </c>
      <c r="Y21" s="230" t="s">
        <v>145</v>
      </c>
      <c r="Z21" s="210"/>
      <c r="AA21" s="210"/>
      <c r="AB21" s="210"/>
      <c r="AC21" s="210"/>
      <c r="AD21" s="210"/>
      <c r="AE21" s="210"/>
      <c r="AF21" s="210"/>
      <c r="AG21" s="210" t="s">
        <v>1222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2" x14ac:dyDescent="0.2">
      <c r="A22" s="227"/>
      <c r="B22" s="228"/>
      <c r="C22" s="265" t="s">
        <v>1225</v>
      </c>
      <c r="D22" s="255"/>
      <c r="E22" s="255"/>
      <c r="F22" s="255"/>
      <c r="G22" s="255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207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54" t="str">
        <f>C22</f>
        <v>Zaměření a vytýčení stávajících inženýrských sítí v místě stavby z hlediska jejich ochrany při provádění stavby.</v>
      </c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8">
        <v>8</v>
      </c>
      <c r="B23" s="249" t="s">
        <v>1226</v>
      </c>
      <c r="C23" s="263" t="s">
        <v>1227</v>
      </c>
      <c r="D23" s="250" t="s">
        <v>1220</v>
      </c>
      <c r="E23" s="251">
        <v>1</v>
      </c>
      <c r="F23" s="252"/>
      <c r="G23" s="253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143</v>
      </c>
      <c r="T23" s="230" t="s">
        <v>233</v>
      </c>
      <c r="U23" s="230">
        <v>0</v>
      </c>
      <c r="V23" s="230">
        <f>ROUND(E23*U23,2)</f>
        <v>0</v>
      </c>
      <c r="W23" s="230"/>
      <c r="X23" s="230" t="s">
        <v>1221</v>
      </c>
      <c r="Y23" s="230" t="s">
        <v>145</v>
      </c>
      <c r="Z23" s="210"/>
      <c r="AA23" s="210"/>
      <c r="AB23" s="210"/>
      <c r="AC23" s="210"/>
      <c r="AD23" s="210"/>
      <c r="AE23" s="210"/>
      <c r="AF23" s="210"/>
      <c r="AG23" s="210" t="s">
        <v>1222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65" t="s">
        <v>1259</v>
      </c>
      <c r="D24" s="255"/>
      <c r="E24" s="255"/>
      <c r="F24" s="255"/>
      <c r="G24" s="255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207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 outlineLevel="3" x14ac:dyDescent="0.2">
      <c r="A25" s="227"/>
      <c r="B25" s="228"/>
      <c r="C25" s="277" t="s">
        <v>1228</v>
      </c>
      <c r="D25" s="276"/>
      <c r="E25" s="276"/>
      <c r="F25" s="276"/>
      <c r="G25" s="276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207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54" t="str">
        <f>C25</f>
        <v>Vyhotovení protokolu o vytyčení stavby se seznamem souřadnic vytyčených bodů a jejich polohopisnými (S-JTSK) a výškopisnými (Bpv) hodnotami.</v>
      </c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8">
        <v>9</v>
      </c>
      <c r="B26" s="249" t="s">
        <v>1229</v>
      </c>
      <c r="C26" s="263" t="s">
        <v>1230</v>
      </c>
      <c r="D26" s="250" t="s">
        <v>1220</v>
      </c>
      <c r="E26" s="251">
        <v>1</v>
      </c>
      <c r="F26" s="252"/>
      <c r="G26" s="253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143</v>
      </c>
      <c r="T26" s="230" t="s">
        <v>233</v>
      </c>
      <c r="U26" s="230">
        <v>0</v>
      </c>
      <c r="V26" s="230">
        <f>ROUND(E26*U26,2)</f>
        <v>0</v>
      </c>
      <c r="W26" s="230"/>
      <c r="X26" s="230" t="s">
        <v>1221</v>
      </c>
      <c r="Y26" s="230" t="s">
        <v>145</v>
      </c>
      <c r="Z26" s="210"/>
      <c r="AA26" s="210"/>
      <c r="AB26" s="210"/>
      <c r="AC26" s="210"/>
      <c r="AD26" s="210"/>
      <c r="AE26" s="210"/>
      <c r="AF26" s="210"/>
      <c r="AG26" s="210" t="s">
        <v>1222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65" t="s">
        <v>1231</v>
      </c>
      <c r="D27" s="255"/>
      <c r="E27" s="255"/>
      <c r="F27" s="255"/>
      <c r="G27" s="255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207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8">
        <v>10</v>
      </c>
      <c r="B28" s="249" t="s">
        <v>1232</v>
      </c>
      <c r="C28" s="263" t="s">
        <v>1233</v>
      </c>
      <c r="D28" s="250" t="s">
        <v>1220</v>
      </c>
      <c r="E28" s="251">
        <v>15</v>
      </c>
      <c r="F28" s="252"/>
      <c r="G28" s="253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143</v>
      </c>
      <c r="T28" s="230" t="s">
        <v>233</v>
      </c>
      <c r="U28" s="230">
        <v>0</v>
      </c>
      <c r="V28" s="230">
        <f>ROUND(E28*U28,2)</f>
        <v>0</v>
      </c>
      <c r="W28" s="230"/>
      <c r="X28" s="230" t="s">
        <v>1221</v>
      </c>
      <c r="Y28" s="230" t="s">
        <v>145</v>
      </c>
      <c r="Z28" s="210"/>
      <c r="AA28" s="210"/>
      <c r="AB28" s="210"/>
      <c r="AC28" s="210"/>
      <c r="AD28" s="210"/>
      <c r="AE28" s="210"/>
      <c r="AF28" s="210"/>
      <c r="AG28" s="210" t="s">
        <v>1222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2" x14ac:dyDescent="0.2">
      <c r="A29" s="227"/>
      <c r="B29" s="228"/>
      <c r="C29" s="265" t="s">
        <v>1234</v>
      </c>
      <c r="D29" s="255"/>
      <c r="E29" s="255"/>
      <c r="F29" s="255"/>
      <c r="G29" s="255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207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54" t="str">
        <f>C29</f>
        <v>Náklady zhotovitele, související s prováděním zkoušek a revizí předepsaných technickými normami nebo objednatelem a které jsou pro provedení díla nezbytné.</v>
      </c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8">
        <v>11</v>
      </c>
      <c r="B30" s="249" t="s">
        <v>1235</v>
      </c>
      <c r="C30" s="263" t="s">
        <v>1236</v>
      </c>
      <c r="D30" s="250" t="s">
        <v>1237</v>
      </c>
      <c r="E30" s="251">
        <v>1</v>
      </c>
      <c r="F30" s="252"/>
      <c r="G30" s="253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232</v>
      </c>
      <c r="T30" s="230" t="s">
        <v>233</v>
      </c>
      <c r="U30" s="230">
        <v>0</v>
      </c>
      <c r="V30" s="230">
        <f>ROUND(E30*U30,2)</f>
        <v>0</v>
      </c>
      <c r="W30" s="230"/>
      <c r="X30" s="230" t="s">
        <v>1221</v>
      </c>
      <c r="Y30" s="230" t="s">
        <v>145</v>
      </c>
      <c r="Z30" s="210"/>
      <c r="AA30" s="210"/>
      <c r="AB30" s="210"/>
      <c r="AC30" s="210"/>
      <c r="AD30" s="210"/>
      <c r="AE30" s="210"/>
      <c r="AF30" s="210"/>
      <c r="AG30" s="210" t="s">
        <v>1222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65" t="s">
        <v>641</v>
      </c>
      <c r="D31" s="255"/>
      <c r="E31" s="255"/>
      <c r="F31" s="255"/>
      <c r="G31" s="255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207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77" t="s">
        <v>1238</v>
      </c>
      <c r="D32" s="276"/>
      <c r="E32" s="276"/>
      <c r="F32" s="276"/>
      <c r="G32" s="276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207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56">
        <v>12</v>
      </c>
      <c r="B33" s="257" t="s">
        <v>1239</v>
      </c>
      <c r="C33" s="268" t="s">
        <v>1240</v>
      </c>
      <c r="D33" s="258" t="s">
        <v>301</v>
      </c>
      <c r="E33" s="259">
        <v>10</v>
      </c>
      <c r="F33" s="260"/>
      <c r="G33" s="261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232</v>
      </c>
      <c r="T33" s="230" t="s">
        <v>233</v>
      </c>
      <c r="U33" s="230">
        <v>0</v>
      </c>
      <c r="V33" s="230">
        <f>ROUND(E33*U33,2)</f>
        <v>0</v>
      </c>
      <c r="W33" s="230"/>
      <c r="X33" s="230" t="s">
        <v>1221</v>
      </c>
      <c r="Y33" s="230" t="s">
        <v>145</v>
      </c>
      <c r="Z33" s="210"/>
      <c r="AA33" s="210"/>
      <c r="AB33" s="210"/>
      <c r="AC33" s="210"/>
      <c r="AD33" s="210"/>
      <c r="AE33" s="210"/>
      <c r="AF33" s="210"/>
      <c r="AG33" s="210" t="s">
        <v>1222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41" t="s">
        <v>138</v>
      </c>
      <c r="B34" s="242" t="s">
        <v>111</v>
      </c>
      <c r="C34" s="262" t="s">
        <v>30</v>
      </c>
      <c r="D34" s="243"/>
      <c r="E34" s="244"/>
      <c r="F34" s="245"/>
      <c r="G34" s="246">
        <f>SUMIF(AG35:AG45,"&lt;&gt;NOR",G35:G45)</f>
        <v>0</v>
      </c>
      <c r="H34" s="240"/>
      <c r="I34" s="240">
        <f>SUM(I35:I45)</f>
        <v>0</v>
      </c>
      <c r="J34" s="240"/>
      <c r="K34" s="240">
        <f>SUM(K35:K45)</f>
        <v>0</v>
      </c>
      <c r="L34" s="240"/>
      <c r="M34" s="240">
        <f>SUM(M35:M45)</f>
        <v>0</v>
      </c>
      <c r="N34" s="239"/>
      <c r="O34" s="239">
        <f>SUM(O35:O45)</f>
        <v>0</v>
      </c>
      <c r="P34" s="239"/>
      <c r="Q34" s="239">
        <f>SUM(Q35:Q45)</f>
        <v>0</v>
      </c>
      <c r="R34" s="240"/>
      <c r="S34" s="240"/>
      <c r="T34" s="240"/>
      <c r="U34" s="240"/>
      <c r="V34" s="240">
        <f>SUM(V35:V45)</f>
        <v>0</v>
      </c>
      <c r="W34" s="240"/>
      <c r="X34" s="240"/>
      <c r="Y34" s="240"/>
      <c r="AG34" t="s">
        <v>139</v>
      </c>
    </row>
    <row r="35" spans="1:60" outlineLevel="1" x14ac:dyDescent="0.2">
      <c r="A35" s="248">
        <v>13</v>
      </c>
      <c r="B35" s="249" t="s">
        <v>1241</v>
      </c>
      <c r="C35" s="263" t="s">
        <v>1242</v>
      </c>
      <c r="D35" s="250" t="s">
        <v>1243</v>
      </c>
      <c r="E35" s="251">
        <v>1</v>
      </c>
      <c r="F35" s="252"/>
      <c r="G35" s="253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143</v>
      </c>
      <c r="T35" s="230" t="s">
        <v>233</v>
      </c>
      <c r="U35" s="230">
        <v>0</v>
      </c>
      <c r="V35" s="230">
        <f>ROUND(E35*U35,2)</f>
        <v>0</v>
      </c>
      <c r="W35" s="230"/>
      <c r="X35" s="230" t="s">
        <v>1221</v>
      </c>
      <c r="Y35" s="230" t="s">
        <v>145</v>
      </c>
      <c r="Z35" s="210"/>
      <c r="AA35" s="210"/>
      <c r="AB35" s="210"/>
      <c r="AC35" s="210"/>
      <c r="AD35" s="210"/>
      <c r="AE35" s="210"/>
      <c r="AF35" s="210"/>
      <c r="AG35" s="210" t="s">
        <v>1222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2" x14ac:dyDescent="0.2">
      <c r="A36" s="227"/>
      <c r="B36" s="228"/>
      <c r="C36" s="265" t="s">
        <v>1244</v>
      </c>
      <c r="D36" s="255"/>
      <c r="E36" s="255"/>
      <c r="F36" s="255"/>
      <c r="G36" s="255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207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54" t="str">
        <f>C36</f>
        <v>Náplň činnosti: vyhotovení geometrického plánu jako součásti právních listin, podle nichž má být proveden zápis do katastru nemovitostí, je-li třeba předmět zápisu nově zobrazit do katastrální mapy.</v>
      </c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8">
        <v>14</v>
      </c>
      <c r="B37" s="249" t="s">
        <v>1245</v>
      </c>
      <c r="C37" s="263" t="s">
        <v>1246</v>
      </c>
      <c r="D37" s="250" t="s">
        <v>1220</v>
      </c>
      <c r="E37" s="251">
        <v>1</v>
      </c>
      <c r="F37" s="252"/>
      <c r="G37" s="253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143</v>
      </c>
      <c r="T37" s="230" t="s">
        <v>233</v>
      </c>
      <c r="U37" s="230">
        <v>0</v>
      </c>
      <c r="V37" s="230">
        <f>ROUND(E37*U37,2)</f>
        <v>0</v>
      </c>
      <c r="W37" s="230"/>
      <c r="X37" s="230" t="s">
        <v>1221</v>
      </c>
      <c r="Y37" s="230" t="s">
        <v>145</v>
      </c>
      <c r="Z37" s="210"/>
      <c r="AA37" s="210"/>
      <c r="AB37" s="210"/>
      <c r="AC37" s="210"/>
      <c r="AD37" s="210"/>
      <c r="AE37" s="210"/>
      <c r="AF37" s="210"/>
      <c r="AG37" s="210" t="s">
        <v>1222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45" outlineLevel="2" x14ac:dyDescent="0.2">
      <c r="A38" s="227"/>
      <c r="B38" s="228"/>
      <c r="C38" s="265" t="s">
        <v>1247</v>
      </c>
      <c r="D38" s="255"/>
      <c r="E38" s="255"/>
      <c r="F38" s="255"/>
      <c r="G38" s="255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207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54" t="str">
        <f>C38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8">
        <v>15</v>
      </c>
      <c r="B39" s="249" t="s">
        <v>1248</v>
      </c>
      <c r="C39" s="263" t="s">
        <v>1249</v>
      </c>
      <c r="D39" s="250" t="s">
        <v>1220</v>
      </c>
      <c r="E39" s="251">
        <v>1</v>
      </c>
      <c r="F39" s="252"/>
      <c r="G39" s="253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143</v>
      </c>
      <c r="T39" s="230" t="s">
        <v>233</v>
      </c>
      <c r="U39" s="230">
        <v>0</v>
      </c>
      <c r="V39" s="230">
        <f>ROUND(E39*U39,2)</f>
        <v>0</v>
      </c>
      <c r="W39" s="230"/>
      <c r="X39" s="230" t="s">
        <v>1221</v>
      </c>
      <c r="Y39" s="230" t="s">
        <v>145</v>
      </c>
      <c r="Z39" s="210"/>
      <c r="AA39" s="210"/>
      <c r="AB39" s="210"/>
      <c r="AC39" s="210"/>
      <c r="AD39" s="210"/>
      <c r="AE39" s="210"/>
      <c r="AF39" s="210"/>
      <c r="AG39" s="210" t="s">
        <v>1222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33.75" outlineLevel="2" x14ac:dyDescent="0.2">
      <c r="A40" s="227"/>
      <c r="B40" s="228"/>
      <c r="C40" s="265" t="s">
        <v>1250</v>
      </c>
      <c r="D40" s="255"/>
      <c r="E40" s="255"/>
      <c r="F40" s="255"/>
      <c r="G40" s="255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207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54" t="str">
        <f>C40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8">
        <v>16</v>
      </c>
      <c r="B41" s="249" t="s">
        <v>1251</v>
      </c>
      <c r="C41" s="263" t="s">
        <v>1252</v>
      </c>
      <c r="D41" s="250" t="s">
        <v>1220</v>
      </c>
      <c r="E41" s="251">
        <v>1</v>
      </c>
      <c r="F41" s="252"/>
      <c r="G41" s="253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143</v>
      </c>
      <c r="T41" s="230" t="s">
        <v>233</v>
      </c>
      <c r="U41" s="230">
        <v>0</v>
      </c>
      <c r="V41" s="230">
        <f>ROUND(E41*U41,2)</f>
        <v>0</v>
      </c>
      <c r="W41" s="230"/>
      <c r="X41" s="230" t="s">
        <v>1221</v>
      </c>
      <c r="Y41" s="230" t="s">
        <v>145</v>
      </c>
      <c r="Z41" s="210"/>
      <c r="AA41" s="210"/>
      <c r="AB41" s="210"/>
      <c r="AC41" s="210"/>
      <c r="AD41" s="210"/>
      <c r="AE41" s="210"/>
      <c r="AF41" s="210"/>
      <c r="AG41" s="210" t="s">
        <v>1222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2" x14ac:dyDescent="0.2">
      <c r="A42" s="227"/>
      <c r="B42" s="228"/>
      <c r="C42" s="265" t="s">
        <v>1253</v>
      </c>
      <c r="D42" s="255"/>
      <c r="E42" s="255"/>
      <c r="F42" s="255"/>
      <c r="G42" s="255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207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54" t="str">
        <f>C42</f>
        <v>Náklady na provedení skutečného zaměření stavby v rozsahu nezbytném pro zápis změny do katastru nemovitostí.</v>
      </c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8">
        <v>17</v>
      </c>
      <c r="B43" s="249" t="s">
        <v>1254</v>
      </c>
      <c r="C43" s="263" t="s">
        <v>1255</v>
      </c>
      <c r="D43" s="250" t="s">
        <v>1220</v>
      </c>
      <c r="E43" s="251">
        <v>1</v>
      </c>
      <c r="F43" s="252"/>
      <c r="G43" s="253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143</v>
      </c>
      <c r="T43" s="230" t="s">
        <v>233</v>
      </c>
      <c r="U43" s="230">
        <v>0</v>
      </c>
      <c r="V43" s="230">
        <f>ROUND(E43*U43,2)</f>
        <v>0</v>
      </c>
      <c r="W43" s="230"/>
      <c r="X43" s="230" t="s">
        <v>1221</v>
      </c>
      <c r="Y43" s="230" t="s">
        <v>145</v>
      </c>
      <c r="Z43" s="210"/>
      <c r="AA43" s="210"/>
      <c r="AB43" s="210"/>
      <c r="AC43" s="210"/>
      <c r="AD43" s="210"/>
      <c r="AE43" s="210"/>
      <c r="AF43" s="210"/>
      <c r="AG43" s="210" t="s">
        <v>1222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2" x14ac:dyDescent="0.2">
      <c r="A44" s="227"/>
      <c r="B44" s="228"/>
      <c r="C44" s="265" t="s">
        <v>1256</v>
      </c>
      <c r="D44" s="255"/>
      <c r="E44" s="255"/>
      <c r="F44" s="255"/>
      <c r="G44" s="255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207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54" t="str">
        <f>C44</f>
        <v>Náklady na vyhotovení dokumentace skutečného provedení stavby a její předání objednateli v požadované formě a požadovaném počtu.</v>
      </c>
      <c r="BB44" s="210"/>
      <c r="BC44" s="210"/>
      <c r="BD44" s="210"/>
      <c r="BE44" s="210"/>
      <c r="BF44" s="210"/>
      <c r="BG44" s="210"/>
      <c r="BH44" s="210"/>
    </row>
    <row r="45" spans="1:60" ht="33.75" outlineLevel="1" x14ac:dyDescent="0.2">
      <c r="A45" s="248">
        <v>18</v>
      </c>
      <c r="B45" s="249" t="s">
        <v>1257</v>
      </c>
      <c r="C45" s="263" t="s">
        <v>1258</v>
      </c>
      <c r="D45" s="250" t="s">
        <v>1237</v>
      </c>
      <c r="E45" s="251">
        <v>1</v>
      </c>
      <c r="F45" s="252"/>
      <c r="G45" s="253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232</v>
      </c>
      <c r="T45" s="230" t="s">
        <v>233</v>
      </c>
      <c r="U45" s="230">
        <v>0</v>
      </c>
      <c r="V45" s="230">
        <f>ROUND(E45*U45,2)</f>
        <v>0</v>
      </c>
      <c r="W45" s="230"/>
      <c r="X45" s="230" t="s">
        <v>1221</v>
      </c>
      <c r="Y45" s="230" t="s">
        <v>145</v>
      </c>
      <c r="Z45" s="210"/>
      <c r="AA45" s="210"/>
      <c r="AB45" s="210"/>
      <c r="AC45" s="210"/>
      <c r="AD45" s="210"/>
      <c r="AE45" s="210"/>
      <c r="AF45" s="210"/>
      <c r="AG45" s="210" t="s">
        <v>1222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x14ac:dyDescent="0.2">
      <c r="A46" s="3"/>
      <c r="B46" s="4"/>
      <c r="C46" s="269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E46">
        <v>12</v>
      </c>
      <c r="AF46">
        <v>21</v>
      </c>
      <c r="AG46" t="s">
        <v>124</v>
      </c>
    </row>
    <row r="47" spans="1:60" x14ac:dyDescent="0.2">
      <c r="A47" s="213"/>
      <c r="B47" s="214" t="s">
        <v>31</v>
      </c>
      <c r="C47" s="270"/>
      <c r="D47" s="215"/>
      <c r="E47" s="216"/>
      <c r="F47" s="216"/>
      <c r="G47" s="247">
        <f>G8+G19+G34</f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f>SUMIF(L7:L45,AE46,G7:G45)</f>
        <v>0</v>
      </c>
      <c r="AF47">
        <f>SUMIF(L7:L45,AF46,G7:G45)</f>
        <v>0</v>
      </c>
      <c r="AG47" t="s">
        <v>382</v>
      </c>
    </row>
    <row r="48" spans="1:60" x14ac:dyDescent="0.2">
      <c r="A48" s="3"/>
      <c r="B48" s="4"/>
      <c r="C48" s="269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33" x14ac:dyDescent="0.2">
      <c r="A49" s="3"/>
      <c r="B49" s="4"/>
      <c r="C49" s="269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217" t="s">
        <v>383</v>
      </c>
      <c r="B50" s="217"/>
      <c r="C50" s="271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218"/>
      <c r="B51" s="219"/>
      <c r="C51" s="272"/>
      <c r="D51" s="219"/>
      <c r="E51" s="219"/>
      <c r="F51" s="219"/>
      <c r="G51" s="220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G51" t="s">
        <v>384</v>
      </c>
    </row>
    <row r="52" spans="1:33" x14ac:dyDescent="0.2">
      <c r="A52" s="221"/>
      <c r="B52" s="222"/>
      <c r="C52" s="273"/>
      <c r="D52" s="222"/>
      <c r="E52" s="222"/>
      <c r="F52" s="222"/>
      <c r="G52" s="22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">
      <c r="A53" s="221"/>
      <c r="B53" s="222"/>
      <c r="C53" s="273"/>
      <c r="D53" s="222"/>
      <c r="E53" s="222"/>
      <c r="F53" s="222"/>
      <c r="G53" s="22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">
      <c r="A54" s="221"/>
      <c r="B54" s="222"/>
      <c r="C54" s="273"/>
      <c r="D54" s="222"/>
      <c r="E54" s="222"/>
      <c r="F54" s="222"/>
      <c r="G54" s="22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33" x14ac:dyDescent="0.2">
      <c r="A55" s="224"/>
      <c r="B55" s="225"/>
      <c r="C55" s="274"/>
      <c r="D55" s="225"/>
      <c r="E55" s="225"/>
      <c r="F55" s="225"/>
      <c r="G55" s="226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 x14ac:dyDescent="0.2">
      <c r="A56" s="3"/>
      <c r="B56" s="4"/>
      <c r="C56" s="269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33" x14ac:dyDescent="0.2">
      <c r="C57" s="275"/>
      <c r="D57" s="10"/>
      <c r="AG57" t="s">
        <v>385</v>
      </c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23">
    <mergeCell ref="C44:G44"/>
    <mergeCell ref="C31:G31"/>
    <mergeCell ref="C32:G32"/>
    <mergeCell ref="C36:G36"/>
    <mergeCell ref="C38:G38"/>
    <mergeCell ref="C40:G40"/>
    <mergeCell ref="C42:G42"/>
    <mergeCell ref="C18:G18"/>
    <mergeCell ref="C22:G22"/>
    <mergeCell ref="C24:G24"/>
    <mergeCell ref="C25:G25"/>
    <mergeCell ref="C27:G27"/>
    <mergeCell ref="C29:G29"/>
    <mergeCell ref="A1:G1"/>
    <mergeCell ref="C2:G2"/>
    <mergeCell ref="C3:G3"/>
    <mergeCell ref="C4:G4"/>
    <mergeCell ref="A50:C50"/>
    <mergeCell ref="A51:G55"/>
    <mergeCell ref="C10:G10"/>
    <mergeCell ref="C12:G12"/>
    <mergeCell ref="C14:G14"/>
    <mergeCell ref="C16:G1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88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">
      <c r="A16" s="194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SUMIF(F63:F84,A16,I63:I84)+SUMIF(F63:F84,"PSU",I63:I84)</f>
        <v>0</v>
      </c>
      <c r="J16" s="85"/>
    </row>
    <row r="17" spans="1:10" ht="23.25" customHeight="1" x14ac:dyDescent="0.2">
      <c r="A17" s="194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SUMIF(F63:F84,A17,I63:I84)</f>
        <v>0</v>
      </c>
      <c r="J17" s="85"/>
    </row>
    <row r="18" spans="1:10" ht="23.25" customHeight="1" x14ac:dyDescent="0.2">
      <c r="A18" s="194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SUMIF(F63:F84,A18,I63:I84)</f>
        <v>0</v>
      </c>
      <c r="J18" s="85"/>
    </row>
    <row r="19" spans="1:10" ht="23.25" customHeight="1" x14ac:dyDescent="0.2">
      <c r="A19" s="194" t="s">
        <v>110</v>
      </c>
      <c r="B19" s="38" t="s">
        <v>29</v>
      </c>
      <c r="C19" s="62"/>
      <c r="D19" s="63"/>
      <c r="E19" s="83"/>
      <c r="F19" s="84"/>
      <c r="G19" s="83"/>
      <c r="H19" s="84"/>
      <c r="I19" s="83">
        <f>SUMIF(F63:F84,A19,I63:I84)</f>
        <v>0</v>
      </c>
      <c r="J19" s="85"/>
    </row>
    <row r="20" spans="1:10" ht="23.25" customHeight="1" x14ac:dyDescent="0.2">
      <c r="A20" s="194" t="s">
        <v>111</v>
      </c>
      <c r="B20" s="38" t="s">
        <v>30</v>
      </c>
      <c r="C20" s="62"/>
      <c r="D20" s="63"/>
      <c r="E20" s="83"/>
      <c r="F20" s="84"/>
      <c r="G20" s="83"/>
      <c r="H20" s="84"/>
      <c r="I20" s="83">
        <f>SUMIF(F63:F84,A20,I63:I84)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'IO301 01 Pol'!AE203+'IO401 01 Pol'!AE84+'SO001 01 Pol'!AE84+'SO101 01 Pol'!AE227+'SO101 02 Pol'!AE75+'SO101 03 Pol'!AE123+'SO701 01 Pol'!AE54+'SO701 02 Pol'!AE86+'SO701 03 Pol'!AE100+'VON 01 Pol'!AE47</f>
        <v>0</v>
      </c>
      <c r="G39" s="147">
        <f>'IO301 01 Pol'!AF203+'IO401 01 Pol'!AF84+'SO001 01 Pol'!AF84+'SO101 01 Pol'!AF227+'SO101 02 Pol'!AF75+'SO101 03 Pol'!AF123+'SO701 01 Pol'!AF54+'SO701 02 Pol'!AF86+'SO701 03 Pol'!AF100+'VON 01 Pol'!AF47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 t="s">
        <v>46</v>
      </c>
      <c r="C40" s="151" t="s">
        <v>47</v>
      </c>
      <c r="D40" s="151"/>
      <c r="E40" s="151"/>
      <c r="F40" s="152">
        <f>'IO301 01 Pol'!AE203</f>
        <v>0</v>
      </c>
      <c r="G40" s="153">
        <f>'IO301 01 Pol'!AF203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">
      <c r="A41" s="134">
        <v>3</v>
      </c>
      <c r="B41" s="155" t="s">
        <v>48</v>
      </c>
      <c r="C41" s="145" t="s">
        <v>47</v>
      </c>
      <c r="D41" s="145"/>
      <c r="E41" s="145"/>
      <c r="F41" s="156">
        <f>'IO301 01 Pol'!AE203</f>
        <v>0</v>
      </c>
      <c r="G41" s="148">
        <f>'IO301 01 Pol'!AF203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">
      <c r="A42" s="134">
        <v>2</v>
      </c>
      <c r="B42" s="150" t="s">
        <v>49</v>
      </c>
      <c r="C42" s="151" t="s">
        <v>50</v>
      </c>
      <c r="D42" s="151"/>
      <c r="E42" s="151"/>
      <c r="F42" s="152">
        <f>'IO401 01 Pol'!AE84</f>
        <v>0</v>
      </c>
      <c r="G42" s="153">
        <f>'IO401 01 Pol'!AF84</f>
        <v>0</v>
      </c>
      <c r="H42" s="153">
        <f>(F42*SazbaDPH1/100)+(G42*SazbaDPH2/100)</f>
        <v>0</v>
      </c>
      <c r="I42" s="153">
        <f>F42+G42+H42</f>
        <v>0</v>
      </c>
      <c r="J42" s="154" t="str">
        <f>IF(CenaCelkemVypocet=0,"",I42/CenaCelkemVypocet*100)</f>
        <v/>
      </c>
    </row>
    <row r="43" spans="1:10" ht="25.5" customHeight="1" x14ac:dyDescent="0.2">
      <c r="A43" s="134">
        <v>3</v>
      </c>
      <c r="B43" s="155" t="s">
        <v>48</v>
      </c>
      <c r="C43" s="145" t="s">
        <v>50</v>
      </c>
      <c r="D43" s="145"/>
      <c r="E43" s="145"/>
      <c r="F43" s="156">
        <f>'IO401 01 Pol'!AE84</f>
        <v>0</v>
      </c>
      <c r="G43" s="148">
        <f>'IO401 01 Pol'!AF84</f>
        <v>0</v>
      </c>
      <c r="H43" s="148">
        <f>(F43*SazbaDPH1/100)+(G43*SazbaDPH2/100)</f>
        <v>0</v>
      </c>
      <c r="I43" s="148">
        <f>F43+G43+H43</f>
        <v>0</v>
      </c>
      <c r="J43" s="149" t="str">
        <f>IF(CenaCelkemVypocet=0,"",I43/CenaCelkemVypocet*100)</f>
        <v/>
      </c>
    </row>
    <row r="44" spans="1:10" ht="25.5" customHeight="1" x14ac:dyDescent="0.2">
      <c r="A44" s="134">
        <v>2</v>
      </c>
      <c r="B44" s="150" t="s">
        <v>51</v>
      </c>
      <c r="C44" s="151" t="s">
        <v>52</v>
      </c>
      <c r="D44" s="151"/>
      <c r="E44" s="151"/>
      <c r="F44" s="152">
        <f>'SO001 01 Pol'!AE84</f>
        <v>0</v>
      </c>
      <c r="G44" s="153">
        <f>'SO001 01 Pol'!AF84</f>
        <v>0</v>
      </c>
      <c r="H44" s="153">
        <f>(F44*SazbaDPH1/100)+(G44*SazbaDPH2/100)</f>
        <v>0</v>
      </c>
      <c r="I44" s="153">
        <f>F44+G44+H44</f>
        <v>0</v>
      </c>
      <c r="J44" s="154" t="str">
        <f>IF(CenaCelkemVypocet=0,"",I44/CenaCelkemVypocet*100)</f>
        <v/>
      </c>
    </row>
    <row r="45" spans="1:10" ht="25.5" customHeight="1" x14ac:dyDescent="0.2">
      <c r="A45" s="134">
        <v>3</v>
      </c>
      <c r="B45" s="155" t="s">
        <v>48</v>
      </c>
      <c r="C45" s="145" t="s">
        <v>52</v>
      </c>
      <c r="D45" s="145"/>
      <c r="E45" s="145"/>
      <c r="F45" s="156">
        <f>'SO001 01 Pol'!AE84</f>
        <v>0</v>
      </c>
      <c r="G45" s="148">
        <f>'SO001 01 Pol'!AF84</f>
        <v>0</v>
      </c>
      <c r="H45" s="148">
        <f>(F45*SazbaDPH1/100)+(G45*SazbaDPH2/100)</f>
        <v>0</v>
      </c>
      <c r="I45" s="148">
        <f>F45+G45+H45</f>
        <v>0</v>
      </c>
      <c r="J45" s="149" t="str">
        <f>IF(CenaCelkemVypocet=0,"",I45/CenaCelkemVypocet*100)</f>
        <v/>
      </c>
    </row>
    <row r="46" spans="1:10" ht="25.5" customHeight="1" x14ac:dyDescent="0.2">
      <c r="A46" s="134">
        <v>2</v>
      </c>
      <c r="B46" s="150" t="s">
        <v>53</v>
      </c>
      <c r="C46" s="151" t="s">
        <v>54</v>
      </c>
      <c r="D46" s="151"/>
      <c r="E46" s="151"/>
      <c r="F46" s="152">
        <f>'SO101 01 Pol'!AE227+'SO101 02 Pol'!AE75+'SO101 03 Pol'!AE123</f>
        <v>0</v>
      </c>
      <c r="G46" s="153">
        <f>'SO101 01 Pol'!AF227+'SO101 02 Pol'!AF75+'SO101 03 Pol'!AF123</f>
        <v>0</v>
      </c>
      <c r="H46" s="153">
        <f>(F46*SazbaDPH1/100)+(G46*SazbaDPH2/100)</f>
        <v>0</v>
      </c>
      <c r="I46" s="153">
        <f>F46+G46+H46</f>
        <v>0</v>
      </c>
      <c r="J46" s="154" t="str">
        <f>IF(CenaCelkemVypocet=0,"",I46/CenaCelkemVypocet*100)</f>
        <v/>
      </c>
    </row>
    <row r="47" spans="1:10" ht="25.5" customHeight="1" x14ac:dyDescent="0.2">
      <c r="A47" s="134">
        <v>3</v>
      </c>
      <c r="B47" s="155" t="s">
        <v>48</v>
      </c>
      <c r="C47" s="145" t="s">
        <v>55</v>
      </c>
      <c r="D47" s="145"/>
      <c r="E47" s="145"/>
      <c r="F47" s="156">
        <f>'SO101 01 Pol'!AE227</f>
        <v>0</v>
      </c>
      <c r="G47" s="148">
        <f>'SO101 01 Pol'!AF227</f>
        <v>0</v>
      </c>
      <c r="H47" s="148">
        <f>(F47*SazbaDPH1/100)+(G47*SazbaDPH2/100)</f>
        <v>0</v>
      </c>
      <c r="I47" s="148">
        <f>F47+G47+H47</f>
        <v>0</v>
      </c>
      <c r="J47" s="149" t="str">
        <f>IF(CenaCelkemVypocet=0,"",I47/CenaCelkemVypocet*100)</f>
        <v/>
      </c>
    </row>
    <row r="48" spans="1:10" ht="25.5" customHeight="1" x14ac:dyDescent="0.2">
      <c r="A48" s="134">
        <v>3</v>
      </c>
      <c r="B48" s="155" t="s">
        <v>56</v>
      </c>
      <c r="C48" s="145" t="s">
        <v>57</v>
      </c>
      <c r="D48" s="145"/>
      <c r="E48" s="145"/>
      <c r="F48" s="156">
        <f>'SO101 02 Pol'!AE75</f>
        <v>0</v>
      </c>
      <c r="G48" s="148">
        <f>'SO101 02 Pol'!AF75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">
      <c r="A49" s="134">
        <v>3</v>
      </c>
      <c r="B49" s="155" t="s">
        <v>58</v>
      </c>
      <c r="C49" s="145" t="s">
        <v>59</v>
      </c>
      <c r="D49" s="145"/>
      <c r="E49" s="145"/>
      <c r="F49" s="156">
        <f>'SO101 03 Pol'!AE123</f>
        <v>0</v>
      </c>
      <c r="G49" s="148">
        <f>'SO101 03 Pol'!AF123</f>
        <v>0</v>
      </c>
      <c r="H49" s="148">
        <f>(F49*SazbaDPH1/100)+(G49*SazbaDPH2/100)</f>
        <v>0</v>
      </c>
      <c r="I49" s="148">
        <f>F49+G49+H49</f>
        <v>0</v>
      </c>
      <c r="J49" s="149" t="str">
        <f>IF(CenaCelkemVypocet=0,"",I49/CenaCelkemVypocet*100)</f>
        <v/>
      </c>
    </row>
    <row r="50" spans="1:10" ht="25.5" customHeight="1" x14ac:dyDescent="0.2">
      <c r="A50" s="134">
        <v>2</v>
      </c>
      <c r="B50" s="150" t="s">
        <v>60</v>
      </c>
      <c r="C50" s="151" t="s">
        <v>61</v>
      </c>
      <c r="D50" s="151"/>
      <c r="E50" s="151"/>
      <c r="F50" s="152">
        <f>'SO701 01 Pol'!AE54+'SO701 02 Pol'!AE86+'SO701 03 Pol'!AE100</f>
        <v>0</v>
      </c>
      <c r="G50" s="153">
        <f>'SO701 01 Pol'!AF54+'SO701 02 Pol'!AF86+'SO701 03 Pol'!AF100</f>
        <v>0</v>
      </c>
      <c r="H50" s="153">
        <f>(F50*SazbaDPH1/100)+(G50*SazbaDPH2/100)</f>
        <v>0</v>
      </c>
      <c r="I50" s="153">
        <f>F50+G50+H50</f>
        <v>0</v>
      </c>
      <c r="J50" s="154" t="str">
        <f>IF(CenaCelkemVypocet=0,"",I50/CenaCelkemVypocet*100)</f>
        <v/>
      </c>
    </row>
    <row r="51" spans="1:10" ht="25.5" customHeight="1" x14ac:dyDescent="0.2">
      <c r="A51" s="134">
        <v>3</v>
      </c>
      <c r="B51" s="155" t="s">
        <v>48</v>
      </c>
      <c r="C51" s="145" t="s">
        <v>62</v>
      </c>
      <c r="D51" s="145"/>
      <c r="E51" s="145"/>
      <c r="F51" s="156">
        <f>'SO701 01 Pol'!AE54</f>
        <v>0</v>
      </c>
      <c r="G51" s="148">
        <f>'SO701 01 Pol'!AF54</f>
        <v>0</v>
      </c>
      <c r="H51" s="148">
        <f>(F51*SazbaDPH1/100)+(G51*SazbaDPH2/100)</f>
        <v>0</v>
      </c>
      <c r="I51" s="148">
        <f>F51+G51+H51</f>
        <v>0</v>
      </c>
      <c r="J51" s="149" t="str">
        <f>IF(CenaCelkemVypocet=0,"",I51/CenaCelkemVypocet*100)</f>
        <v/>
      </c>
    </row>
    <row r="52" spans="1:10" ht="25.5" customHeight="1" x14ac:dyDescent="0.2">
      <c r="A52" s="134">
        <v>3</v>
      </c>
      <c r="B52" s="155" t="s">
        <v>56</v>
      </c>
      <c r="C52" s="145" t="s">
        <v>63</v>
      </c>
      <c r="D52" s="145"/>
      <c r="E52" s="145"/>
      <c r="F52" s="156">
        <f>'SO701 02 Pol'!AE86</f>
        <v>0</v>
      </c>
      <c r="G52" s="148">
        <f>'SO701 02 Pol'!AF86</f>
        <v>0</v>
      </c>
      <c r="H52" s="148">
        <f>(F52*SazbaDPH1/100)+(G52*SazbaDPH2/100)</f>
        <v>0</v>
      </c>
      <c r="I52" s="148">
        <f>F52+G52+H52</f>
        <v>0</v>
      </c>
      <c r="J52" s="149" t="str">
        <f>IF(CenaCelkemVypocet=0,"",I52/CenaCelkemVypocet*100)</f>
        <v/>
      </c>
    </row>
    <row r="53" spans="1:10" ht="25.5" customHeight="1" x14ac:dyDescent="0.2">
      <c r="A53" s="134">
        <v>3</v>
      </c>
      <c r="B53" s="155" t="s">
        <v>58</v>
      </c>
      <c r="C53" s="145" t="s">
        <v>64</v>
      </c>
      <c r="D53" s="145"/>
      <c r="E53" s="145"/>
      <c r="F53" s="156">
        <f>'SO701 03 Pol'!AE100</f>
        <v>0</v>
      </c>
      <c r="G53" s="148">
        <f>'SO701 03 Pol'!AF100</f>
        <v>0</v>
      </c>
      <c r="H53" s="148">
        <f>(F53*SazbaDPH1/100)+(G53*SazbaDPH2/100)</f>
        <v>0</v>
      </c>
      <c r="I53" s="148">
        <f>F53+G53+H53</f>
        <v>0</v>
      </c>
      <c r="J53" s="149" t="str">
        <f>IF(CenaCelkemVypocet=0,"",I53/CenaCelkemVypocet*100)</f>
        <v/>
      </c>
    </row>
    <row r="54" spans="1:10" ht="25.5" customHeight="1" x14ac:dyDescent="0.2">
      <c r="A54" s="134">
        <v>2</v>
      </c>
      <c r="B54" s="150" t="s">
        <v>65</v>
      </c>
      <c r="C54" s="151" t="s">
        <v>66</v>
      </c>
      <c r="D54" s="151"/>
      <c r="E54" s="151"/>
      <c r="F54" s="152">
        <f>'VON 01 Pol'!AE47</f>
        <v>0</v>
      </c>
      <c r="G54" s="153">
        <f>'VON 01 Pol'!AF47</f>
        <v>0</v>
      </c>
      <c r="H54" s="153">
        <f>(F54*SazbaDPH1/100)+(G54*SazbaDPH2/100)</f>
        <v>0</v>
      </c>
      <c r="I54" s="153">
        <f>F54+G54+H54</f>
        <v>0</v>
      </c>
      <c r="J54" s="154" t="str">
        <f>IF(CenaCelkemVypocet=0,"",I54/CenaCelkemVypocet*100)</f>
        <v/>
      </c>
    </row>
    <row r="55" spans="1:10" ht="25.5" customHeight="1" x14ac:dyDescent="0.2">
      <c r="A55" s="134">
        <v>3</v>
      </c>
      <c r="B55" s="155" t="s">
        <v>48</v>
      </c>
      <c r="C55" s="145" t="s">
        <v>66</v>
      </c>
      <c r="D55" s="145"/>
      <c r="E55" s="145"/>
      <c r="F55" s="156">
        <f>'VON 01 Pol'!AE47</f>
        <v>0</v>
      </c>
      <c r="G55" s="148">
        <f>'VON 01 Pol'!AF47</f>
        <v>0</v>
      </c>
      <c r="H55" s="148">
        <f>(F55*SazbaDPH1/100)+(G55*SazbaDPH2/100)</f>
        <v>0</v>
      </c>
      <c r="I55" s="148">
        <f>F55+G55+H55</f>
        <v>0</v>
      </c>
      <c r="J55" s="149" t="str">
        <f>IF(CenaCelkemVypocet=0,"",I55/CenaCelkemVypocet*100)</f>
        <v/>
      </c>
    </row>
    <row r="56" spans="1:10" ht="25.5" customHeight="1" x14ac:dyDescent="0.2">
      <c r="A56" s="134"/>
      <c r="B56" s="157" t="s">
        <v>67</v>
      </c>
      <c r="C56" s="158"/>
      <c r="D56" s="158"/>
      <c r="E56" s="159"/>
      <c r="F56" s="160">
        <f>SUMIF(A39:A55,"=1",F39:F55)</f>
        <v>0</v>
      </c>
      <c r="G56" s="161">
        <f>SUMIF(A39:A55,"=1",G39:G55)</f>
        <v>0</v>
      </c>
      <c r="H56" s="161">
        <f>SUMIF(A39:A55,"=1",H39:H55)</f>
        <v>0</v>
      </c>
      <c r="I56" s="161">
        <f>SUMIF(A39:A55,"=1",I39:I55)</f>
        <v>0</v>
      </c>
      <c r="J56" s="162">
        <f>SUMIF(A39:A55,"=1",J39:J55)</f>
        <v>0</v>
      </c>
    </row>
    <row r="60" spans="1:10" ht="15.75" x14ac:dyDescent="0.25">
      <c r="B60" s="173" t="s">
        <v>69</v>
      </c>
    </row>
    <row r="62" spans="1:10" ht="25.5" customHeight="1" x14ac:dyDescent="0.2">
      <c r="A62" s="175"/>
      <c r="B62" s="178" t="s">
        <v>18</v>
      </c>
      <c r="C62" s="178" t="s">
        <v>6</v>
      </c>
      <c r="D62" s="179"/>
      <c r="E62" s="179"/>
      <c r="F62" s="180" t="s">
        <v>70</v>
      </c>
      <c r="G62" s="180"/>
      <c r="H62" s="180"/>
      <c r="I62" s="180" t="s">
        <v>31</v>
      </c>
      <c r="J62" s="180" t="s">
        <v>0</v>
      </c>
    </row>
    <row r="63" spans="1:10" ht="36.75" customHeight="1" x14ac:dyDescent="0.2">
      <c r="A63" s="176"/>
      <c r="B63" s="181" t="s">
        <v>71</v>
      </c>
      <c r="C63" s="182" t="s">
        <v>72</v>
      </c>
      <c r="D63" s="183"/>
      <c r="E63" s="183"/>
      <c r="F63" s="190" t="s">
        <v>26</v>
      </c>
      <c r="G63" s="191"/>
      <c r="H63" s="191"/>
      <c r="I63" s="191">
        <f>'IO401 01 Pol'!G8</f>
        <v>0</v>
      </c>
      <c r="J63" s="187" t="str">
        <f>IF(I85=0,"",I63/I85*100)</f>
        <v/>
      </c>
    </row>
    <row r="64" spans="1:10" ht="36.75" customHeight="1" x14ac:dyDescent="0.2">
      <c r="A64" s="176"/>
      <c r="B64" s="181" t="s">
        <v>73</v>
      </c>
      <c r="C64" s="182" t="s">
        <v>74</v>
      </c>
      <c r="D64" s="183"/>
      <c r="E64" s="183"/>
      <c r="F64" s="190" t="s">
        <v>26</v>
      </c>
      <c r="G64" s="191"/>
      <c r="H64" s="191"/>
      <c r="I64" s="191">
        <f>'IO301 01 Pol'!G8+'SO001 01 Pol'!G8+'SO101 01 Pol'!G8+'SO101 02 Pol'!G8+'SO101 03 Pol'!G8+'SO701 01 Pol'!G8+'SO701 02 Pol'!G8+'SO701 03 Pol'!G8+'VON 01 Pol'!G8</f>
        <v>0</v>
      </c>
      <c r="J64" s="187" t="str">
        <f>IF(I85=0,"",I64/I85*100)</f>
        <v/>
      </c>
    </row>
    <row r="65" spans="1:10" ht="36.75" customHeight="1" x14ac:dyDescent="0.2">
      <c r="A65" s="176"/>
      <c r="B65" s="181" t="s">
        <v>75</v>
      </c>
      <c r="C65" s="182" t="s">
        <v>76</v>
      </c>
      <c r="D65" s="183"/>
      <c r="E65" s="183"/>
      <c r="F65" s="190" t="s">
        <v>26</v>
      </c>
      <c r="G65" s="191"/>
      <c r="H65" s="191"/>
      <c r="I65" s="191">
        <f>'SO101 01 Pol'!G63</f>
        <v>0</v>
      </c>
      <c r="J65" s="187" t="str">
        <f>IF(I85=0,"",I65/I85*100)</f>
        <v/>
      </c>
    </row>
    <row r="66" spans="1:10" ht="36.75" customHeight="1" x14ac:dyDescent="0.2">
      <c r="A66" s="176"/>
      <c r="B66" s="181" t="s">
        <v>75</v>
      </c>
      <c r="C66" s="182" t="s">
        <v>77</v>
      </c>
      <c r="D66" s="183"/>
      <c r="E66" s="183"/>
      <c r="F66" s="190" t="s">
        <v>26</v>
      </c>
      <c r="G66" s="191"/>
      <c r="H66" s="191"/>
      <c r="I66" s="191">
        <f>'IO301 01 Pol'!G97</f>
        <v>0</v>
      </c>
      <c r="J66" s="187" t="str">
        <f>IF(I85=0,"",I66/I85*100)</f>
        <v/>
      </c>
    </row>
    <row r="67" spans="1:10" ht="36.75" customHeight="1" x14ac:dyDescent="0.2">
      <c r="A67" s="176"/>
      <c r="B67" s="181" t="s">
        <v>78</v>
      </c>
      <c r="C67" s="182" t="s">
        <v>79</v>
      </c>
      <c r="D67" s="183"/>
      <c r="E67" s="183"/>
      <c r="F67" s="190" t="s">
        <v>26</v>
      </c>
      <c r="G67" s="191"/>
      <c r="H67" s="191"/>
      <c r="I67" s="191">
        <f>'SO701 01 Pol'!G34+'SO701 02 Pol'!G34</f>
        <v>0</v>
      </c>
      <c r="J67" s="187" t="str">
        <f>IF(I85=0,"",I67/I85*100)</f>
        <v/>
      </c>
    </row>
    <row r="68" spans="1:10" ht="36.75" customHeight="1" x14ac:dyDescent="0.2">
      <c r="A68" s="176"/>
      <c r="B68" s="181" t="s">
        <v>80</v>
      </c>
      <c r="C68" s="182" t="s">
        <v>81</v>
      </c>
      <c r="D68" s="183"/>
      <c r="E68" s="183"/>
      <c r="F68" s="190" t="s">
        <v>26</v>
      </c>
      <c r="G68" s="191"/>
      <c r="H68" s="191"/>
      <c r="I68" s="191">
        <f>'IO301 01 Pol'!G113+'SO701 02 Pol'!G56</f>
        <v>0</v>
      </c>
      <c r="J68" s="187" t="str">
        <f>IF(I85=0,"",I68/I85*100)</f>
        <v/>
      </c>
    </row>
    <row r="69" spans="1:10" ht="36.75" customHeight="1" x14ac:dyDescent="0.2">
      <c r="A69" s="176"/>
      <c r="B69" s="181" t="s">
        <v>82</v>
      </c>
      <c r="C69" s="182" t="s">
        <v>83</v>
      </c>
      <c r="D69" s="183"/>
      <c r="E69" s="183"/>
      <c r="F69" s="190" t="s">
        <v>26</v>
      </c>
      <c r="G69" s="191"/>
      <c r="H69" s="191"/>
      <c r="I69" s="191">
        <f>'IO301 01 Pol'!G127</f>
        <v>0</v>
      </c>
      <c r="J69" s="187" t="str">
        <f>IF(I85=0,"",I69/I85*100)</f>
        <v/>
      </c>
    </row>
    <row r="70" spans="1:10" ht="36.75" customHeight="1" x14ac:dyDescent="0.2">
      <c r="A70" s="176"/>
      <c r="B70" s="181" t="s">
        <v>82</v>
      </c>
      <c r="C70" s="182" t="s">
        <v>84</v>
      </c>
      <c r="D70" s="183"/>
      <c r="E70" s="183"/>
      <c r="F70" s="190" t="s">
        <v>26</v>
      </c>
      <c r="G70" s="191"/>
      <c r="H70" s="191"/>
      <c r="I70" s="191">
        <f>'SO101 01 Pol'!G66+'SO101 02 Pol'!G57</f>
        <v>0</v>
      </c>
      <c r="J70" s="187" t="str">
        <f>IF(I85=0,"",I70/I85*100)</f>
        <v/>
      </c>
    </row>
    <row r="71" spans="1:10" ht="36.75" customHeight="1" x14ac:dyDescent="0.2">
      <c r="A71" s="176"/>
      <c r="B71" s="181" t="s">
        <v>85</v>
      </c>
      <c r="C71" s="182" t="s">
        <v>86</v>
      </c>
      <c r="D71" s="183"/>
      <c r="E71" s="183"/>
      <c r="F71" s="190" t="s">
        <v>26</v>
      </c>
      <c r="G71" s="191"/>
      <c r="H71" s="191"/>
      <c r="I71" s="191">
        <f>'SO701 02 Pol'!G68</f>
        <v>0</v>
      </c>
      <c r="J71" s="187" t="str">
        <f>IF(I85=0,"",I71/I85*100)</f>
        <v/>
      </c>
    </row>
    <row r="72" spans="1:10" ht="36.75" customHeight="1" x14ac:dyDescent="0.2">
      <c r="A72" s="176"/>
      <c r="B72" s="181" t="s">
        <v>87</v>
      </c>
      <c r="C72" s="182" t="s">
        <v>88</v>
      </c>
      <c r="D72" s="183"/>
      <c r="E72" s="183"/>
      <c r="F72" s="190" t="s">
        <v>26</v>
      </c>
      <c r="G72" s="191"/>
      <c r="H72" s="191"/>
      <c r="I72" s="191">
        <f>'IO301 01 Pol'!G131+'SO101 01 Pol'!G159</f>
        <v>0</v>
      </c>
      <c r="J72" s="187" t="str">
        <f>IF(I85=0,"",I72/I85*100)</f>
        <v/>
      </c>
    </row>
    <row r="73" spans="1:10" ht="36.75" customHeight="1" x14ac:dyDescent="0.2">
      <c r="A73" s="176"/>
      <c r="B73" s="181" t="s">
        <v>89</v>
      </c>
      <c r="C73" s="182" t="s">
        <v>90</v>
      </c>
      <c r="D73" s="183"/>
      <c r="E73" s="183"/>
      <c r="F73" s="190" t="s">
        <v>26</v>
      </c>
      <c r="G73" s="191"/>
      <c r="H73" s="191"/>
      <c r="I73" s="191">
        <f>'SO101 01 Pol'!G175+'SO101 02 Pol'!G69+'SO101 03 Pol'!G35</f>
        <v>0</v>
      </c>
      <c r="J73" s="187" t="str">
        <f>IF(I85=0,"",I73/I85*100)</f>
        <v/>
      </c>
    </row>
    <row r="74" spans="1:10" ht="36.75" customHeight="1" x14ac:dyDescent="0.2">
      <c r="A74" s="176"/>
      <c r="B74" s="181" t="s">
        <v>91</v>
      </c>
      <c r="C74" s="182" t="s">
        <v>92</v>
      </c>
      <c r="D74" s="183"/>
      <c r="E74" s="183"/>
      <c r="F74" s="190" t="s">
        <v>26</v>
      </c>
      <c r="G74" s="191"/>
      <c r="H74" s="191"/>
      <c r="I74" s="191">
        <f>'SO001 01 Pol'!G59</f>
        <v>0</v>
      </c>
      <c r="J74" s="187" t="str">
        <f>IF(I85=0,"",I74/I85*100)</f>
        <v/>
      </c>
    </row>
    <row r="75" spans="1:10" ht="36.75" customHeight="1" x14ac:dyDescent="0.2">
      <c r="A75" s="176"/>
      <c r="B75" s="181" t="s">
        <v>93</v>
      </c>
      <c r="C75" s="182" t="s">
        <v>94</v>
      </c>
      <c r="D75" s="183"/>
      <c r="E75" s="183"/>
      <c r="F75" s="190" t="s">
        <v>26</v>
      </c>
      <c r="G75" s="191"/>
      <c r="H75" s="191"/>
      <c r="I75" s="191">
        <f>'IO301 01 Pol'!G199+'SO701 01 Pol'!G51+'SO701 02 Pol'!G71+'SO701 03 Pol'!G97</f>
        <v>0</v>
      </c>
      <c r="J75" s="187" t="str">
        <f>IF(I85=0,"",I75/I85*100)</f>
        <v/>
      </c>
    </row>
    <row r="76" spans="1:10" ht="36.75" customHeight="1" x14ac:dyDescent="0.2">
      <c r="A76" s="176"/>
      <c r="B76" s="181" t="s">
        <v>95</v>
      </c>
      <c r="C76" s="182" t="s">
        <v>96</v>
      </c>
      <c r="D76" s="183"/>
      <c r="E76" s="183"/>
      <c r="F76" s="190" t="s">
        <v>26</v>
      </c>
      <c r="G76" s="191"/>
      <c r="H76" s="191"/>
      <c r="I76" s="191">
        <f>'SO101 03 Pol'!G106</f>
        <v>0</v>
      </c>
      <c r="J76" s="187" t="str">
        <f>IF(I85=0,"",I76/I85*100)</f>
        <v/>
      </c>
    </row>
    <row r="77" spans="1:10" ht="36.75" customHeight="1" x14ac:dyDescent="0.2">
      <c r="A77" s="176"/>
      <c r="B77" s="181" t="s">
        <v>97</v>
      </c>
      <c r="C77" s="182" t="s">
        <v>98</v>
      </c>
      <c r="D77" s="183"/>
      <c r="E77" s="183"/>
      <c r="F77" s="190" t="s">
        <v>26</v>
      </c>
      <c r="G77" s="191"/>
      <c r="H77" s="191"/>
      <c r="I77" s="191">
        <f>'SO101 01 Pol'!G223+'SO101 03 Pol'!G119</f>
        <v>0</v>
      </c>
      <c r="J77" s="187" t="str">
        <f>IF(I85=0,"",I77/I85*100)</f>
        <v/>
      </c>
    </row>
    <row r="78" spans="1:10" ht="36.75" customHeight="1" x14ac:dyDescent="0.2">
      <c r="A78" s="176"/>
      <c r="B78" s="181" t="s">
        <v>99</v>
      </c>
      <c r="C78" s="182" t="s">
        <v>100</v>
      </c>
      <c r="D78" s="183"/>
      <c r="E78" s="183"/>
      <c r="F78" s="190" t="s">
        <v>26</v>
      </c>
      <c r="G78" s="191"/>
      <c r="H78" s="191"/>
      <c r="I78" s="191">
        <f>'IO401 01 Pol'!G39</f>
        <v>0</v>
      </c>
      <c r="J78" s="187" t="str">
        <f>IF(I85=0,"",I78/I85*100)</f>
        <v/>
      </c>
    </row>
    <row r="79" spans="1:10" ht="36.75" customHeight="1" x14ac:dyDescent="0.2">
      <c r="A79" s="176"/>
      <c r="B79" s="181" t="s">
        <v>101</v>
      </c>
      <c r="C79" s="182" t="s">
        <v>102</v>
      </c>
      <c r="D79" s="183"/>
      <c r="E79" s="183"/>
      <c r="F79" s="190" t="s">
        <v>27</v>
      </c>
      <c r="G79" s="191"/>
      <c r="H79" s="191"/>
      <c r="I79" s="191">
        <f>'SO701 02 Pol'!G73</f>
        <v>0</v>
      </c>
      <c r="J79" s="187" t="str">
        <f>IF(I85=0,"",I79/I85*100)</f>
        <v/>
      </c>
    </row>
    <row r="80" spans="1:10" ht="36.75" customHeight="1" x14ac:dyDescent="0.2">
      <c r="A80" s="176"/>
      <c r="B80" s="181" t="s">
        <v>103</v>
      </c>
      <c r="C80" s="182" t="s">
        <v>104</v>
      </c>
      <c r="D80" s="183"/>
      <c r="E80" s="183"/>
      <c r="F80" s="190" t="s">
        <v>28</v>
      </c>
      <c r="G80" s="191"/>
      <c r="H80" s="191"/>
      <c r="I80" s="191">
        <f>'SO001 01 Pol'!G63</f>
        <v>0</v>
      </c>
      <c r="J80" s="187" t="str">
        <f>IF(I85=0,"",I80/I85*100)</f>
        <v/>
      </c>
    </row>
    <row r="81" spans="1:10" ht="36.75" customHeight="1" x14ac:dyDescent="0.2">
      <c r="A81" s="176"/>
      <c r="B81" s="181" t="s">
        <v>105</v>
      </c>
      <c r="C81" s="182" t="s">
        <v>106</v>
      </c>
      <c r="D81" s="183"/>
      <c r="E81" s="183"/>
      <c r="F81" s="190" t="s">
        <v>28</v>
      </c>
      <c r="G81" s="191"/>
      <c r="H81" s="191"/>
      <c r="I81" s="191">
        <f>'SO001 01 Pol'!G67</f>
        <v>0</v>
      </c>
      <c r="J81" s="187" t="str">
        <f>IF(I85=0,"",I81/I85*100)</f>
        <v/>
      </c>
    </row>
    <row r="82" spans="1:10" ht="36.75" customHeight="1" x14ac:dyDescent="0.2">
      <c r="A82" s="176"/>
      <c r="B82" s="181" t="s">
        <v>107</v>
      </c>
      <c r="C82" s="182" t="s">
        <v>108</v>
      </c>
      <c r="D82" s="183"/>
      <c r="E82" s="183"/>
      <c r="F82" s="190" t="s">
        <v>109</v>
      </c>
      <c r="G82" s="191"/>
      <c r="H82" s="191"/>
      <c r="I82" s="191">
        <f>'SO001 01 Pol'!G73</f>
        <v>0</v>
      </c>
      <c r="J82" s="187" t="str">
        <f>IF(I85=0,"",I82/I85*100)</f>
        <v/>
      </c>
    </row>
    <row r="83" spans="1:10" ht="36.75" customHeight="1" x14ac:dyDescent="0.2">
      <c r="A83" s="176"/>
      <c r="B83" s="181" t="s">
        <v>110</v>
      </c>
      <c r="C83" s="182" t="s">
        <v>29</v>
      </c>
      <c r="D83" s="183"/>
      <c r="E83" s="183"/>
      <c r="F83" s="190" t="s">
        <v>110</v>
      </c>
      <c r="G83" s="191"/>
      <c r="H83" s="191"/>
      <c r="I83" s="191">
        <f>'VON 01 Pol'!G19</f>
        <v>0</v>
      </c>
      <c r="J83" s="187" t="str">
        <f>IF(I85=0,"",I83/I85*100)</f>
        <v/>
      </c>
    </row>
    <row r="84" spans="1:10" ht="36.75" customHeight="1" x14ac:dyDescent="0.2">
      <c r="A84" s="176"/>
      <c r="B84" s="181" t="s">
        <v>111</v>
      </c>
      <c r="C84" s="182" t="s">
        <v>30</v>
      </c>
      <c r="D84" s="183"/>
      <c r="E84" s="183"/>
      <c r="F84" s="190" t="s">
        <v>111</v>
      </c>
      <c r="G84" s="191"/>
      <c r="H84" s="191"/>
      <c r="I84" s="191">
        <f>'VON 01 Pol'!G34</f>
        <v>0</v>
      </c>
      <c r="J84" s="187" t="str">
        <f>IF(I85=0,"",I84/I85*100)</f>
        <v/>
      </c>
    </row>
    <row r="85" spans="1:10" ht="25.5" customHeight="1" x14ac:dyDescent="0.2">
      <c r="A85" s="177"/>
      <c r="B85" s="184" t="s">
        <v>1</v>
      </c>
      <c r="C85" s="185"/>
      <c r="D85" s="186"/>
      <c r="E85" s="186"/>
      <c r="F85" s="192"/>
      <c r="G85" s="193"/>
      <c r="H85" s="193"/>
      <c r="I85" s="193">
        <f>SUM(I63:I84)</f>
        <v>0</v>
      </c>
      <c r="J85" s="188">
        <f>SUM(J63:J84)</f>
        <v>0</v>
      </c>
    </row>
    <row r="86" spans="1:10" x14ac:dyDescent="0.2">
      <c r="F86" s="133"/>
      <c r="G86" s="133"/>
      <c r="H86" s="133"/>
      <c r="I86" s="133"/>
      <c r="J86" s="189"/>
    </row>
    <row r="87" spans="1:10" x14ac:dyDescent="0.2">
      <c r="F87" s="133"/>
      <c r="G87" s="133"/>
      <c r="H87" s="133"/>
      <c r="I87" s="133"/>
      <c r="J87" s="189"/>
    </row>
    <row r="88" spans="1:10" x14ac:dyDescent="0.2">
      <c r="F88" s="133"/>
      <c r="G88" s="133"/>
      <c r="H88" s="133"/>
      <c r="I88" s="133"/>
      <c r="J88" s="189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1"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54:E54"/>
    <mergeCell ref="C55:E55"/>
    <mergeCell ref="B56:E56"/>
    <mergeCell ref="C63:E63"/>
    <mergeCell ref="C64:E64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7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8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9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10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112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113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113</v>
      </c>
      <c r="AG3" t="s">
        <v>114</v>
      </c>
    </row>
    <row r="4" spans="1:60" ht="24.95" customHeight="1" x14ac:dyDescent="0.2">
      <c r="A4" s="200" t="s">
        <v>10</v>
      </c>
      <c r="B4" s="201" t="s">
        <v>48</v>
      </c>
      <c r="C4" s="202" t="s">
        <v>47</v>
      </c>
      <c r="D4" s="203"/>
      <c r="E4" s="203"/>
      <c r="F4" s="203"/>
      <c r="G4" s="204"/>
      <c r="AG4" t="s">
        <v>115</v>
      </c>
    </row>
    <row r="5" spans="1:60" x14ac:dyDescent="0.2">
      <c r="D5" s="10"/>
    </row>
    <row r="6" spans="1:60" ht="38.25" x14ac:dyDescent="0.2">
      <c r="A6" s="206" t="s">
        <v>116</v>
      </c>
      <c r="B6" s="208" t="s">
        <v>117</v>
      </c>
      <c r="C6" s="208" t="s">
        <v>118</v>
      </c>
      <c r="D6" s="207" t="s">
        <v>119</v>
      </c>
      <c r="E6" s="206" t="s">
        <v>120</v>
      </c>
      <c r="F6" s="205" t="s">
        <v>121</v>
      </c>
      <c r="G6" s="206" t="s">
        <v>31</v>
      </c>
      <c r="H6" s="209" t="s">
        <v>32</v>
      </c>
      <c r="I6" s="209" t="s">
        <v>122</v>
      </c>
      <c r="J6" s="209" t="s">
        <v>33</v>
      </c>
      <c r="K6" s="209" t="s">
        <v>123</v>
      </c>
      <c r="L6" s="209" t="s">
        <v>124</v>
      </c>
      <c r="M6" s="209" t="s">
        <v>125</v>
      </c>
      <c r="N6" s="209" t="s">
        <v>126</v>
      </c>
      <c r="O6" s="209" t="s">
        <v>127</v>
      </c>
      <c r="P6" s="209" t="s">
        <v>128</v>
      </c>
      <c r="Q6" s="209" t="s">
        <v>129</v>
      </c>
      <c r="R6" s="209" t="s">
        <v>130</v>
      </c>
      <c r="S6" s="209" t="s">
        <v>131</v>
      </c>
      <c r="T6" s="209" t="s">
        <v>132</v>
      </c>
      <c r="U6" s="209" t="s">
        <v>133</v>
      </c>
      <c r="V6" s="209" t="s">
        <v>134</v>
      </c>
      <c r="W6" s="209" t="s">
        <v>135</v>
      </c>
      <c r="X6" s="209" t="s">
        <v>136</v>
      </c>
      <c r="Y6" s="209" t="s">
        <v>137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1" t="s">
        <v>138</v>
      </c>
      <c r="B8" s="242" t="s">
        <v>73</v>
      </c>
      <c r="C8" s="262" t="s">
        <v>74</v>
      </c>
      <c r="D8" s="243"/>
      <c r="E8" s="244"/>
      <c r="F8" s="245"/>
      <c r="G8" s="246">
        <f>SUMIF(AG9:AG96,"&lt;&gt;NOR",G9:G96)</f>
        <v>0</v>
      </c>
      <c r="H8" s="240"/>
      <c r="I8" s="240">
        <f>SUM(I9:I96)</f>
        <v>0</v>
      </c>
      <c r="J8" s="240"/>
      <c r="K8" s="240">
        <f>SUM(K9:K96)</f>
        <v>0</v>
      </c>
      <c r="L8" s="240"/>
      <c r="M8" s="240">
        <f>SUM(M9:M96)</f>
        <v>0</v>
      </c>
      <c r="N8" s="239"/>
      <c r="O8" s="239">
        <f>SUM(O9:O96)</f>
        <v>540.75</v>
      </c>
      <c r="P8" s="239"/>
      <c r="Q8" s="239">
        <f>SUM(Q9:Q96)</f>
        <v>0</v>
      </c>
      <c r="R8" s="240"/>
      <c r="S8" s="240"/>
      <c r="T8" s="240"/>
      <c r="U8" s="240"/>
      <c r="V8" s="240">
        <f>SUM(V9:V96)</f>
        <v>1132.3499999999999</v>
      </c>
      <c r="W8" s="240"/>
      <c r="X8" s="240"/>
      <c r="Y8" s="240"/>
      <c r="AG8" t="s">
        <v>139</v>
      </c>
    </row>
    <row r="9" spans="1:60" outlineLevel="1" x14ac:dyDescent="0.2">
      <c r="A9" s="248">
        <v>1</v>
      </c>
      <c r="B9" s="249" t="s">
        <v>140</v>
      </c>
      <c r="C9" s="263" t="s">
        <v>141</v>
      </c>
      <c r="D9" s="250" t="s">
        <v>142</v>
      </c>
      <c r="E9" s="251">
        <v>50.863999999999997</v>
      </c>
      <c r="F9" s="252"/>
      <c r="G9" s="253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143</v>
      </c>
      <c r="T9" s="230" t="s">
        <v>143</v>
      </c>
      <c r="U9" s="230">
        <v>1.7629999999999999</v>
      </c>
      <c r="V9" s="230">
        <f>ROUND(E9*U9,2)</f>
        <v>89.67</v>
      </c>
      <c r="W9" s="230"/>
      <c r="X9" s="230" t="s">
        <v>144</v>
      </c>
      <c r="Y9" s="230" t="s">
        <v>145</v>
      </c>
      <c r="Z9" s="210"/>
      <c r="AA9" s="210"/>
      <c r="AB9" s="210"/>
      <c r="AC9" s="210"/>
      <c r="AD9" s="210"/>
      <c r="AE9" s="210"/>
      <c r="AF9" s="210"/>
      <c r="AG9" s="210" t="s">
        <v>146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4" t="s">
        <v>147</v>
      </c>
      <c r="D10" s="232"/>
      <c r="E10" s="233"/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148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64" t="s">
        <v>149</v>
      </c>
      <c r="D11" s="232"/>
      <c r="E11" s="233">
        <v>14.256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148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64" t="s">
        <v>150</v>
      </c>
      <c r="D12" s="232"/>
      <c r="E12" s="233">
        <v>20.02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148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64" t="s">
        <v>151</v>
      </c>
      <c r="D13" s="232"/>
      <c r="E13" s="233">
        <v>16.588000000000001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148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8">
        <v>2</v>
      </c>
      <c r="B14" s="249" t="s">
        <v>152</v>
      </c>
      <c r="C14" s="263" t="s">
        <v>153</v>
      </c>
      <c r="D14" s="250" t="s">
        <v>142</v>
      </c>
      <c r="E14" s="251">
        <v>123.02325</v>
      </c>
      <c r="F14" s="252"/>
      <c r="G14" s="253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143</v>
      </c>
      <c r="T14" s="230" t="s">
        <v>143</v>
      </c>
      <c r="U14" s="230">
        <v>2.2490000000000001</v>
      </c>
      <c r="V14" s="230">
        <f>ROUND(E14*U14,2)</f>
        <v>276.68</v>
      </c>
      <c r="W14" s="230"/>
      <c r="X14" s="230" t="s">
        <v>144</v>
      </c>
      <c r="Y14" s="230" t="s">
        <v>145</v>
      </c>
      <c r="Z14" s="210"/>
      <c r="AA14" s="210"/>
      <c r="AB14" s="210"/>
      <c r="AC14" s="210"/>
      <c r="AD14" s="210"/>
      <c r="AE14" s="210"/>
      <c r="AF14" s="210"/>
      <c r="AG14" s="210" t="s">
        <v>146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64" t="s">
        <v>147</v>
      </c>
      <c r="D15" s="232"/>
      <c r="E15" s="233"/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148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33.75" outlineLevel="3" x14ac:dyDescent="0.2">
      <c r="A16" s="227"/>
      <c r="B16" s="228"/>
      <c r="C16" s="264" t="s">
        <v>154</v>
      </c>
      <c r="D16" s="232"/>
      <c r="E16" s="233">
        <v>63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148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27"/>
      <c r="B17" s="228"/>
      <c r="C17" s="264" t="s">
        <v>155</v>
      </c>
      <c r="D17" s="232"/>
      <c r="E17" s="233">
        <v>60.023249999999997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148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8">
        <v>3</v>
      </c>
      <c r="B18" s="249" t="s">
        <v>156</v>
      </c>
      <c r="C18" s="263" t="s">
        <v>157</v>
      </c>
      <c r="D18" s="250" t="s">
        <v>142</v>
      </c>
      <c r="E18" s="251">
        <v>36.906979999999997</v>
      </c>
      <c r="F18" s="252"/>
      <c r="G18" s="253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143</v>
      </c>
      <c r="T18" s="230" t="s">
        <v>143</v>
      </c>
      <c r="U18" s="230">
        <v>0.107</v>
      </c>
      <c r="V18" s="230">
        <f>ROUND(E18*U18,2)</f>
        <v>3.95</v>
      </c>
      <c r="W18" s="230"/>
      <c r="X18" s="230" t="s">
        <v>144</v>
      </c>
      <c r="Y18" s="230" t="s">
        <v>145</v>
      </c>
      <c r="Z18" s="210"/>
      <c r="AA18" s="210"/>
      <c r="AB18" s="210"/>
      <c r="AC18" s="210"/>
      <c r="AD18" s="210"/>
      <c r="AE18" s="210"/>
      <c r="AF18" s="210"/>
      <c r="AG18" s="210" t="s">
        <v>146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64" t="s">
        <v>158</v>
      </c>
      <c r="D19" s="232"/>
      <c r="E19" s="233">
        <v>36.906979999999997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148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8">
        <v>4</v>
      </c>
      <c r="B20" s="249" t="s">
        <v>159</v>
      </c>
      <c r="C20" s="263" t="s">
        <v>160</v>
      </c>
      <c r="D20" s="250" t="s">
        <v>142</v>
      </c>
      <c r="E20" s="251">
        <v>398.02235000000002</v>
      </c>
      <c r="F20" s="252"/>
      <c r="G20" s="253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143</v>
      </c>
      <c r="T20" s="230" t="s">
        <v>143</v>
      </c>
      <c r="U20" s="230">
        <v>0.156</v>
      </c>
      <c r="V20" s="230">
        <f>ROUND(E20*U20,2)</f>
        <v>62.09</v>
      </c>
      <c r="W20" s="230"/>
      <c r="X20" s="230" t="s">
        <v>144</v>
      </c>
      <c r="Y20" s="230" t="s">
        <v>145</v>
      </c>
      <c r="Z20" s="210"/>
      <c r="AA20" s="210"/>
      <c r="AB20" s="210"/>
      <c r="AC20" s="210"/>
      <c r="AD20" s="210"/>
      <c r="AE20" s="210"/>
      <c r="AF20" s="210"/>
      <c r="AG20" s="210" t="s">
        <v>146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64" t="s">
        <v>147</v>
      </c>
      <c r="D21" s="232"/>
      <c r="E21" s="233"/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148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64" t="s">
        <v>161</v>
      </c>
      <c r="D22" s="232"/>
      <c r="E22" s="233">
        <v>194.83199999999999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148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64" t="s">
        <v>162</v>
      </c>
      <c r="D23" s="232"/>
      <c r="E23" s="233">
        <v>23.1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148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64" t="s">
        <v>163</v>
      </c>
      <c r="D24" s="232"/>
      <c r="E24" s="233">
        <v>6.0774999999999997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148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64" t="s">
        <v>164</v>
      </c>
      <c r="D25" s="232"/>
      <c r="E25" s="233">
        <v>5.8531000000000004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148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64" t="s">
        <v>165</v>
      </c>
      <c r="D26" s="232"/>
      <c r="E26" s="233">
        <v>5.7595999999999998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148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64" t="s">
        <v>166</v>
      </c>
      <c r="D27" s="232"/>
      <c r="E27" s="233">
        <v>73.673599999999993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148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64" t="s">
        <v>167</v>
      </c>
      <c r="D28" s="232"/>
      <c r="E28" s="233">
        <v>77.26455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148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27"/>
      <c r="B29" s="228"/>
      <c r="C29" s="264" t="s">
        <v>168</v>
      </c>
      <c r="D29" s="232"/>
      <c r="E29" s="233">
        <v>11.462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148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8">
        <v>5</v>
      </c>
      <c r="B30" s="249" t="s">
        <v>169</v>
      </c>
      <c r="C30" s="263" t="s">
        <v>170</v>
      </c>
      <c r="D30" s="250" t="s">
        <v>142</v>
      </c>
      <c r="E30" s="251">
        <v>119.40671</v>
      </c>
      <c r="F30" s="252"/>
      <c r="G30" s="253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143</v>
      </c>
      <c r="T30" s="230" t="s">
        <v>143</v>
      </c>
      <c r="U30" s="230">
        <v>8.4000000000000005E-2</v>
      </c>
      <c r="V30" s="230">
        <f>ROUND(E30*U30,2)</f>
        <v>10.029999999999999</v>
      </c>
      <c r="W30" s="230"/>
      <c r="X30" s="230" t="s">
        <v>144</v>
      </c>
      <c r="Y30" s="230" t="s">
        <v>145</v>
      </c>
      <c r="Z30" s="210"/>
      <c r="AA30" s="210"/>
      <c r="AB30" s="210"/>
      <c r="AC30" s="210"/>
      <c r="AD30" s="210"/>
      <c r="AE30" s="210"/>
      <c r="AF30" s="210"/>
      <c r="AG30" s="210" t="s">
        <v>146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64" t="s">
        <v>171</v>
      </c>
      <c r="D31" s="232"/>
      <c r="E31" s="233">
        <v>119.40671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148</v>
      </c>
      <c r="AH31" s="210">
        <v>5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8">
        <v>6</v>
      </c>
      <c r="B32" s="249" t="s">
        <v>172</v>
      </c>
      <c r="C32" s="263" t="s">
        <v>173</v>
      </c>
      <c r="D32" s="250" t="s">
        <v>174</v>
      </c>
      <c r="E32" s="251">
        <v>723.67700000000002</v>
      </c>
      <c r="F32" s="252"/>
      <c r="G32" s="253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8.4999999999999995E-4</v>
      </c>
      <c r="O32" s="229">
        <f>ROUND(E32*N32,2)</f>
        <v>0.62</v>
      </c>
      <c r="P32" s="229">
        <v>0</v>
      </c>
      <c r="Q32" s="229">
        <f>ROUND(E32*P32,2)</f>
        <v>0</v>
      </c>
      <c r="R32" s="230"/>
      <c r="S32" s="230" t="s">
        <v>143</v>
      </c>
      <c r="T32" s="230" t="s">
        <v>143</v>
      </c>
      <c r="U32" s="230">
        <v>0.47899999999999998</v>
      </c>
      <c r="V32" s="230">
        <f>ROUND(E32*U32,2)</f>
        <v>346.64</v>
      </c>
      <c r="W32" s="230"/>
      <c r="X32" s="230" t="s">
        <v>144</v>
      </c>
      <c r="Y32" s="230" t="s">
        <v>145</v>
      </c>
      <c r="Z32" s="210"/>
      <c r="AA32" s="210"/>
      <c r="AB32" s="210"/>
      <c r="AC32" s="210"/>
      <c r="AD32" s="210"/>
      <c r="AE32" s="210"/>
      <c r="AF32" s="210"/>
      <c r="AG32" s="210" t="s">
        <v>146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27"/>
      <c r="B33" s="228"/>
      <c r="C33" s="264" t="s">
        <v>147</v>
      </c>
      <c r="D33" s="232"/>
      <c r="E33" s="233"/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148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64" t="s">
        <v>175</v>
      </c>
      <c r="D34" s="232"/>
      <c r="E34" s="233">
        <v>354.24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148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64" t="s">
        <v>176</v>
      </c>
      <c r="D35" s="232"/>
      <c r="E35" s="233">
        <v>42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148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64" t="s">
        <v>177</v>
      </c>
      <c r="D36" s="232"/>
      <c r="E36" s="233">
        <v>11.05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148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64" t="s">
        <v>178</v>
      </c>
      <c r="D37" s="232"/>
      <c r="E37" s="233">
        <v>10.641999999999999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148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64" t="s">
        <v>179</v>
      </c>
      <c r="D38" s="232"/>
      <c r="E38" s="233">
        <v>10.472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148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64" t="s">
        <v>180</v>
      </c>
      <c r="D39" s="232"/>
      <c r="E39" s="233">
        <v>133.952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148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64" t="s">
        <v>181</v>
      </c>
      <c r="D40" s="232"/>
      <c r="E40" s="233">
        <v>140.48099999999999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148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64" t="s">
        <v>182</v>
      </c>
      <c r="D41" s="232"/>
      <c r="E41" s="233">
        <v>20.84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148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8">
        <v>7</v>
      </c>
      <c r="B42" s="249" t="s">
        <v>183</v>
      </c>
      <c r="C42" s="263" t="s">
        <v>184</v>
      </c>
      <c r="D42" s="250" t="s">
        <v>142</v>
      </c>
      <c r="E42" s="251">
        <v>265.73360000000002</v>
      </c>
      <c r="F42" s="252"/>
      <c r="G42" s="253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143</v>
      </c>
      <c r="T42" s="230" t="s">
        <v>143</v>
      </c>
      <c r="U42" s="230">
        <v>0.34499999999999997</v>
      </c>
      <c r="V42" s="230">
        <f>ROUND(E42*U42,2)</f>
        <v>91.68</v>
      </c>
      <c r="W42" s="230"/>
      <c r="X42" s="230" t="s">
        <v>144</v>
      </c>
      <c r="Y42" s="230" t="s">
        <v>145</v>
      </c>
      <c r="Z42" s="210"/>
      <c r="AA42" s="210"/>
      <c r="AB42" s="210"/>
      <c r="AC42" s="210"/>
      <c r="AD42" s="210"/>
      <c r="AE42" s="210"/>
      <c r="AF42" s="210"/>
      <c r="AG42" s="210" t="s">
        <v>146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33.75" outlineLevel="2" x14ac:dyDescent="0.2">
      <c r="A43" s="227"/>
      <c r="B43" s="228"/>
      <c r="C43" s="264" t="s">
        <v>185</v>
      </c>
      <c r="D43" s="232"/>
      <c r="E43" s="233">
        <v>29.6325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148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64" t="s">
        <v>186</v>
      </c>
      <c r="D44" s="232"/>
      <c r="E44" s="233">
        <v>43.800750000000001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148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64" t="s">
        <v>187</v>
      </c>
      <c r="D45" s="232"/>
      <c r="E45" s="233">
        <v>104.63200000000001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148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64" t="s">
        <v>188</v>
      </c>
      <c r="D46" s="232"/>
      <c r="E46" s="233">
        <v>7.7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148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64" t="s">
        <v>189</v>
      </c>
      <c r="D47" s="232"/>
      <c r="E47" s="233">
        <v>2.3374999999999999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148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64" t="s">
        <v>190</v>
      </c>
      <c r="D48" s="232"/>
      <c r="E48" s="233">
        <v>2.1131000000000002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148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27"/>
      <c r="B49" s="228"/>
      <c r="C49" s="264" t="s">
        <v>191</v>
      </c>
      <c r="D49" s="232"/>
      <c r="E49" s="233">
        <v>2.0196000000000001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148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64" t="s">
        <v>192</v>
      </c>
      <c r="D50" s="232"/>
      <c r="E50" s="233">
        <v>33.193600000000004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148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27"/>
      <c r="B51" s="228"/>
      <c r="C51" s="264" t="s">
        <v>193</v>
      </c>
      <c r="D51" s="232"/>
      <c r="E51" s="233">
        <v>37.33455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148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64" t="s">
        <v>194</v>
      </c>
      <c r="D52" s="232"/>
      <c r="E52" s="233">
        <v>2.97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148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ht="22.5" outlineLevel="1" x14ac:dyDescent="0.2">
      <c r="A53" s="248">
        <v>8</v>
      </c>
      <c r="B53" s="249" t="s">
        <v>195</v>
      </c>
      <c r="C53" s="263" t="s">
        <v>196</v>
      </c>
      <c r="D53" s="250" t="s">
        <v>142</v>
      </c>
      <c r="E53" s="251">
        <v>375.32862</v>
      </c>
      <c r="F53" s="252"/>
      <c r="G53" s="253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0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143</v>
      </c>
      <c r="T53" s="230" t="s">
        <v>143</v>
      </c>
      <c r="U53" s="230">
        <v>1.0999999999999999E-2</v>
      </c>
      <c r="V53" s="230">
        <f>ROUND(E53*U53,2)</f>
        <v>4.13</v>
      </c>
      <c r="W53" s="230"/>
      <c r="X53" s="230" t="s">
        <v>144</v>
      </c>
      <c r="Y53" s="230" t="s">
        <v>145</v>
      </c>
      <c r="Z53" s="210"/>
      <c r="AA53" s="210"/>
      <c r="AB53" s="210"/>
      <c r="AC53" s="210"/>
      <c r="AD53" s="210"/>
      <c r="AE53" s="210"/>
      <c r="AF53" s="210"/>
      <c r="AG53" s="210" t="s">
        <v>146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64" t="s">
        <v>197</v>
      </c>
      <c r="D54" s="232"/>
      <c r="E54" s="233">
        <v>123.02325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148</v>
      </c>
      <c r="AH54" s="210">
        <v>5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27"/>
      <c r="B55" s="228"/>
      <c r="C55" s="264" t="s">
        <v>198</v>
      </c>
      <c r="D55" s="232"/>
      <c r="E55" s="233">
        <v>398.02235000000002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148</v>
      </c>
      <c r="AH55" s="210">
        <v>5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64" t="s">
        <v>199</v>
      </c>
      <c r="D56" s="232"/>
      <c r="E56" s="233">
        <v>-368.25083000000001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148</v>
      </c>
      <c r="AH56" s="210">
        <v>5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3" x14ac:dyDescent="0.2">
      <c r="A57" s="227"/>
      <c r="B57" s="228"/>
      <c r="C57" s="264" t="s">
        <v>200</v>
      </c>
      <c r="D57" s="232"/>
      <c r="E57" s="233">
        <v>222.53385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148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8">
        <v>9</v>
      </c>
      <c r="B58" s="249" t="s">
        <v>201</v>
      </c>
      <c r="C58" s="263" t="s">
        <v>202</v>
      </c>
      <c r="D58" s="250" t="s">
        <v>142</v>
      </c>
      <c r="E58" s="251">
        <v>1876.6430800000001</v>
      </c>
      <c r="F58" s="252"/>
      <c r="G58" s="253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0</v>
      </c>
      <c r="O58" s="229">
        <f>ROUND(E58*N58,2)</f>
        <v>0</v>
      </c>
      <c r="P58" s="229">
        <v>0</v>
      </c>
      <c r="Q58" s="229">
        <f>ROUND(E58*P58,2)</f>
        <v>0</v>
      </c>
      <c r="R58" s="230"/>
      <c r="S58" s="230" t="s">
        <v>143</v>
      </c>
      <c r="T58" s="230" t="s">
        <v>143</v>
      </c>
      <c r="U58" s="230">
        <v>0</v>
      </c>
      <c r="V58" s="230">
        <f>ROUND(E58*U58,2)</f>
        <v>0</v>
      </c>
      <c r="W58" s="230"/>
      <c r="X58" s="230" t="s">
        <v>144</v>
      </c>
      <c r="Y58" s="230" t="s">
        <v>145</v>
      </c>
      <c r="Z58" s="210"/>
      <c r="AA58" s="210"/>
      <c r="AB58" s="210"/>
      <c r="AC58" s="210"/>
      <c r="AD58" s="210"/>
      <c r="AE58" s="210"/>
      <c r="AF58" s="210"/>
      <c r="AG58" s="210" t="s">
        <v>146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64" t="s">
        <v>203</v>
      </c>
      <c r="D59" s="232"/>
      <c r="E59" s="233">
        <v>1876.6430800000001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148</v>
      </c>
      <c r="AH59" s="210">
        <v>5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8">
        <v>10</v>
      </c>
      <c r="B60" s="249" t="s">
        <v>204</v>
      </c>
      <c r="C60" s="263" t="s">
        <v>205</v>
      </c>
      <c r="D60" s="250" t="s">
        <v>142</v>
      </c>
      <c r="E60" s="251">
        <v>375.32862</v>
      </c>
      <c r="F60" s="252"/>
      <c r="G60" s="253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0</v>
      </c>
      <c r="O60" s="229">
        <f>ROUND(E60*N60,2)</f>
        <v>0</v>
      </c>
      <c r="P60" s="229">
        <v>0</v>
      </c>
      <c r="Q60" s="229">
        <f>ROUND(E60*P60,2)</f>
        <v>0</v>
      </c>
      <c r="R60" s="230"/>
      <c r="S60" s="230" t="s">
        <v>143</v>
      </c>
      <c r="T60" s="230" t="s">
        <v>143</v>
      </c>
      <c r="U60" s="230">
        <v>3.1E-2</v>
      </c>
      <c r="V60" s="230">
        <f>ROUND(E60*U60,2)</f>
        <v>11.64</v>
      </c>
      <c r="W60" s="230"/>
      <c r="X60" s="230" t="s">
        <v>144</v>
      </c>
      <c r="Y60" s="230" t="s">
        <v>145</v>
      </c>
      <c r="Z60" s="210"/>
      <c r="AA60" s="210"/>
      <c r="AB60" s="210"/>
      <c r="AC60" s="210"/>
      <c r="AD60" s="210"/>
      <c r="AE60" s="210"/>
      <c r="AF60" s="210"/>
      <c r="AG60" s="210" t="s">
        <v>146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2" x14ac:dyDescent="0.2">
      <c r="A61" s="227"/>
      <c r="B61" s="228"/>
      <c r="C61" s="265" t="s">
        <v>206</v>
      </c>
      <c r="D61" s="255"/>
      <c r="E61" s="255"/>
      <c r="F61" s="255"/>
      <c r="G61" s="255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207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54" t="str">
        <f>C61</f>
        <v>Uložení sypaniny do násypů nebo na skládku s rozprostřením sypaniny ve vrstvách a s hrubým urovnáním.</v>
      </c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64" t="s">
        <v>208</v>
      </c>
      <c r="D62" s="232"/>
      <c r="E62" s="233">
        <v>375.32862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148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8">
        <v>11</v>
      </c>
      <c r="B63" s="249" t="s">
        <v>209</v>
      </c>
      <c r="C63" s="263" t="s">
        <v>210</v>
      </c>
      <c r="D63" s="250" t="s">
        <v>142</v>
      </c>
      <c r="E63" s="251">
        <v>368.25083000000001</v>
      </c>
      <c r="F63" s="252"/>
      <c r="G63" s="253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0</v>
      </c>
      <c r="Q63" s="229">
        <f>ROUND(E63*P63,2)</f>
        <v>0</v>
      </c>
      <c r="R63" s="230"/>
      <c r="S63" s="230" t="s">
        <v>143</v>
      </c>
      <c r="T63" s="230" t="s">
        <v>143</v>
      </c>
      <c r="U63" s="230">
        <v>0.20200000000000001</v>
      </c>
      <c r="V63" s="230">
        <f>ROUND(E63*U63,2)</f>
        <v>74.39</v>
      </c>
      <c r="W63" s="230"/>
      <c r="X63" s="230" t="s">
        <v>144</v>
      </c>
      <c r="Y63" s="230" t="s">
        <v>145</v>
      </c>
      <c r="Z63" s="210"/>
      <c r="AA63" s="210"/>
      <c r="AB63" s="210"/>
      <c r="AC63" s="210"/>
      <c r="AD63" s="210"/>
      <c r="AE63" s="210"/>
      <c r="AF63" s="210"/>
      <c r="AG63" s="210" t="s">
        <v>146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65" t="s">
        <v>211</v>
      </c>
      <c r="D64" s="255"/>
      <c r="E64" s="255"/>
      <c r="F64" s="255"/>
      <c r="G64" s="255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207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64" t="s">
        <v>197</v>
      </c>
      <c r="D65" s="232"/>
      <c r="E65" s="233">
        <v>123.02325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148</v>
      </c>
      <c r="AH65" s="210">
        <v>5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64" t="s">
        <v>198</v>
      </c>
      <c r="D66" s="232"/>
      <c r="E66" s="233">
        <v>398.02235000000002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148</v>
      </c>
      <c r="AH66" s="210">
        <v>5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64" t="s">
        <v>212</v>
      </c>
      <c r="D67" s="232"/>
      <c r="E67" s="233">
        <v>-101.73350000000001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148</v>
      </c>
      <c r="AH67" s="210">
        <v>5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27"/>
      <c r="B68" s="228"/>
      <c r="C68" s="264" t="s">
        <v>213</v>
      </c>
      <c r="D68" s="232"/>
      <c r="E68" s="233">
        <v>-20.603000000000002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148</v>
      </c>
      <c r="AH68" s="210">
        <v>5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3" x14ac:dyDescent="0.2">
      <c r="A69" s="227"/>
      <c r="B69" s="228"/>
      <c r="C69" s="264" t="s">
        <v>214</v>
      </c>
      <c r="D69" s="232"/>
      <c r="E69" s="233">
        <v>-8.5251000000000001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148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2.5" outlineLevel="3" x14ac:dyDescent="0.2">
      <c r="A70" s="227"/>
      <c r="B70" s="228"/>
      <c r="C70" s="264" t="s">
        <v>215</v>
      </c>
      <c r="D70" s="232"/>
      <c r="E70" s="233">
        <v>-0.67920999999999998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148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3" x14ac:dyDescent="0.2">
      <c r="A71" s="227"/>
      <c r="B71" s="228"/>
      <c r="C71" s="264" t="s">
        <v>216</v>
      </c>
      <c r="D71" s="232"/>
      <c r="E71" s="233">
        <v>-1.8023400000000001</v>
      </c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148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">
      <c r="A72" s="227"/>
      <c r="B72" s="228"/>
      <c r="C72" s="264" t="s">
        <v>217</v>
      </c>
      <c r="D72" s="232"/>
      <c r="E72" s="233">
        <v>-0.89639999999999997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148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3" x14ac:dyDescent="0.2">
      <c r="A73" s="227"/>
      <c r="B73" s="228"/>
      <c r="C73" s="264" t="s">
        <v>218</v>
      </c>
      <c r="D73" s="232"/>
      <c r="E73" s="233">
        <v>-18.555209999999999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148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22.5" outlineLevel="1" x14ac:dyDescent="0.2">
      <c r="A74" s="248">
        <v>12</v>
      </c>
      <c r="B74" s="249" t="s">
        <v>219</v>
      </c>
      <c r="C74" s="263" t="s">
        <v>220</v>
      </c>
      <c r="D74" s="250" t="s">
        <v>142</v>
      </c>
      <c r="E74" s="251">
        <v>101.73350000000001</v>
      </c>
      <c r="F74" s="252"/>
      <c r="G74" s="253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1.7</v>
      </c>
      <c r="O74" s="229">
        <f>ROUND(E74*N74,2)</f>
        <v>172.95</v>
      </c>
      <c r="P74" s="229">
        <v>0</v>
      </c>
      <c r="Q74" s="229">
        <f>ROUND(E74*P74,2)</f>
        <v>0</v>
      </c>
      <c r="R74" s="230"/>
      <c r="S74" s="230" t="s">
        <v>143</v>
      </c>
      <c r="T74" s="230" t="s">
        <v>143</v>
      </c>
      <c r="U74" s="230">
        <v>1.587</v>
      </c>
      <c r="V74" s="230">
        <f>ROUND(E74*U74,2)</f>
        <v>161.44999999999999</v>
      </c>
      <c r="W74" s="230"/>
      <c r="X74" s="230" t="s">
        <v>144</v>
      </c>
      <c r="Y74" s="230" t="s">
        <v>145</v>
      </c>
      <c r="Z74" s="210"/>
      <c r="AA74" s="210"/>
      <c r="AB74" s="210"/>
      <c r="AC74" s="210"/>
      <c r="AD74" s="210"/>
      <c r="AE74" s="210"/>
      <c r="AF74" s="210"/>
      <c r="AG74" s="210" t="s">
        <v>146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64" t="s">
        <v>147</v>
      </c>
      <c r="D75" s="232"/>
      <c r="E75" s="233"/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148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27"/>
      <c r="B76" s="228"/>
      <c r="C76" s="264" t="s">
        <v>221</v>
      </c>
      <c r="D76" s="232"/>
      <c r="E76" s="233">
        <v>49.61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148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27"/>
      <c r="B77" s="228"/>
      <c r="C77" s="264" t="s">
        <v>222</v>
      </c>
      <c r="D77" s="232"/>
      <c r="E77" s="233">
        <v>6.93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148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64" t="s">
        <v>223</v>
      </c>
      <c r="D78" s="232"/>
      <c r="E78" s="233">
        <v>1.6830000000000001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148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64" t="s">
        <v>224</v>
      </c>
      <c r="D79" s="232"/>
      <c r="E79" s="233">
        <v>1.6830000000000001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148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27"/>
      <c r="B80" s="228"/>
      <c r="C80" s="264" t="s">
        <v>225</v>
      </c>
      <c r="D80" s="232"/>
      <c r="E80" s="233">
        <v>1.6830000000000001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148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27"/>
      <c r="B81" s="228"/>
      <c r="C81" s="264" t="s">
        <v>226</v>
      </c>
      <c r="D81" s="232"/>
      <c r="E81" s="233">
        <v>18.216000000000001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148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27"/>
      <c r="B82" s="228"/>
      <c r="C82" s="264" t="s">
        <v>227</v>
      </c>
      <c r="D82" s="232"/>
      <c r="E82" s="233">
        <v>17.968499999999999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148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27"/>
      <c r="B83" s="228"/>
      <c r="C83" s="264" t="s">
        <v>228</v>
      </c>
      <c r="D83" s="232"/>
      <c r="E83" s="233">
        <v>3.96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148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48">
        <v>13</v>
      </c>
      <c r="B84" s="249" t="s">
        <v>229</v>
      </c>
      <c r="C84" s="263" t="s">
        <v>230</v>
      </c>
      <c r="D84" s="250" t="s">
        <v>231</v>
      </c>
      <c r="E84" s="251">
        <v>367.18085000000002</v>
      </c>
      <c r="F84" s="252"/>
      <c r="G84" s="253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1</v>
      </c>
      <c r="O84" s="229">
        <f>ROUND(E84*N84,2)</f>
        <v>367.18</v>
      </c>
      <c r="P84" s="229">
        <v>0</v>
      </c>
      <c r="Q84" s="229">
        <f>ROUND(E84*P84,2)</f>
        <v>0</v>
      </c>
      <c r="R84" s="230"/>
      <c r="S84" s="230" t="s">
        <v>232</v>
      </c>
      <c r="T84" s="230" t="s">
        <v>233</v>
      </c>
      <c r="U84" s="230">
        <v>0</v>
      </c>
      <c r="V84" s="230">
        <f>ROUND(E84*U84,2)</f>
        <v>0</v>
      </c>
      <c r="W84" s="230"/>
      <c r="X84" s="230" t="s">
        <v>234</v>
      </c>
      <c r="Y84" s="230" t="s">
        <v>145</v>
      </c>
      <c r="Z84" s="210"/>
      <c r="AA84" s="210"/>
      <c r="AB84" s="210"/>
      <c r="AC84" s="210"/>
      <c r="AD84" s="210"/>
      <c r="AE84" s="210"/>
      <c r="AF84" s="210"/>
      <c r="AG84" s="210" t="s">
        <v>235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27"/>
      <c r="B85" s="228"/>
      <c r="C85" s="266" t="s">
        <v>236</v>
      </c>
      <c r="D85" s="237"/>
      <c r="E85" s="238"/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148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27"/>
      <c r="B86" s="228"/>
      <c r="C86" s="267" t="s">
        <v>237</v>
      </c>
      <c r="D86" s="237"/>
      <c r="E86" s="238"/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148</v>
      </c>
      <c r="AH86" s="210">
        <v>2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27"/>
      <c r="B87" s="228"/>
      <c r="C87" s="267" t="s">
        <v>238</v>
      </c>
      <c r="D87" s="237"/>
      <c r="E87" s="238">
        <v>83.05</v>
      </c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148</v>
      </c>
      <c r="AH87" s="210">
        <v>2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27"/>
      <c r="B88" s="228"/>
      <c r="C88" s="267" t="s">
        <v>239</v>
      </c>
      <c r="D88" s="237"/>
      <c r="E88" s="238">
        <v>14.63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148</v>
      </c>
      <c r="AH88" s="210">
        <v>2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27"/>
      <c r="B89" s="228"/>
      <c r="C89" s="267" t="s">
        <v>240</v>
      </c>
      <c r="D89" s="237"/>
      <c r="E89" s="238">
        <v>4.0205000000000002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148</v>
      </c>
      <c r="AH89" s="210">
        <v>2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27"/>
      <c r="B90" s="228"/>
      <c r="C90" s="267" t="s">
        <v>241</v>
      </c>
      <c r="D90" s="237"/>
      <c r="E90" s="238">
        <v>3.7961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148</v>
      </c>
      <c r="AH90" s="210">
        <v>2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">
      <c r="A91" s="227"/>
      <c r="B91" s="228"/>
      <c r="C91" s="267" t="s">
        <v>242</v>
      </c>
      <c r="D91" s="237"/>
      <c r="E91" s="238">
        <v>3.7025999999999999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148</v>
      </c>
      <c r="AH91" s="210">
        <v>2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27"/>
      <c r="B92" s="228"/>
      <c r="C92" s="267" t="s">
        <v>243</v>
      </c>
      <c r="D92" s="237"/>
      <c r="E92" s="238">
        <v>51.409599999999998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148</v>
      </c>
      <c r="AH92" s="210">
        <v>2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27"/>
      <c r="B93" s="228"/>
      <c r="C93" s="267" t="s">
        <v>244</v>
      </c>
      <c r="D93" s="237"/>
      <c r="E93" s="238">
        <v>55.303049999999999</v>
      </c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148</v>
      </c>
      <c r="AH93" s="210">
        <v>2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27"/>
      <c r="B94" s="228"/>
      <c r="C94" s="267" t="s">
        <v>245</v>
      </c>
      <c r="D94" s="237"/>
      <c r="E94" s="238">
        <v>6.6219999999999999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148</v>
      </c>
      <c r="AH94" s="210">
        <v>2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27"/>
      <c r="B95" s="228"/>
      <c r="C95" s="266" t="s">
        <v>246</v>
      </c>
      <c r="D95" s="237"/>
      <c r="E95" s="238"/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148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27"/>
      <c r="B96" s="228"/>
      <c r="C96" s="264" t="s">
        <v>247</v>
      </c>
      <c r="D96" s="232"/>
      <c r="E96" s="233">
        <v>367.18085000000002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148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x14ac:dyDescent="0.2">
      <c r="A97" s="241" t="s">
        <v>138</v>
      </c>
      <c r="B97" s="242" t="s">
        <v>75</v>
      </c>
      <c r="C97" s="262" t="s">
        <v>77</v>
      </c>
      <c r="D97" s="243"/>
      <c r="E97" s="244"/>
      <c r="F97" s="245"/>
      <c r="G97" s="246">
        <f>SUMIF(AG98:AG112,"&lt;&gt;NOR",G98:G112)</f>
        <v>0</v>
      </c>
      <c r="H97" s="240"/>
      <c r="I97" s="240">
        <f>SUM(I98:I112)</f>
        <v>0</v>
      </c>
      <c r="J97" s="240"/>
      <c r="K97" s="240">
        <f>SUM(K98:K112)</f>
        <v>0</v>
      </c>
      <c r="L97" s="240"/>
      <c r="M97" s="240">
        <f>SUM(M98:M112)</f>
        <v>0</v>
      </c>
      <c r="N97" s="239"/>
      <c r="O97" s="239">
        <f>SUM(O98:O112)</f>
        <v>8.0399999999999991</v>
      </c>
      <c r="P97" s="239"/>
      <c r="Q97" s="239">
        <f>SUM(Q98:Q112)</f>
        <v>0</v>
      </c>
      <c r="R97" s="240"/>
      <c r="S97" s="240"/>
      <c r="T97" s="240"/>
      <c r="U97" s="240"/>
      <c r="V97" s="240">
        <f>SUM(V98:V112)</f>
        <v>7.67</v>
      </c>
      <c r="W97" s="240"/>
      <c r="X97" s="240"/>
      <c r="Y97" s="240"/>
      <c r="AG97" t="s">
        <v>139</v>
      </c>
    </row>
    <row r="98" spans="1:60" outlineLevel="1" x14ac:dyDescent="0.2">
      <c r="A98" s="248">
        <v>14</v>
      </c>
      <c r="B98" s="249" t="s">
        <v>248</v>
      </c>
      <c r="C98" s="263" t="s">
        <v>249</v>
      </c>
      <c r="D98" s="250" t="s">
        <v>142</v>
      </c>
      <c r="E98" s="251">
        <v>1.62225</v>
      </c>
      <c r="F98" s="252"/>
      <c r="G98" s="253">
        <f>ROUND(E98*F98,2)</f>
        <v>0</v>
      </c>
      <c r="H98" s="231"/>
      <c r="I98" s="230">
        <f>ROUND(E98*H98,2)</f>
        <v>0</v>
      </c>
      <c r="J98" s="231"/>
      <c r="K98" s="230">
        <f>ROUND(E98*J98,2)</f>
        <v>0</v>
      </c>
      <c r="L98" s="230">
        <v>21</v>
      </c>
      <c r="M98" s="230">
        <f>G98*(1+L98/100)</f>
        <v>0</v>
      </c>
      <c r="N98" s="229">
        <v>2.16</v>
      </c>
      <c r="O98" s="229">
        <f>ROUND(E98*N98,2)</f>
        <v>3.5</v>
      </c>
      <c r="P98" s="229">
        <v>0</v>
      </c>
      <c r="Q98" s="229">
        <f>ROUND(E98*P98,2)</f>
        <v>0</v>
      </c>
      <c r="R98" s="230"/>
      <c r="S98" s="230" t="s">
        <v>143</v>
      </c>
      <c r="T98" s="230" t="s">
        <v>143</v>
      </c>
      <c r="U98" s="230">
        <v>1.085</v>
      </c>
      <c r="V98" s="230">
        <f>ROUND(E98*U98,2)</f>
        <v>1.76</v>
      </c>
      <c r="W98" s="230"/>
      <c r="X98" s="230" t="s">
        <v>144</v>
      </c>
      <c r="Y98" s="230" t="s">
        <v>145</v>
      </c>
      <c r="Z98" s="210"/>
      <c r="AA98" s="210"/>
      <c r="AB98" s="210"/>
      <c r="AC98" s="210"/>
      <c r="AD98" s="210"/>
      <c r="AE98" s="210"/>
      <c r="AF98" s="210"/>
      <c r="AG98" s="210" t="s">
        <v>146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27"/>
      <c r="B99" s="228"/>
      <c r="C99" s="264" t="s">
        <v>250</v>
      </c>
      <c r="D99" s="232"/>
      <c r="E99" s="233"/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148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27"/>
      <c r="B100" s="228"/>
      <c r="C100" s="264" t="s">
        <v>251</v>
      </c>
      <c r="D100" s="232"/>
      <c r="E100" s="233">
        <v>1.62225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148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48">
        <v>15</v>
      </c>
      <c r="B101" s="249" t="s">
        <v>252</v>
      </c>
      <c r="C101" s="263" t="s">
        <v>253</v>
      </c>
      <c r="D101" s="250" t="s">
        <v>142</v>
      </c>
      <c r="E101" s="251">
        <v>1.74038</v>
      </c>
      <c r="F101" s="252"/>
      <c r="G101" s="253">
        <f>ROUND(E101*F101,2)</f>
        <v>0</v>
      </c>
      <c r="H101" s="231"/>
      <c r="I101" s="230">
        <f>ROUND(E101*H101,2)</f>
        <v>0</v>
      </c>
      <c r="J101" s="231"/>
      <c r="K101" s="230">
        <f>ROUND(E101*J101,2)</f>
        <v>0</v>
      </c>
      <c r="L101" s="230">
        <v>21</v>
      </c>
      <c r="M101" s="230">
        <f>G101*(1+L101/100)</f>
        <v>0</v>
      </c>
      <c r="N101" s="229">
        <v>2.5249999999999999</v>
      </c>
      <c r="O101" s="229">
        <f>ROUND(E101*N101,2)</f>
        <v>4.3899999999999997</v>
      </c>
      <c r="P101" s="229">
        <v>0</v>
      </c>
      <c r="Q101" s="229">
        <f>ROUND(E101*P101,2)</f>
        <v>0</v>
      </c>
      <c r="R101" s="230"/>
      <c r="S101" s="230" t="s">
        <v>143</v>
      </c>
      <c r="T101" s="230" t="s">
        <v>143</v>
      </c>
      <c r="U101" s="230">
        <v>0.48</v>
      </c>
      <c r="V101" s="230">
        <f>ROUND(E101*U101,2)</f>
        <v>0.84</v>
      </c>
      <c r="W101" s="230"/>
      <c r="X101" s="230" t="s">
        <v>144</v>
      </c>
      <c r="Y101" s="230" t="s">
        <v>145</v>
      </c>
      <c r="Z101" s="210"/>
      <c r="AA101" s="210"/>
      <c r="AB101" s="210"/>
      <c r="AC101" s="210"/>
      <c r="AD101" s="210"/>
      <c r="AE101" s="210"/>
      <c r="AF101" s="210"/>
      <c r="AG101" s="210" t="s">
        <v>146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27"/>
      <c r="B102" s="228"/>
      <c r="C102" s="264" t="s">
        <v>250</v>
      </c>
      <c r="D102" s="232"/>
      <c r="E102" s="233"/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148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27"/>
      <c r="B103" s="228"/>
      <c r="C103" s="264" t="s">
        <v>254</v>
      </c>
      <c r="D103" s="232"/>
      <c r="E103" s="233">
        <v>1.74038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148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48">
        <v>16</v>
      </c>
      <c r="B104" s="249" t="s">
        <v>255</v>
      </c>
      <c r="C104" s="263" t="s">
        <v>256</v>
      </c>
      <c r="D104" s="250" t="s">
        <v>174</v>
      </c>
      <c r="E104" s="251">
        <v>2.13</v>
      </c>
      <c r="F104" s="252"/>
      <c r="G104" s="253">
        <f>ROUND(E104*F104,2)</f>
        <v>0</v>
      </c>
      <c r="H104" s="231"/>
      <c r="I104" s="230">
        <f>ROUND(E104*H104,2)</f>
        <v>0</v>
      </c>
      <c r="J104" s="231"/>
      <c r="K104" s="230">
        <f>ROUND(E104*J104,2)</f>
        <v>0</v>
      </c>
      <c r="L104" s="230">
        <v>21</v>
      </c>
      <c r="M104" s="230">
        <f>G104*(1+L104/100)</f>
        <v>0</v>
      </c>
      <c r="N104" s="229">
        <v>3.9190000000000003E-2</v>
      </c>
      <c r="O104" s="229">
        <f>ROUND(E104*N104,2)</f>
        <v>0.08</v>
      </c>
      <c r="P104" s="229">
        <v>0</v>
      </c>
      <c r="Q104" s="229">
        <f>ROUND(E104*P104,2)</f>
        <v>0</v>
      </c>
      <c r="R104" s="230"/>
      <c r="S104" s="230" t="s">
        <v>143</v>
      </c>
      <c r="T104" s="230" t="s">
        <v>143</v>
      </c>
      <c r="U104" s="230">
        <v>1.6</v>
      </c>
      <c r="V104" s="230">
        <f>ROUND(E104*U104,2)</f>
        <v>3.41</v>
      </c>
      <c r="W104" s="230"/>
      <c r="X104" s="230" t="s">
        <v>144</v>
      </c>
      <c r="Y104" s="230" t="s">
        <v>145</v>
      </c>
      <c r="Z104" s="210"/>
      <c r="AA104" s="210"/>
      <c r="AB104" s="210"/>
      <c r="AC104" s="210"/>
      <c r="AD104" s="210"/>
      <c r="AE104" s="210"/>
      <c r="AF104" s="210"/>
      <c r="AG104" s="210" t="s">
        <v>146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27"/>
      <c r="B105" s="228"/>
      <c r="C105" s="264" t="s">
        <v>250</v>
      </c>
      <c r="D105" s="232"/>
      <c r="E105" s="233"/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148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27"/>
      <c r="B106" s="228"/>
      <c r="C106" s="264" t="s">
        <v>257</v>
      </c>
      <c r="D106" s="232"/>
      <c r="E106" s="233">
        <v>2.13</v>
      </c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148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48">
        <v>17</v>
      </c>
      <c r="B107" s="249" t="s">
        <v>258</v>
      </c>
      <c r="C107" s="263" t="s">
        <v>259</v>
      </c>
      <c r="D107" s="250" t="s">
        <v>174</v>
      </c>
      <c r="E107" s="251">
        <v>2.13</v>
      </c>
      <c r="F107" s="252"/>
      <c r="G107" s="253">
        <f>ROUND(E107*F107,2)</f>
        <v>0</v>
      </c>
      <c r="H107" s="231"/>
      <c r="I107" s="230">
        <f>ROUND(E107*H107,2)</f>
        <v>0</v>
      </c>
      <c r="J107" s="231"/>
      <c r="K107" s="230">
        <f>ROUND(E107*J107,2)</f>
        <v>0</v>
      </c>
      <c r="L107" s="230">
        <v>21</v>
      </c>
      <c r="M107" s="230">
        <f>G107*(1+L107/100)</f>
        <v>0</v>
      </c>
      <c r="N107" s="229">
        <v>0</v>
      </c>
      <c r="O107" s="229">
        <f>ROUND(E107*N107,2)</f>
        <v>0</v>
      </c>
      <c r="P107" s="229">
        <v>0</v>
      </c>
      <c r="Q107" s="229">
        <f>ROUND(E107*P107,2)</f>
        <v>0</v>
      </c>
      <c r="R107" s="230"/>
      <c r="S107" s="230" t="s">
        <v>143</v>
      </c>
      <c r="T107" s="230" t="s">
        <v>143</v>
      </c>
      <c r="U107" s="230">
        <v>0.32</v>
      </c>
      <c r="V107" s="230">
        <f>ROUND(E107*U107,2)</f>
        <v>0.68</v>
      </c>
      <c r="W107" s="230"/>
      <c r="X107" s="230" t="s">
        <v>144</v>
      </c>
      <c r="Y107" s="230" t="s">
        <v>145</v>
      </c>
      <c r="Z107" s="210"/>
      <c r="AA107" s="210"/>
      <c r="AB107" s="210"/>
      <c r="AC107" s="210"/>
      <c r="AD107" s="210"/>
      <c r="AE107" s="210"/>
      <c r="AF107" s="210"/>
      <c r="AG107" s="210" t="s">
        <v>146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27"/>
      <c r="B108" s="228"/>
      <c r="C108" s="265" t="s">
        <v>260</v>
      </c>
      <c r="D108" s="255"/>
      <c r="E108" s="255"/>
      <c r="F108" s="255"/>
      <c r="G108" s="255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207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27"/>
      <c r="B109" s="228"/>
      <c r="C109" s="264" t="s">
        <v>261</v>
      </c>
      <c r="D109" s="232"/>
      <c r="E109" s="233">
        <v>2.13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148</v>
      </c>
      <c r="AH109" s="210">
        <v>5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ht="22.5" outlineLevel="1" x14ac:dyDescent="0.2">
      <c r="A110" s="248">
        <v>18</v>
      </c>
      <c r="B110" s="249" t="s">
        <v>262</v>
      </c>
      <c r="C110" s="263" t="s">
        <v>263</v>
      </c>
      <c r="D110" s="250" t="s">
        <v>231</v>
      </c>
      <c r="E110" s="251">
        <v>6.4390000000000003E-2</v>
      </c>
      <c r="F110" s="252"/>
      <c r="G110" s="253">
        <f>ROUND(E110*F110,2)</f>
        <v>0</v>
      </c>
      <c r="H110" s="231"/>
      <c r="I110" s="230">
        <f>ROUND(E110*H110,2)</f>
        <v>0</v>
      </c>
      <c r="J110" s="231"/>
      <c r="K110" s="230">
        <f>ROUND(E110*J110,2)</f>
        <v>0</v>
      </c>
      <c r="L110" s="230">
        <v>21</v>
      </c>
      <c r="M110" s="230">
        <f>G110*(1+L110/100)</f>
        <v>0</v>
      </c>
      <c r="N110" s="229">
        <v>1.06274</v>
      </c>
      <c r="O110" s="229">
        <f>ROUND(E110*N110,2)</f>
        <v>7.0000000000000007E-2</v>
      </c>
      <c r="P110" s="229">
        <v>0</v>
      </c>
      <c r="Q110" s="229">
        <f>ROUND(E110*P110,2)</f>
        <v>0</v>
      </c>
      <c r="R110" s="230"/>
      <c r="S110" s="230" t="s">
        <v>143</v>
      </c>
      <c r="T110" s="230" t="s">
        <v>143</v>
      </c>
      <c r="U110" s="230">
        <v>15.231</v>
      </c>
      <c r="V110" s="230">
        <f>ROUND(E110*U110,2)</f>
        <v>0.98</v>
      </c>
      <c r="W110" s="230"/>
      <c r="X110" s="230" t="s">
        <v>144</v>
      </c>
      <c r="Y110" s="230" t="s">
        <v>145</v>
      </c>
      <c r="Z110" s="210"/>
      <c r="AA110" s="210"/>
      <c r="AB110" s="210"/>
      <c r="AC110" s="210"/>
      <c r="AD110" s="210"/>
      <c r="AE110" s="210"/>
      <c r="AF110" s="210"/>
      <c r="AG110" s="210" t="s">
        <v>146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">
      <c r="A111" s="227"/>
      <c r="B111" s="228"/>
      <c r="C111" s="264" t="s">
        <v>250</v>
      </c>
      <c r="D111" s="232"/>
      <c r="E111" s="233"/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148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27"/>
      <c r="B112" s="228"/>
      <c r="C112" s="264" t="s">
        <v>264</v>
      </c>
      <c r="D112" s="232"/>
      <c r="E112" s="233">
        <v>6.4390000000000003E-2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148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x14ac:dyDescent="0.2">
      <c r="A113" s="241" t="s">
        <v>138</v>
      </c>
      <c r="B113" s="242" t="s">
        <v>80</v>
      </c>
      <c r="C113" s="262" t="s">
        <v>81</v>
      </c>
      <c r="D113" s="243"/>
      <c r="E113" s="244"/>
      <c r="F113" s="245"/>
      <c r="G113" s="246">
        <f>SUMIF(AG114:AG126,"&lt;&gt;NOR",G114:G126)</f>
        <v>0</v>
      </c>
      <c r="H113" s="240"/>
      <c r="I113" s="240">
        <f>SUM(I114:I126)</f>
        <v>0</v>
      </c>
      <c r="J113" s="240"/>
      <c r="K113" s="240">
        <f>SUM(K114:K126)</f>
        <v>0</v>
      </c>
      <c r="L113" s="240"/>
      <c r="M113" s="240">
        <f>SUM(M114:M126)</f>
        <v>0</v>
      </c>
      <c r="N113" s="239"/>
      <c r="O113" s="239">
        <f>SUM(O114:O126)</f>
        <v>41.85</v>
      </c>
      <c r="P113" s="239"/>
      <c r="Q113" s="239">
        <f>SUM(Q114:Q126)</f>
        <v>0</v>
      </c>
      <c r="R113" s="240"/>
      <c r="S113" s="240"/>
      <c r="T113" s="240"/>
      <c r="U113" s="240"/>
      <c r="V113" s="240">
        <f>SUM(V114:V126)</f>
        <v>36.590000000000003</v>
      </c>
      <c r="W113" s="240"/>
      <c r="X113" s="240"/>
      <c r="Y113" s="240"/>
      <c r="AG113" t="s">
        <v>139</v>
      </c>
    </row>
    <row r="114" spans="1:60" outlineLevel="1" x14ac:dyDescent="0.2">
      <c r="A114" s="248">
        <v>19</v>
      </c>
      <c r="B114" s="249" t="s">
        <v>265</v>
      </c>
      <c r="C114" s="263" t="s">
        <v>266</v>
      </c>
      <c r="D114" s="250" t="s">
        <v>142</v>
      </c>
      <c r="E114" s="251">
        <v>20.603000000000002</v>
      </c>
      <c r="F114" s="252"/>
      <c r="G114" s="253">
        <f>ROUND(E114*F114,2)</f>
        <v>0</v>
      </c>
      <c r="H114" s="231"/>
      <c r="I114" s="230">
        <f>ROUND(E114*H114,2)</f>
        <v>0</v>
      </c>
      <c r="J114" s="231"/>
      <c r="K114" s="230">
        <f>ROUND(E114*J114,2)</f>
        <v>0</v>
      </c>
      <c r="L114" s="230">
        <v>21</v>
      </c>
      <c r="M114" s="230">
        <f>G114*(1+L114/100)</f>
        <v>0</v>
      </c>
      <c r="N114" s="229">
        <v>1.8907700000000001</v>
      </c>
      <c r="O114" s="229">
        <f>ROUND(E114*N114,2)</f>
        <v>38.96</v>
      </c>
      <c r="P114" s="229">
        <v>0</v>
      </c>
      <c r="Q114" s="229">
        <f>ROUND(E114*P114,2)</f>
        <v>0</v>
      </c>
      <c r="R114" s="230"/>
      <c r="S114" s="230" t="s">
        <v>143</v>
      </c>
      <c r="T114" s="230" t="s">
        <v>143</v>
      </c>
      <c r="U114" s="230">
        <v>1.6950000000000001</v>
      </c>
      <c r="V114" s="230">
        <f>ROUND(E114*U114,2)</f>
        <v>34.92</v>
      </c>
      <c r="W114" s="230"/>
      <c r="X114" s="230" t="s">
        <v>144</v>
      </c>
      <c r="Y114" s="230" t="s">
        <v>145</v>
      </c>
      <c r="Z114" s="210"/>
      <c r="AA114" s="210"/>
      <c r="AB114" s="210"/>
      <c r="AC114" s="210"/>
      <c r="AD114" s="210"/>
      <c r="AE114" s="210"/>
      <c r="AF114" s="210"/>
      <c r="AG114" s="210" t="s">
        <v>146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27"/>
      <c r="B115" s="228"/>
      <c r="C115" s="264" t="s">
        <v>147</v>
      </c>
      <c r="D115" s="232"/>
      <c r="E115" s="233"/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148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27"/>
      <c r="B116" s="228"/>
      <c r="C116" s="264" t="s">
        <v>267</v>
      </c>
      <c r="D116" s="232"/>
      <c r="E116" s="233">
        <v>9.02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148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27"/>
      <c r="B117" s="228"/>
      <c r="C117" s="264" t="s">
        <v>268</v>
      </c>
      <c r="D117" s="232"/>
      <c r="E117" s="233">
        <v>1.54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148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27"/>
      <c r="B118" s="228"/>
      <c r="C118" s="264" t="s">
        <v>269</v>
      </c>
      <c r="D118" s="232"/>
      <c r="E118" s="233">
        <v>0.374</v>
      </c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148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27"/>
      <c r="B119" s="228"/>
      <c r="C119" s="264" t="s">
        <v>270</v>
      </c>
      <c r="D119" s="232"/>
      <c r="E119" s="233">
        <v>0.374</v>
      </c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148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27"/>
      <c r="B120" s="228"/>
      <c r="C120" s="264" t="s">
        <v>271</v>
      </c>
      <c r="D120" s="232"/>
      <c r="E120" s="233">
        <v>0.374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148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27"/>
      <c r="B121" s="228"/>
      <c r="C121" s="264" t="s">
        <v>272</v>
      </c>
      <c r="D121" s="232"/>
      <c r="E121" s="233">
        <v>4.048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148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27"/>
      <c r="B122" s="228"/>
      <c r="C122" s="264" t="s">
        <v>273</v>
      </c>
      <c r="D122" s="232"/>
      <c r="E122" s="233">
        <v>3.9929999999999999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148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27"/>
      <c r="B123" s="228"/>
      <c r="C123" s="264" t="s">
        <v>274</v>
      </c>
      <c r="D123" s="232"/>
      <c r="E123" s="233">
        <v>0.88</v>
      </c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148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48">
        <v>20</v>
      </c>
      <c r="B124" s="249" t="s">
        <v>275</v>
      </c>
      <c r="C124" s="263" t="s">
        <v>276</v>
      </c>
      <c r="D124" s="250" t="s">
        <v>142</v>
      </c>
      <c r="E124" s="251">
        <v>1.1552</v>
      </c>
      <c r="F124" s="252"/>
      <c r="G124" s="253">
        <f>ROUND(E124*F124,2)</f>
        <v>0</v>
      </c>
      <c r="H124" s="231"/>
      <c r="I124" s="230">
        <f>ROUND(E124*H124,2)</f>
        <v>0</v>
      </c>
      <c r="J124" s="231"/>
      <c r="K124" s="230">
        <f>ROUND(E124*J124,2)</f>
        <v>0</v>
      </c>
      <c r="L124" s="230">
        <v>21</v>
      </c>
      <c r="M124" s="230">
        <f>G124*(1+L124/100)</f>
        <v>0</v>
      </c>
      <c r="N124" s="229">
        <v>2.5</v>
      </c>
      <c r="O124" s="229">
        <f>ROUND(E124*N124,2)</f>
        <v>2.89</v>
      </c>
      <c r="P124" s="229">
        <v>0</v>
      </c>
      <c r="Q124" s="229">
        <f>ROUND(E124*P124,2)</f>
        <v>0</v>
      </c>
      <c r="R124" s="230"/>
      <c r="S124" s="230" t="s">
        <v>143</v>
      </c>
      <c r="T124" s="230" t="s">
        <v>143</v>
      </c>
      <c r="U124" s="230">
        <v>1.4490000000000001</v>
      </c>
      <c r="V124" s="230">
        <f>ROUND(E124*U124,2)</f>
        <v>1.67</v>
      </c>
      <c r="W124" s="230"/>
      <c r="X124" s="230" t="s">
        <v>144</v>
      </c>
      <c r="Y124" s="230" t="s">
        <v>145</v>
      </c>
      <c r="Z124" s="210"/>
      <c r="AA124" s="210"/>
      <c r="AB124" s="210"/>
      <c r="AC124" s="210"/>
      <c r="AD124" s="210"/>
      <c r="AE124" s="210"/>
      <c r="AF124" s="210"/>
      <c r="AG124" s="210" t="s">
        <v>146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2">
      <c r="A125" s="227"/>
      <c r="B125" s="228"/>
      <c r="C125" s="264" t="s">
        <v>277</v>
      </c>
      <c r="D125" s="232"/>
      <c r="E125" s="233"/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148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27"/>
      <c r="B126" s="228"/>
      <c r="C126" s="264" t="s">
        <v>278</v>
      </c>
      <c r="D126" s="232"/>
      <c r="E126" s="233">
        <v>1.1552</v>
      </c>
      <c r="F126" s="230"/>
      <c r="G126" s="230"/>
      <c r="H126" s="230"/>
      <c r="I126" s="230"/>
      <c r="J126" s="230"/>
      <c r="K126" s="230"/>
      <c r="L126" s="230"/>
      <c r="M126" s="230"/>
      <c r="N126" s="229"/>
      <c r="O126" s="229"/>
      <c r="P126" s="229"/>
      <c r="Q126" s="229"/>
      <c r="R126" s="230"/>
      <c r="S126" s="230"/>
      <c r="T126" s="230"/>
      <c r="U126" s="230"/>
      <c r="V126" s="230"/>
      <c r="W126" s="230"/>
      <c r="X126" s="230"/>
      <c r="Y126" s="230"/>
      <c r="Z126" s="210"/>
      <c r="AA126" s="210"/>
      <c r="AB126" s="210"/>
      <c r="AC126" s="210"/>
      <c r="AD126" s="210"/>
      <c r="AE126" s="210"/>
      <c r="AF126" s="210"/>
      <c r="AG126" s="210" t="s">
        <v>148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x14ac:dyDescent="0.2">
      <c r="A127" s="241" t="s">
        <v>138</v>
      </c>
      <c r="B127" s="242" t="s">
        <v>82</v>
      </c>
      <c r="C127" s="262" t="s">
        <v>83</v>
      </c>
      <c r="D127" s="243"/>
      <c r="E127" s="244"/>
      <c r="F127" s="245"/>
      <c r="G127" s="246">
        <f>SUMIF(AG128:AG130,"&lt;&gt;NOR",G128:G130)</f>
        <v>0</v>
      </c>
      <c r="H127" s="240"/>
      <c r="I127" s="240">
        <f>SUM(I128:I130)</f>
        <v>0</v>
      </c>
      <c r="J127" s="240"/>
      <c r="K127" s="240">
        <f>SUM(K128:K130)</f>
        <v>0</v>
      </c>
      <c r="L127" s="240"/>
      <c r="M127" s="240">
        <f>SUM(M128:M130)</f>
        <v>0</v>
      </c>
      <c r="N127" s="239"/>
      <c r="O127" s="239">
        <f>SUM(O128:O130)</f>
        <v>2.99</v>
      </c>
      <c r="P127" s="239"/>
      <c r="Q127" s="239">
        <f>SUM(Q128:Q130)</f>
        <v>0</v>
      </c>
      <c r="R127" s="240"/>
      <c r="S127" s="240"/>
      <c r="T127" s="240"/>
      <c r="U127" s="240"/>
      <c r="V127" s="240">
        <f>SUM(V128:V130)</f>
        <v>0.38</v>
      </c>
      <c r="W127" s="240"/>
      <c r="X127" s="240"/>
      <c r="Y127" s="240"/>
      <c r="AG127" t="s">
        <v>139</v>
      </c>
    </row>
    <row r="128" spans="1:60" outlineLevel="1" x14ac:dyDescent="0.2">
      <c r="A128" s="248">
        <v>21</v>
      </c>
      <c r="B128" s="249" t="s">
        <v>279</v>
      </c>
      <c r="C128" s="263" t="s">
        <v>280</v>
      </c>
      <c r="D128" s="250" t="s">
        <v>174</v>
      </c>
      <c r="E128" s="251">
        <v>14.792</v>
      </c>
      <c r="F128" s="252"/>
      <c r="G128" s="253">
        <f>ROUND(E128*F128,2)</f>
        <v>0</v>
      </c>
      <c r="H128" s="231"/>
      <c r="I128" s="230">
        <f>ROUND(E128*H128,2)</f>
        <v>0</v>
      </c>
      <c r="J128" s="231"/>
      <c r="K128" s="230">
        <f>ROUND(E128*J128,2)</f>
        <v>0</v>
      </c>
      <c r="L128" s="230">
        <v>21</v>
      </c>
      <c r="M128" s="230">
        <f>G128*(1+L128/100)</f>
        <v>0</v>
      </c>
      <c r="N128" s="229">
        <v>0.2024</v>
      </c>
      <c r="O128" s="229">
        <f>ROUND(E128*N128,2)</f>
        <v>2.99</v>
      </c>
      <c r="P128" s="229">
        <v>0</v>
      </c>
      <c r="Q128" s="229">
        <f>ROUND(E128*P128,2)</f>
        <v>0</v>
      </c>
      <c r="R128" s="230"/>
      <c r="S128" s="230" t="s">
        <v>143</v>
      </c>
      <c r="T128" s="230" t="s">
        <v>143</v>
      </c>
      <c r="U128" s="230">
        <v>2.5999999999999999E-2</v>
      </c>
      <c r="V128" s="230">
        <f>ROUND(E128*U128,2)</f>
        <v>0.38</v>
      </c>
      <c r="W128" s="230"/>
      <c r="X128" s="230" t="s">
        <v>144</v>
      </c>
      <c r="Y128" s="230" t="s">
        <v>145</v>
      </c>
      <c r="Z128" s="210"/>
      <c r="AA128" s="210"/>
      <c r="AB128" s="210"/>
      <c r="AC128" s="210"/>
      <c r="AD128" s="210"/>
      <c r="AE128" s="210"/>
      <c r="AF128" s="210"/>
      <c r="AG128" s="210" t="s">
        <v>146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2" x14ac:dyDescent="0.2">
      <c r="A129" s="227"/>
      <c r="B129" s="228"/>
      <c r="C129" s="264" t="s">
        <v>277</v>
      </c>
      <c r="D129" s="232"/>
      <c r="E129" s="233"/>
      <c r="F129" s="230"/>
      <c r="G129" s="230"/>
      <c r="H129" s="230"/>
      <c r="I129" s="230"/>
      <c r="J129" s="230"/>
      <c r="K129" s="230"/>
      <c r="L129" s="230"/>
      <c r="M129" s="230"/>
      <c r="N129" s="229"/>
      <c r="O129" s="229"/>
      <c r="P129" s="229"/>
      <c r="Q129" s="229"/>
      <c r="R129" s="230"/>
      <c r="S129" s="230"/>
      <c r="T129" s="230"/>
      <c r="U129" s="230"/>
      <c r="V129" s="230"/>
      <c r="W129" s="230"/>
      <c r="X129" s="230"/>
      <c r="Y129" s="230"/>
      <c r="Z129" s="210"/>
      <c r="AA129" s="210"/>
      <c r="AB129" s="210"/>
      <c r="AC129" s="210"/>
      <c r="AD129" s="210"/>
      <c r="AE129" s="210"/>
      <c r="AF129" s="210"/>
      <c r="AG129" s="210" t="s">
        <v>148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27"/>
      <c r="B130" s="228"/>
      <c r="C130" s="264" t="s">
        <v>281</v>
      </c>
      <c r="D130" s="232"/>
      <c r="E130" s="233">
        <v>14.792</v>
      </c>
      <c r="F130" s="230"/>
      <c r="G130" s="230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148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x14ac:dyDescent="0.2">
      <c r="A131" s="241" t="s">
        <v>138</v>
      </c>
      <c r="B131" s="242" t="s">
        <v>87</v>
      </c>
      <c r="C131" s="262" t="s">
        <v>88</v>
      </c>
      <c r="D131" s="243"/>
      <c r="E131" s="244"/>
      <c r="F131" s="245"/>
      <c r="G131" s="246">
        <f>SUMIF(AG132:AG198,"&lt;&gt;NOR",G132:G198)</f>
        <v>0</v>
      </c>
      <c r="H131" s="240"/>
      <c r="I131" s="240">
        <f>SUM(I132:I198)</f>
        <v>0</v>
      </c>
      <c r="J131" s="240"/>
      <c r="K131" s="240">
        <f>SUM(K132:K198)</f>
        <v>0</v>
      </c>
      <c r="L131" s="240"/>
      <c r="M131" s="240">
        <f>SUM(M132:M198)</f>
        <v>0</v>
      </c>
      <c r="N131" s="239"/>
      <c r="O131" s="239">
        <f>SUM(O132:O198)</f>
        <v>37.270000000000003</v>
      </c>
      <c r="P131" s="239"/>
      <c r="Q131" s="239">
        <f>SUM(Q132:Q198)</f>
        <v>0</v>
      </c>
      <c r="R131" s="240"/>
      <c r="S131" s="240"/>
      <c r="T131" s="240"/>
      <c r="U131" s="240"/>
      <c r="V131" s="240">
        <f>SUM(V132:V198)</f>
        <v>120.06</v>
      </c>
      <c r="W131" s="240"/>
      <c r="X131" s="240"/>
      <c r="Y131" s="240"/>
      <c r="AG131" t="s">
        <v>139</v>
      </c>
    </row>
    <row r="132" spans="1:60" outlineLevel="1" x14ac:dyDescent="0.2">
      <c r="A132" s="248">
        <v>22</v>
      </c>
      <c r="B132" s="249" t="s">
        <v>282</v>
      </c>
      <c r="C132" s="263" t="s">
        <v>283</v>
      </c>
      <c r="D132" s="250" t="s">
        <v>284</v>
      </c>
      <c r="E132" s="251">
        <v>105.3</v>
      </c>
      <c r="F132" s="252"/>
      <c r="G132" s="253">
        <f>ROUND(E132*F132,2)</f>
        <v>0</v>
      </c>
      <c r="H132" s="231"/>
      <c r="I132" s="230">
        <f>ROUND(E132*H132,2)</f>
        <v>0</v>
      </c>
      <c r="J132" s="231"/>
      <c r="K132" s="230">
        <f>ROUND(E132*J132,2)</f>
        <v>0</v>
      </c>
      <c r="L132" s="230">
        <v>21</v>
      </c>
      <c r="M132" s="230">
        <f>G132*(1+L132/100)</f>
        <v>0</v>
      </c>
      <c r="N132" s="229">
        <v>1E-4</v>
      </c>
      <c r="O132" s="229">
        <f>ROUND(E132*N132,2)</f>
        <v>0.01</v>
      </c>
      <c r="P132" s="229">
        <v>0</v>
      </c>
      <c r="Q132" s="229">
        <f>ROUND(E132*P132,2)</f>
        <v>0</v>
      </c>
      <c r="R132" s="230"/>
      <c r="S132" s="230" t="s">
        <v>143</v>
      </c>
      <c r="T132" s="230" t="s">
        <v>143</v>
      </c>
      <c r="U132" s="230">
        <v>0.11899999999999999</v>
      </c>
      <c r="V132" s="230">
        <f>ROUND(E132*U132,2)</f>
        <v>12.53</v>
      </c>
      <c r="W132" s="230"/>
      <c r="X132" s="230" t="s">
        <v>144</v>
      </c>
      <c r="Y132" s="230" t="s">
        <v>145</v>
      </c>
      <c r="Z132" s="210"/>
      <c r="AA132" s="210"/>
      <c r="AB132" s="210"/>
      <c r="AC132" s="210"/>
      <c r="AD132" s="210"/>
      <c r="AE132" s="210"/>
      <c r="AF132" s="210"/>
      <c r="AG132" s="210" t="s">
        <v>146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27"/>
      <c r="B133" s="228"/>
      <c r="C133" s="264" t="s">
        <v>147</v>
      </c>
      <c r="D133" s="232"/>
      <c r="E133" s="233"/>
      <c r="F133" s="230"/>
      <c r="G133" s="230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148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27"/>
      <c r="B134" s="228"/>
      <c r="C134" s="264" t="s">
        <v>285</v>
      </c>
      <c r="D134" s="232"/>
      <c r="E134" s="233">
        <v>14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148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27"/>
      <c r="B135" s="228"/>
      <c r="C135" s="264" t="s">
        <v>286</v>
      </c>
      <c r="D135" s="232"/>
      <c r="E135" s="233">
        <v>3.4</v>
      </c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148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">
      <c r="A136" s="227"/>
      <c r="B136" s="228"/>
      <c r="C136" s="264" t="s">
        <v>287</v>
      </c>
      <c r="D136" s="232"/>
      <c r="E136" s="233">
        <v>3.4</v>
      </c>
      <c r="F136" s="230"/>
      <c r="G136" s="230"/>
      <c r="H136" s="230"/>
      <c r="I136" s="230"/>
      <c r="J136" s="230"/>
      <c r="K136" s="230"/>
      <c r="L136" s="230"/>
      <c r="M136" s="230"/>
      <c r="N136" s="229"/>
      <c r="O136" s="229"/>
      <c r="P136" s="229"/>
      <c r="Q136" s="229"/>
      <c r="R136" s="230"/>
      <c r="S136" s="230"/>
      <c r="T136" s="230"/>
      <c r="U136" s="230"/>
      <c r="V136" s="230"/>
      <c r="W136" s="230"/>
      <c r="X136" s="230"/>
      <c r="Y136" s="230"/>
      <c r="Z136" s="210"/>
      <c r="AA136" s="210"/>
      <c r="AB136" s="210"/>
      <c r="AC136" s="210"/>
      <c r="AD136" s="210"/>
      <c r="AE136" s="210"/>
      <c r="AF136" s="210"/>
      <c r="AG136" s="210" t="s">
        <v>148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27"/>
      <c r="B137" s="228"/>
      <c r="C137" s="264" t="s">
        <v>288</v>
      </c>
      <c r="D137" s="232"/>
      <c r="E137" s="233">
        <v>3.4</v>
      </c>
      <c r="F137" s="230"/>
      <c r="G137" s="230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148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">
      <c r="A138" s="227"/>
      <c r="B138" s="228"/>
      <c r="C138" s="264" t="s">
        <v>289</v>
      </c>
      <c r="D138" s="232"/>
      <c r="E138" s="233">
        <v>36.799999999999997</v>
      </c>
      <c r="F138" s="230"/>
      <c r="G138" s="230"/>
      <c r="H138" s="230"/>
      <c r="I138" s="230"/>
      <c r="J138" s="230"/>
      <c r="K138" s="230"/>
      <c r="L138" s="230"/>
      <c r="M138" s="230"/>
      <c r="N138" s="229"/>
      <c r="O138" s="229"/>
      <c r="P138" s="229"/>
      <c r="Q138" s="229"/>
      <c r="R138" s="230"/>
      <c r="S138" s="230"/>
      <c r="T138" s="230"/>
      <c r="U138" s="230"/>
      <c r="V138" s="230"/>
      <c r="W138" s="230"/>
      <c r="X138" s="230"/>
      <c r="Y138" s="230"/>
      <c r="Z138" s="210"/>
      <c r="AA138" s="210"/>
      <c r="AB138" s="210"/>
      <c r="AC138" s="210"/>
      <c r="AD138" s="210"/>
      <c r="AE138" s="210"/>
      <c r="AF138" s="210"/>
      <c r="AG138" s="210" t="s">
        <v>148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27"/>
      <c r="B139" s="228"/>
      <c r="C139" s="264" t="s">
        <v>290</v>
      </c>
      <c r="D139" s="232"/>
      <c r="E139" s="233">
        <v>36.299999999999997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148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27"/>
      <c r="B140" s="228"/>
      <c r="C140" s="264" t="s">
        <v>291</v>
      </c>
      <c r="D140" s="232"/>
      <c r="E140" s="233">
        <v>8</v>
      </c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148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48">
        <v>23</v>
      </c>
      <c r="B141" s="249" t="s">
        <v>292</v>
      </c>
      <c r="C141" s="263" t="s">
        <v>293</v>
      </c>
      <c r="D141" s="250" t="s">
        <v>284</v>
      </c>
      <c r="E141" s="251">
        <v>82</v>
      </c>
      <c r="F141" s="252"/>
      <c r="G141" s="253">
        <f>ROUND(E141*F141,2)</f>
        <v>0</v>
      </c>
      <c r="H141" s="231"/>
      <c r="I141" s="230">
        <f>ROUND(E141*H141,2)</f>
        <v>0</v>
      </c>
      <c r="J141" s="231"/>
      <c r="K141" s="230">
        <f>ROUND(E141*J141,2)</f>
        <v>0</v>
      </c>
      <c r="L141" s="230">
        <v>21</v>
      </c>
      <c r="M141" s="230">
        <f>G141*(1+L141/100)</f>
        <v>0</v>
      </c>
      <c r="N141" s="229">
        <v>1.1E-4</v>
      </c>
      <c r="O141" s="229">
        <f>ROUND(E141*N141,2)</f>
        <v>0.01</v>
      </c>
      <c r="P141" s="229">
        <v>0</v>
      </c>
      <c r="Q141" s="229">
        <f>ROUND(E141*P141,2)</f>
        <v>0</v>
      </c>
      <c r="R141" s="230"/>
      <c r="S141" s="230" t="s">
        <v>143</v>
      </c>
      <c r="T141" s="230" t="s">
        <v>143</v>
      </c>
      <c r="U141" s="230">
        <v>0.13200000000000001</v>
      </c>
      <c r="V141" s="230">
        <f>ROUND(E141*U141,2)</f>
        <v>10.82</v>
      </c>
      <c r="W141" s="230"/>
      <c r="X141" s="230" t="s">
        <v>144</v>
      </c>
      <c r="Y141" s="230" t="s">
        <v>145</v>
      </c>
      <c r="Z141" s="210"/>
      <c r="AA141" s="210"/>
      <c r="AB141" s="210"/>
      <c r="AC141" s="210"/>
      <c r="AD141" s="210"/>
      <c r="AE141" s="210"/>
      <c r="AF141" s="210"/>
      <c r="AG141" s="210" t="s">
        <v>146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2">
      <c r="A142" s="227"/>
      <c r="B142" s="228"/>
      <c r="C142" s="264" t="s">
        <v>147</v>
      </c>
      <c r="D142" s="232"/>
      <c r="E142" s="233"/>
      <c r="F142" s="230"/>
      <c r="G142" s="230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30"/>
      <c r="Z142" s="210"/>
      <c r="AA142" s="210"/>
      <c r="AB142" s="210"/>
      <c r="AC142" s="210"/>
      <c r="AD142" s="210"/>
      <c r="AE142" s="210"/>
      <c r="AF142" s="210"/>
      <c r="AG142" s="210" t="s">
        <v>148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27"/>
      <c r="B143" s="228"/>
      <c r="C143" s="264" t="s">
        <v>294</v>
      </c>
      <c r="D143" s="232"/>
      <c r="E143" s="233">
        <v>82</v>
      </c>
      <c r="F143" s="230"/>
      <c r="G143" s="230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30"/>
      <c r="Z143" s="210"/>
      <c r="AA143" s="210"/>
      <c r="AB143" s="210"/>
      <c r="AC143" s="210"/>
      <c r="AD143" s="210"/>
      <c r="AE143" s="210"/>
      <c r="AF143" s="210"/>
      <c r="AG143" s="210" t="s">
        <v>148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48">
        <v>24</v>
      </c>
      <c r="B144" s="249" t="s">
        <v>295</v>
      </c>
      <c r="C144" s="263" t="s">
        <v>296</v>
      </c>
      <c r="D144" s="250" t="s">
        <v>284</v>
      </c>
      <c r="E144" s="251">
        <v>187.3</v>
      </c>
      <c r="F144" s="252"/>
      <c r="G144" s="253">
        <f>ROUND(E144*F144,2)</f>
        <v>0</v>
      </c>
      <c r="H144" s="231"/>
      <c r="I144" s="230">
        <f>ROUND(E144*H144,2)</f>
        <v>0</v>
      </c>
      <c r="J144" s="231"/>
      <c r="K144" s="230">
        <f>ROUND(E144*J144,2)</f>
        <v>0</v>
      </c>
      <c r="L144" s="230">
        <v>21</v>
      </c>
      <c r="M144" s="230">
        <f>G144*(1+L144/100)</f>
        <v>0</v>
      </c>
      <c r="N144" s="229">
        <v>0</v>
      </c>
      <c r="O144" s="229">
        <f>ROUND(E144*N144,2)</f>
        <v>0</v>
      </c>
      <c r="P144" s="229">
        <v>0</v>
      </c>
      <c r="Q144" s="229">
        <f>ROUND(E144*P144,2)</f>
        <v>0</v>
      </c>
      <c r="R144" s="230"/>
      <c r="S144" s="230" t="s">
        <v>143</v>
      </c>
      <c r="T144" s="230" t="s">
        <v>143</v>
      </c>
      <c r="U144" s="230">
        <v>5.8999999999999997E-2</v>
      </c>
      <c r="V144" s="230">
        <f>ROUND(E144*U144,2)</f>
        <v>11.05</v>
      </c>
      <c r="W144" s="230"/>
      <c r="X144" s="230" t="s">
        <v>144</v>
      </c>
      <c r="Y144" s="230" t="s">
        <v>145</v>
      </c>
      <c r="Z144" s="210"/>
      <c r="AA144" s="210"/>
      <c r="AB144" s="210"/>
      <c r="AC144" s="210"/>
      <c r="AD144" s="210"/>
      <c r="AE144" s="210"/>
      <c r="AF144" s="210"/>
      <c r="AG144" s="210" t="s">
        <v>146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">
      <c r="A145" s="227"/>
      <c r="B145" s="228"/>
      <c r="C145" s="264" t="s">
        <v>297</v>
      </c>
      <c r="D145" s="232"/>
      <c r="E145" s="233">
        <v>105.3</v>
      </c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148</v>
      </c>
      <c r="AH145" s="210">
        <v>5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27"/>
      <c r="B146" s="228"/>
      <c r="C146" s="264" t="s">
        <v>298</v>
      </c>
      <c r="D146" s="232"/>
      <c r="E146" s="233">
        <v>82</v>
      </c>
      <c r="F146" s="230"/>
      <c r="G146" s="230"/>
      <c r="H146" s="230"/>
      <c r="I146" s="230"/>
      <c r="J146" s="230"/>
      <c r="K146" s="230"/>
      <c r="L146" s="230"/>
      <c r="M146" s="230"/>
      <c r="N146" s="229"/>
      <c r="O146" s="229"/>
      <c r="P146" s="229"/>
      <c r="Q146" s="229"/>
      <c r="R146" s="230"/>
      <c r="S146" s="230"/>
      <c r="T146" s="230"/>
      <c r="U146" s="230"/>
      <c r="V146" s="230"/>
      <c r="W146" s="230"/>
      <c r="X146" s="230"/>
      <c r="Y146" s="230"/>
      <c r="Z146" s="210"/>
      <c r="AA146" s="210"/>
      <c r="AB146" s="210"/>
      <c r="AC146" s="210"/>
      <c r="AD146" s="210"/>
      <c r="AE146" s="210"/>
      <c r="AF146" s="210"/>
      <c r="AG146" s="210" t="s">
        <v>148</v>
      </c>
      <c r="AH146" s="210">
        <v>5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48">
        <v>25</v>
      </c>
      <c r="B147" s="249" t="s">
        <v>299</v>
      </c>
      <c r="C147" s="263" t="s">
        <v>300</v>
      </c>
      <c r="D147" s="250" t="s">
        <v>301</v>
      </c>
      <c r="E147" s="251">
        <v>7</v>
      </c>
      <c r="F147" s="252"/>
      <c r="G147" s="253">
        <f>ROUND(E147*F147,2)</f>
        <v>0</v>
      </c>
      <c r="H147" s="231"/>
      <c r="I147" s="230">
        <f>ROUND(E147*H147,2)</f>
        <v>0</v>
      </c>
      <c r="J147" s="231"/>
      <c r="K147" s="230">
        <f>ROUND(E147*J147,2)</f>
        <v>0</v>
      </c>
      <c r="L147" s="230">
        <v>21</v>
      </c>
      <c r="M147" s="230">
        <f>G147*(1+L147/100)</f>
        <v>0</v>
      </c>
      <c r="N147" s="229">
        <v>0</v>
      </c>
      <c r="O147" s="229">
        <f>ROUND(E147*N147,2)</f>
        <v>0</v>
      </c>
      <c r="P147" s="229">
        <v>0</v>
      </c>
      <c r="Q147" s="229">
        <f>ROUND(E147*P147,2)</f>
        <v>0</v>
      </c>
      <c r="R147" s="230"/>
      <c r="S147" s="230" t="s">
        <v>143</v>
      </c>
      <c r="T147" s="230" t="s">
        <v>143</v>
      </c>
      <c r="U147" s="230">
        <v>0.79</v>
      </c>
      <c r="V147" s="230">
        <f>ROUND(E147*U147,2)</f>
        <v>5.53</v>
      </c>
      <c r="W147" s="230"/>
      <c r="X147" s="230" t="s">
        <v>144</v>
      </c>
      <c r="Y147" s="230" t="s">
        <v>145</v>
      </c>
      <c r="Z147" s="210"/>
      <c r="AA147" s="210"/>
      <c r="AB147" s="210"/>
      <c r="AC147" s="210"/>
      <c r="AD147" s="210"/>
      <c r="AE147" s="210"/>
      <c r="AF147" s="210"/>
      <c r="AG147" s="210" t="s">
        <v>146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2">
      <c r="A148" s="227"/>
      <c r="B148" s="228"/>
      <c r="C148" s="264" t="s">
        <v>302</v>
      </c>
      <c r="D148" s="232"/>
      <c r="E148" s="233"/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148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">
      <c r="A149" s="227"/>
      <c r="B149" s="228"/>
      <c r="C149" s="264" t="s">
        <v>303</v>
      </c>
      <c r="D149" s="232"/>
      <c r="E149" s="233">
        <v>7</v>
      </c>
      <c r="F149" s="230"/>
      <c r="G149" s="230"/>
      <c r="H149" s="230"/>
      <c r="I149" s="230"/>
      <c r="J149" s="230"/>
      <c r="K149" s="230"/>
      <c r="L149" s="230"/>
      <c r="M149" s="230"/>
      <c r="N149" s="229"/>
      <c r="O149" s="229"/>
      <c r="P149" s="229"/>
      <c r="Q149" s="229"/>
      <c r="R149" s="230"/>
      <c r="S149" s="230"/>
      <c r="T149" s="230"/>
      <c r="U149" s="230"/>
      <c r="V149" s="230"/>
      <c r="W149" s="230"/>
      <c r="X149" s="230"/>
      <c r="Y149" s="230"/>
      <c r="Z149" s="210"/>
      <c r="AA149" s="210"/>
      <c r="AB149" s="210"/>
      <c r="AC149" s="210"/>
      <c r="AD149" s="210"/>
      <c r="AE149" s="210"/>
      <c r="AF149" s="210"/>
      <c r="AG149" s="210" t="s">
        <v>148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48">
        <v>26</v>
      </c>
      <c r="B150" s="249" t="s">
        <v>304</v>
      </c>
      <c r="C150" s="263" t="s">
        <v>305</v>
      </c>
      <c r="D150" s="250" t="s">
        <v>301</v>
      </c>
      <c r="E150" s="251">
        <v>13</v>
      </c>
      <c r="F150" s="252"/>
      <c r="G150" s="253">
        <f>ROUND(E150*F150,2)</f>
        <v>0</v>
      </c>
      <c r="H150" s="231"/>
      <c r="I150" s="230">
        <f>ROUND(E150*H150,2)</f>
        <v>0</v>
      </c>
      <c r="J150" s="231"/>
      <c r="K150" s="230">
        <f>ROUND(E150*J150,2)</f>
        <v>0</v>
      </c>
      <c r="L150" s="230">
        <v>21</v>
      </c>
      <c r="M150" s="230">
        <f>G150*(1+L150/100)</f>
        <v>0</v>
      </c>
      <c r="N150" s="229">
        <v>0</v>
      </c>
      <c r="O150" s="229">
        <f>ROUND(E150*N150,2)</f>
        <v>0</v>
      </c>
      <c r="P150" s="229">
        <v>0</v>
      </c>
      <c r="Q150" s="229">
        <f>ROUND(E150*P150,2)</f>
        <v>0</v>
      </c>
      <c r="R150" s="230"/>
      <c r="S150" s="230" t="s">
        <v>143</v>
      </c>
      <c r="T150" s="230" t="s">
        <v>143</v>
      </c>
      <c r="U150" s="230">
        <v>0.94599999999999995</v>
      </c>
      <c r="V150" s="230">
        <f>ROUND(E150*U150,2)</f>
        <v>12.3</v>
      </c>
      <c r="W150" s="230"/>
      <c r="X150" s="230" t="s">
        <v>144</v>
      </c>
      <c r="Y150" s="230" t="s">
        <v>145</v>
      </c>
      <c r="Z150" s="210"/>
      <c r="AA150" s="210"/>
      <c r="AB150" s="210"/>
      <c r="AC150" s="210"/>
      <c r="AD150" s="210"/>
      <c r="AE150" s="210"/>
      <c r="AF150" s="210"/>
      <c r="AG150" s="210" t="s">
        <v>146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27"/>
      <c r="B151" s="228"/>
      <c r="C151" s="264" t="s">
        <v>302</v>
      </c>
      <c r="D151" s="232"/>
      <c r="E151" s="233"/>
      <c r="F151" s="230"/>
      <c r="G151" s="230"/>
      <c r="H151" s="230"/>
      <c r="I151" s="230"/>
      <c r="J151" s="230"/>
      <c r="K151" s="230"/>
      <c r="L151" s="230"/>
      <c r="M151" s="230"/>
      <c r="N151" s="229"/>
      <c r="O151" s="229"/>
      <c r="P151" s="229"/>
      <c r="Q151" s="229"/>
      <c r="R151" s="230"/>
      <c r="S151" s="230"/>
      <c r="T151" s="230"/>
      <c r="U151" s="230"/>
      <c r="V151" s="230"/>
      <c r="W151" s="230"/>
      <c r="X151" s="230"/>
      <c r="Y151" s="230"/>
      <c r="Z151" s="210"/>
      <c r="AA151" s="210"/>
      <c r="AB151" s="210"/>
      <c r="AC151" s="210"/>
      <c r="AD151" s="210"/>
      <c r="AE151" s="210"/>
      <c r="AF151" s="210"/>
      <c r="AG151" s="210" t="s">
        <v>148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27"/>
      <c r="B152" s="228"/>
      <c r="C152" s="264" t="s">
        <v>306</v>
      </c>
      <c r="D152" s="232"/>
      <c r="E152" s="233">
        <v>5</v>
      </c>
      <c r="F152" s="230"/>
      <c r="G152" s="230"/>
      <c r="H152" s="230"/>
      <c r="I152" s="230"/>
      <c r="J152" s="230"/>
      <c r="K152" s="230"/>
      <c r="L152" s="230"/>
      <c r="M152" s="230"/>
      <c r="N152" s="229"/>
      <c r="O152" s="229"/>
      <c r="P152" s="229"/>
      <c r="Q152" s="229"/>
      <c r="R152" s="230"/>
      <c r="S152" s="230"/>
      <c r="T152" s="230"/>
      <c r="U152" s="230"/>
      <c r="V152" s="230"/>
      <c r="W152" s="230"/>
      <c r="X152" s="230"/>
      <c r="Y152" s="230"/>
      <c r="Z152" s="210"/>
      <c r="AA152" s="210"/>
      <c r="AB152" s="210"/>
      <c r="AC152" s="210"/>
      <c r="AD152" s="210"/>
      <c r="AE152" s="210"/>
      <c r="AF152" s="210"/>
      <c r="AG152" s="210" t="s">
        <v>148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">
      <c r="A153" s="227"/>
      <c r="B153" s="228"/>
      <c r="C153" s="264" t="s">
        <v>307</v>
      </c>
      <c r="D153" s="232"/>
      <c r="E153" s="233">
        <v>8</v>
      </c>
      <c r="F153" s="230"/>
      <c r="G153" s="230"/>
      <c r="H153" s="230"/>
      <c r="I153" s="230"/>
      <c r="J153" s="230"/>
      <c r="K153" s="230"/>
      <c r="L153" s="230"/>
      <c r="M153" s="230"/>
      <c r="N153" s="229"/>
      <c r="O153" s="229"/>
      <c r="P153" s="229"/>
      <c r="Q153" s="229"/>
      <c r="R153" s="230"/>
      <c r="S153" s="230"/>
      <c r="T153" s="230"/>
      <c r="U153" s="230"/>
      <c r="V153" s="230"/>
      <c r="W153" s="230"/>
      <c r="X153" s="230"/>
      <c r="Y153" s="230"/>
      <c r="Z153" s="210"/>
      <c r="AA153" s="210"/>
      <c r="AB153" s="210"/>
      <c r="AC153" s="210"/>
      <c r="AD153" s="210"/>
      <c r="AE153" s="210"/>
      <c r="AF153" s="210"/>
      <c r="AG153" s="210" t="s">
        <v>148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22.5" outlineLevel="1" x14ac:dyDescent="0.2">
      <c r="A154" s="248">
        <v>27</v>
      </c>
      <c r="B154" s="249" t="s">
        <v>308</v>
      </c>
      <c r="C154" s="263" t="s">
        <v>309</v>
      </c>
      <c r="D154" s="250" t="s">
        <v>301</v>
      </c>
      <c r="E154" s="251">
        <v>5</v>
      </c>
      <c r="F154" s="252"/>
      <c r="G154" s="253">
        <f>ROUND(E154*F154,2)</f>
        <v>0</v>
      </c>
      <c r="H154" s="231"/>
      <c r="I154" s="230">
        <f>ROUND(E154*H154,2)</f>
        <v>0</v>
      </c>
      <c r="J154" s="231"/>
      <c r="K154" s="230">
        <f>ROUND(E154*J154,2)</f>
        <v>0</v>
      </c>
      <c r="L154" s="230">
        <v>21</v>
      </c>
      <c r="M154" s="230">
        <f>G154*(1+L154/100)</f>
        <v>0</v>
      </c>
      <c r="N154" s="229">
        <v>0</v>
      </c>
      <c r="O154" s="229">
        <f>ROUND(E154*N154,2)</f>
        <v>0</v>
      </c>
      <c r="P154" s="229">
        <v>0</v>
      </c>
      <c r="Q154" s="229">
        <f>ROUND(E154*P154,2)</f>
        <v>0</v>
      </c>
      <c r="R154" s="230"/>
      <c r="S154" s="230" t="s">
        <v>143</v>
      </c>
      <c r="T154" s="230" t="s">
        <v>143</v>
      </c>
      <c r="U154" s="230">
        <v>1.752</v>
      </c>
      <c r="V154" s="230">
        <f>ROUND(E154*U154,2)</f>
        <v>8.76</v>
      </c>
      <c r="W154" s="230"/>
      <c r="X154" s="230" t="s">
        <v>144</v>
      </c>
      <c r="Y154" s="230" t="s">
        <v>145</v>
      </c>
      <c r="Z154" s="210"/>
      <c r="AA154" s="210"/>
      <c r="AB154" s="210"/>
      <c r="AC154" s="210"/>
      <c r="AD154" s="210"/>
      <c r="AE154" s="210"/>
      <c r="AF154" s="210"/>
      <c r="AG154" s="210" t="s">
        <v>146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">
      <c r="A155" s="227"/>
      <c r="B155" s="228"/>
      <c r="C155" s="264" t="s">
        <v>302</v>
      </c>
      <c r="D155" s="232"/>
      <c r="E155" s="233"/>
      <c r="F155" s="230"/>
      <c r="G155" s="230"/>
      <c r="H155" s="230"/>
      <c r="I155" s="230"/>
      <c r="J155" s="230"/>
      <c r="K155" s="230"/>
      <c r="L155" s="230"/>
      <c r="M155" s="230"/>
      <c r="N155" s="229"/>
      <c r="O155" s="229"/>
      <c r="P155" s="229"/>
      <c r="Q155" s="229"/>
      <c r="R155" s="230"/>
      <c r="S155" s="230"/>
      <c r="T155" s="230"/>
      <c r="U155" s="230"/>
      <c r="V155" s="230"/>
      <c r="W155" s="230"/>
      <c r="X155" s="230"/>
      <c r="Y155" s="230"/>
      <c r="Z155" s="210"/>
      <c r="AA155" s="210"/>
      <c r="AB155" s="210"/>
      <c r="AC155" s="210"/>
      <c r="AD155" s="210"/>
      <c r="AE155" s="210"/>
      <c r="AF155" s="210"/>
      <c r="AG155" s="210" t="s">
        <v>148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27"/>
      <c r="B156" s="228"/>
      <c r="C156" s="264" t="s">
        <v>310</v>
      </c>
      <c r="D156" s="232"/>
      <c r="E156" s="233">
        <v>5</v>
      </c>
      <c r="F156" s="230"/>
      <c r="G156" s="230"/>
      <c r="H156" s="230"/>
      <c r="I156" s="230"/>
      <c r="J156" s="230"/>
      <c r="K156" s="230"/>
      <c r="L156" s="230"/>
      <c r="M156" s="230"/>
      <c r="N156" s="229"/>
      <c r="O156" s="229"/>
      <c r="P156" s="229"/>
      <c r="Q156" s="229"/>
      <c r="R156" s="230"/>
      <c r="S156" s="230"/>
      <c r="T156" s="230"/>
      <c r="U156" s="230"/>
      <c r="V156" s="230"/>
      <c r="W156" s="230"/>
      <c r="X156" s="230"/>
      <c r="Y156" s="230"/>
      <c r="Z156" s="210"/>
      <c r="AA156" s="210"/>
      <c r="AB156" s="210"/>
      <c r="AC156" s="210"/>
      <c r="AD156" s="210"/>
      <c r="AE156" s="210"/>
      <c r="AF156" s="210"/>
      <c r="AG156" s="210" t="s">
        <v>148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48">
        <v>28</v>
      </c>
      <c r="B157" s="249" t="s">
        <v>311</v>
      </c>
      <c r="C157" s="263" t="s">
        <v>312</v>
      </c>
      <c r="D157" s="250" t="s">
        <v>301</v>
      </c>
      <c r="E157" s="251">
        <v>3</v>
      </c>
      <c r="F157" s="252"/>
      <c r="G157" s="253">
        <f>ROUND(E157*F157,2)</f>
        <v>0</v>
      </c>
      <c r="H157" s="231"/>
      <c r="I157" s="230">
        <f>ROUND(E157*H157,2)</f>
        <v>0</v>
      </c>
      <c r="J157" s="231"/>
      <c r="K157" s="230">
        <f>ROUND(E157*J157,2)</f>
        <v>0</v>
      </c>
      <c r="L157" s="230">
        <v>21</v>
      </c>
      <c r="M157" s="230">
        <f>G157*(1+L157/100)</f>
        <v>0</v>
      </c>
      <c r="N157" s="229">
        <v>0</v>
      </c>
      <c r="O157" s="229">
        <f>ROUND(E157*N157,2)</f>
        <v>0</v>
      </c>
      <c r="P157" s="229">
        <v>0</v>
      </c>
      <c r="Q157" s="229">
        <f>ROUND(E157*P157,2)</f>
        <v>0</v>
      </c>
      <c r="R157" s="230"/>
      <c r="S157" s="230" t="s">
        <v>143</v>
      </c>
      <c r="T157" s="230" t="s">
        <v>143</v>
      </c>
      <c r="U157" s="230">
        <v>1.1399999999999999</v>
      </c>
      <c r="V157" s="230">
        <f>ROUND(E157*U157,2)</f>
        <v>3.42</v>
      </c>
      <c r="W157" s="230"/>
      <c r="X157" s="230" t="s">
        <v>144</v>
      </c>
      <c r="Y157" s="230" t="s">
        <v>145</v>
      </c>
      <c r="Z157" s="210"/>
      <c r="AA157" s="210"/>
      <c r="AB157" s="210"/>
      <c r="AC157" s="210"/>
      <c r="AD157" s="210"/>
      <c r="AE157" s="210"/>
      <c r="AF157" s="210"/>
      <c r="AG157" s="210" t="s">
        <v>146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27"/>
      <c r="B158" s="228"/>
      <c r="C158" s="264" t="s">
        <v>313</v>
      </c>
      <c r="D158" s="232"/>
      <c r="E158" s="233"/>
      <c r="F158" s="230"/>
      <c r="G158" s="230"/>
      <c r="H158" s="230"/>
      <c r="I158" s="230"/>
      <c r="J158" s="230"/>
      <c r="K158" s="230"/>
      <c r="L158" s="230"/>
      <c r="M158" s="230"/>
      <c r="N158" s="229"/>
      <c r="O158" s="229"/>
      <c r="P158" s="229"/>
      <c r="Q158" s="229"/>
      <c r="R158" s="230"/>
      <c r="S158" s="230"/>
      <c r="T158" s="230"/>
      <c r="U158" s="230"/>
      <c r="V158" s="230"/>
      <c r="W158" s="230"/>
      <c r="X158" s="230"/>
      <c r="Y158" s="230"/>
      <c r="Z158" s="210"/>
      <c r="AA158" s="210"/>
      <c r="AB158" s="210"/>
      <c r="AC158" s="210"/>
      <c r="AD158" s="210"/>
      <c r="AE158" s="210"/>
      <c r="AF158" s="210"/>
      <c r="AG158" s="210" t="s">
        <v>148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">
      <c r="A159" s="227"/>
      <c r="B159" s="228"/>
      <c r="C159" s="264" t="s">
        <v>314</v>
      </c>
      <c r="D159" s="232"/>
      <c r="E159" s="233">
        <v>3</v>
      </c>
      <c r="F159" s="230"/>
      <c r="G159" s="230"/>
      <c r="H159" s="230"/>
      <c r="I159" s="230"/>
      <c r="J159" s="230"/>
      <c r="K159" s="230"/>
      <c r="L159" s="230"/>
      <c r="M159" s="230"/>
      <c r="N159" s="229"/>
      <c r="O159" s="229"/>
      <c r="P159" s="229"/>
      <c r="Q159" s="229"/>
      <c r="R159" s="230"/>
      <c r="S159" s="230"/>
      <c r="T159" s="230"/>
      <c r="U159" s="230"/>
      <c r="V159" s="230"/>
      <c r="W159" s="230"/>
      <c r="X159" s="230"/>
      <c r="Y159" s="230"/>
      <c r="Z159" s="210"/>
      <c r="AA159" s="210"/>
      <c r="AB159" s="210"/>
      <c r="AC159" s="210"/>
      <c r="AD159" s="210"/>
      <c r="AE159" s="210"/>
      <c r="AF159" s="210"/>
      <c r="AG159" s="210" t="s">
        <v>148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ht="22.5" outlineLevel="1" x14ac:dyDescent="0.2">
      <c r="A160" s="248">
        <v>29</v>
      </c>
      <c r="B160" s="249" t="s">
        <v>315</v>
      </c>
      <c r="C160" s="263" t="s">
        <v>316</v>
      </c>
      <c r="D160" s="250" t="s">
        <v>301</v>
      </c>
      <c r="E160" s="251">
        <v>6</v>
      </c>
      <c r="F160" s="252"/>
      <c r="G160" s="253">
        <f>ROUND(E160*F160,2)</f>
        <v>0</v>
      </c>
      <c r="H160" s="231"/>
      <c r="I160" s="230">
        <f>ROUND(E160*H160,2)</f>
        <v>0</v>
      </c>
      <c r="J160" s="231"/>
      <c r="K160" s="230">
        <f>ROUND(E160*J160,2)</f>
        <v>0</v>
      </c>
      <c r="L160" s="230">
        <v>21</v>
      </c>
      <c r="M160" s="230">
        <f>G160*(1+L160/100)</f>
        <v>0</v>
      </c>
      <c r="N160" s="229">
        <v>3.0291399999999999</v>
      </c>
      <c r="O160" s="229">
        <f>ROUND(E160*N160,2)</f>
        <v>18.170000000000002</v>
      </c>
      <c r="P160" s="229">
        <v>0</v>
      </c>
      <c r="Q160" s="229">
        <f>ROUND(E160*P160,2)</f>
        <v>0</v>
      </c>
      <c r="R160" s="230"/>
      <c r="S160" s="230" t="s">
        <v>143</v>
      </c>
      <c r="T160" s="230" t="s">
        <v>143</v>
      </c>
      <c r="U160" s="230">
        <v>5.024</v>
      </c>
      <c r="V160" s="230">
        <f>ROUND(E160*U160,2)</f>
        <v>30.14</v>
      </c>
      <c r="W160" s="230"/>
      <c r="X160" s="230" t="s">
        <v>144</v>
      </c>
      <c r="Y160" s="230" t="s">
        <v>145</v>
      </c>
      <c r="Z160" s="210"/>
      <c r="AA160" s="210"/>
      <c r="AB160" s="210"/>
      <c r="AC160" s="210"/>
      <c r="AD160" s="210"/>
      <c r="AE160" s="210"/>
      <c r="AF160" s="210"/>
      <c r="AG160" s="210" t="s">
        <v>146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27"/>
      <c r="B161" s="228"/>
      <c r="C161" s="264" t="s">
        <v>317</v>
      </c>
      <c r="D161" s="232"/>
      <c r="E161" s="233"/>
      <c r="F161" s="230"/>
      <c r="G161" s="230"/>
      <c r="H161" s="230"/>
      <c r="I161" s="230"/>
      <c r="J161" s="230"/>
      <c r="K161" s="230"/>
      <c r="L161" s="230"/>
      <c r="M161" s="230"/>
      <c r="N161" s="229"/>
      <c r="O161" s="229"/>
      <c r="P161" s="229"/>
      <c r="Q161" s="229"/>
      <c r="R161" s="230"/>
      <c r="S161" s="230"/>
      <c r="T161" s="230"/>
      <c r="U161" s="230"/>
      <c r="V161" s="230"/>
      <c r="W161" s="230"/>
      <c r="X161" s="230"/>
      <c r="Y161" s="230"/>
      <c r="Z161" s="210"/>
      <c r="AA161" s="210"/>
      <c r="AB161" s="210"/>
      <c r="AC161" s="210"/>
      <c r="AD161" s="210"/>
      <c r="AE161" s="210"/>
      <c r="AF161" s="210"/>
      <c r="AG161" s="210" t="s">
        <v>148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27"/>
      <c r="B162" s="228"/>
      <c r="C162" s="264" t="s">
        <v>318</v>
      </c>
      <c r="D162" s="232"/>
      <c r="E162" s="233">
        <v>6</v>
      </c>
      <c r="F162" s="230"/>
      <c r="G162" s="230"/>
      <c r="H162" s="230"/>
      <c r="I162" s="230"/>
      <c r="J162" s="230"/>
      <c r="K162" s="230"/>
      <c r="L162" s="230"/>
      <c r="M162" s="230"/>
      <c r="N162" s="229"/>
      <c r="O162" s="229"/>
      <c r="P162" s="229"/>
      <c r="Q162" s="229"/>
      <c r="R162" s="230"/>
      <c r="S162" s="230"/>
      <c r="T162" s="230"/>
      <c r="U162" s="230"/>
      <c r="V162" s="230"/>
      <c r="W162" s="230"/>
      <c r="X162" s="230"/>
      <c r="Y162" s="230"/>
      <c r="Z162" s="210"/>
      <c r="AA162" s="210"/>
      <c r="AB162" s="210"/>
      <c r="AC162" s="210"/>
      <c r="AD162" s="210"/>
      <c r="AE162" s="210"/>
      <c r="AF162" s="210"/>
      <c r="AG162" s="210" t="s">
        <v>148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48">
        <v>30</v>
      </c>
      <c r="B163" s="249" t="s">
        <v>319</v>
      </c>
      <c r="C163" s="263" t="s">
        <v>320</v>
      </c>
      <c r="D163" s="250" t="s">
        <v>301</v>
      </c>
      <c r="E163" s="251">
        <v>8</v>
      </c>
      <c r="F163" s="252"/>
      <c r="G163" s="253">
        <f>ROUND(E163*F163,2)</f>
        <v>0</v>
      </c>
      <c r="H163" s="231"/>
      <c r="I163" s="230">
        <f>ROUND(E163*H163,2)</f>
        <v>0</v>
      </c>
      <c r="J163" s="231"/>
      <c r="K163" s="230">
        <f>ROUND(E163*J163,2)</f>
        <v>0</v>
      </c>
      <c r="L163" s="230">
        <v>21</v>
      </c>
      <c r="M163" s="230">
        <f>G163*(1+L163/100)</f>
        <v>0</v>
      </c>
      <c r="N163" s="229">
        <v>7.0200000000000002E-3</v>
      </c>
      <c r="O163" s="229">
        <f>ROUND(E163*N163,2)</f>
        <v>0.06</v>
      </c>
      <c r="P163" s="229">
        <v>0</v>
      </c>
      <c r="Q163" s="229">
        <f>ROUND(E163*P163,2)</f>
        <v>0</v>
      </c>
      <c r="R163" s="230"/>
      <c r="S163" s="230" t="s">
        <v>143</v>
      </c>
      <c r="T163" s="230" t="s">
        <v>143</v>
      </c>
      <c r="U163" s="230">
        <v>1.3140000000000001</v>
      </c>
      <c r="V163" s="230">
        <f>ROUND(E163*U163,2)</f>
        <v>10.51</v>
      </c>
      <c r="W163" s="230"/>
      <c r="X163" s="230" t="s">
        <v>144</v>
      </c>
      <c r="Y163" s="230" t="s">
        <v>145</v>
      </c>
      <c r="Z163" s="210"/>
      <c r="AA163" s="210"/>
      <c r="AB163" s="210"/>
      <c r="AC163" s="210"/>
      <c r="AD163" s="210"/>
      <c r="AE163" s="210"/>
      <c r="AF163" s="210"/>
      <c r="AG163" s="210" t="s">
        <v>146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2">
      <c r="A164" s="227"/>
      <c r="B164" s="228"/>
      <c r="C164" s="264" t="s">
        <v>321</v>
      </c>
      <c r="D164" s="232"/>
      <c r="E164" s="233">
        <v>5</v>
      </c>
      <c r="F164" s="230"/>
      <c r="G164" s="230"/>
      <c r="H164" s="230"/>
      <c r="I164" s="230"/>
      <c r="J164" s="230"/>
      <c r="K164" s="230"/>
      <c r="L164" s="230"/>
      <c r="M164" s="230"/>
      <c r="N164" s="229"/>
      <c r="O164" s="229"/>
      <c r="P164" s="229"/>
      <c r="Q164" s="229"/>
      <c r="R164" s="230"/>
      <c r="S164" s="230"/>
      <c r="T164" s="230"/>
      <c r="U164" s="230"/>
      <c r="V164" s="230"/>
      <c r="W164" s="230"/>
      <c r="X164" s="230"/>
      <c r="Y164" s="230"/>
      <c r="Z164" s="210"/>
      <c r="AA164" s="210"/>
      <c r="AB164" s="210"/>
      <c r="AC164" s="210"/>
      <c r="AD164" s="210"/>
      <c r="AE164" s="210"/>
      <c r="AF164" s="210"/>
      <c r="AG164" s="210" t="s">
        <v>148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27"/>
      <c r="B165" s="228"/>
      <c r="C165" s="264" t="s">
        <v>322</v>
      </c>
      <c r="D165" s="232"/>
      <c r="E165" s="233">
        <v>3</v>
      </c>
      <c r="F165" s="230"/>
      <c r="G165" s="230"/>
      <c r="H165" s="230"/>
      <c r="I165" s="230"/>
      <c r="J165" s="230"/>
      <c r="K165" s="230"/>
      <c r="L165" s="230"/>
      <c r="M165" s="230"/>
      <c r="N165" s="229"/>
      <c r="O165" s="229"/>
      <c r="P165" s="229"/>
      <c r="Q165" s="229"/>
      <c r="R165" s="230"/>
      <c r="S165" s="230"/>
      <c r="T165" s="230"/>
      <c r="U165" s="230"/>
      <c r="V165" s="230"/>
      <c r="W165" s="230"/>
      <c r="X165" s="230"/>
      <c r="Y165" s="230"/>
      <c r="Z165" s="210"/>
      <c r="AA165" s="210"/>
      <c r="AB165" s="210"/>
      <c r="AC165" s="210"/>
      <c r="AD165" s="210"/>
      <c r="AE165" s="210"/>
      <c r="AF165" s="210"/>
      <c r="AG165" s="210" t="s">
        <v>148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ht="22.5" outlineLevel="1" x14ac:dyDescent="0.2">
      <c r="A166" s="248">
        <v>31</v>
      </c>
      <c r="B166" s="249" t="s">
        <v>323</v>
      </c>
      <c r="C166" s="263" t="s">
        <v>324</v>
      </c>
      <c r="D166" s="250" t="s">
        <v>301</v>
      </c>
      <c r="E166" s="251">
        <v>6</v>
      </c>
      <c r="F166" s="252"/>
      <c r="G166" s="253">
        <f>ROUND(E166*F166,2)</f>
        <v>0</v>
      </c>
      <c r="H166" s="231"/>
      <c r="I166" s="230">
        <f>ROUND(E166*H166,2)</f>
        <v>0</v>
      </c>
      <c r="J166" s="231"/>
      <c r="K166" s="230">
        <f>ROUND(E166*J166,2)</f>
        <v>0</v>
      </c>
      <c r="L166" s="230">
        <v>21</v>
      </c>
      <c r="M166" s="230">
        <f>G166*(1+L166/100)</f>
        <v>0</v>
      </c>
      <c r="N166" s="229">
        <v>9.4359999999999999E-2</v>
      </c>
      <c r="O166" s="229">
        <f>ROUND(E166*N166,2)</f>
        <v>0.56999999999999995</v>
      </c>
      <c r="P166" s="229">
        <v>0</v>
      </c>
      <c r="Q166" s="229">
        <f>ROUND(E166*P166,2)</f>
        <v>0</v>
      </c>
      <c r="R166" s="230"/>
      <c r="S166" s="230" t="s">
        <v>143</v>
      </c>
      <c r="T166" s="230" t="s">
        <v>143</v>
      </c>
      <c r="U166" s="230">
        <v>1.6890000000000001</v>
      </c>
      <c r="V166" s="230">
        <f>ROUND(E166*U166,2)</f>
        <v>10.130000000000001</v>
      </c>
      <c r="W166" s="230"/>
      <c r="X166" s="230" t="s">
        <v>144</v>
      </c>
      <c r="Y166" s="230" t="s">
        <v>145</v>
      </c>
      <c r="Z166" s="210"/>
      <c r="AA166" s="210"/>
      <c r="AB166" s="210"/>
      <c r="AC166" s="210"/>
      <c r="AD166" s="210"/>
      <c r="AE166" s="210"/>
      <c r="AF166" s="210"/>
      <c r="AG166" s="210" t="s">
        <v>146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2">
      <c r="A167" s="227"/>
      <c r="B167" s="228"/>
      <c r="C167" s="264" t="s">
        <v>325</v>
      </c>
      <c r="D167" s="232"/>
      <c r="E167" s="233">
        <v>6</v>
      </c>
      <c r="F167" s="230"/>
      <c r="G167" s="230"/>
      <c r="H167" s="230"/>
      <c r="I167" s="230"/>
      <c r="J167" s="230"/>
      <c r="K167" s="230"/>
      <c r="L167" s="230"/>
      <c r="M167" s="230"/>
      <c r="N167" s="229"/>
      <c r="O167" s="229"/>
      <c r="P167" s="229"/>
      <c r="Q167" s="229"/>
      <c r="R167" s="230"/>
      <c r="S167" s="230"/>
      <c r="T167" s="230"/>
      <c r="U167" s="230"/>
      <c r="V167" s="230"/>
      <c r="W167" s="230"/>
      <c r="X167" s="230"/>
      <c r="Y167" s="230"/>
      <c r="Z167" s="210"/>
      <c r="AA167" s="210"/>
      <c r="AB167" s="210"/>
      <c r="AC167" s="210"/>
      <c r="AD167" s="210"/>
      <c r="AE167" s="210"/>
      <c r="AF167" s="210"/>
      <c r="AG167" s="210" t="s">
        <v>148</v>
      </c>
      <c r="AH167" s="210">
        <v>5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2">
      <c r="A168" s="248">
        <v>32</v>
      </c>
      <c r="B168" s="249" t="s">
        <v>326</v>
      </c>
      <c r="C168" s="263" t="s">
        <v>327</v>
      </c>
      <c r="D168" s="250" t="s">
        <v>284</v>
      </c>
      <c r="E168" s="251">
        <v>187.3</v>
      </c>
      <c r="F168" s="252"/>
      <c r="G168" s="253">
        <f>ROUND(E168*F168,2)</f>
        <v>0</v>
      </c>
      <c r="H168" s="231"/>
      <c r="I168" s="230">
        <f>ROUND(E168*H168,2)</f>
        <v>0</v>
      </c>
      <c r="J168" s="231"/>
      <c r="K168" s="230">
        <f>ROUND(E168*J168,2)</f>
        <v>0</v>
      </c>
      <c r="L168" s="230">
        <v>21</v>
      </c>
      <c r="M168" s="230">
        <f>G168*(1+L168/100)</f>
        <v>0</v>
      </c>
      <c r="N168" s="229">
        <v>0</v>
      </c>
      <c r="O168" s="229">
        <f>ROUND(E168*N168,2)</f>
        <v>0</v>
      </c>
      <c r="P168" s="229">
        <v>0</v>
      </c>
      <c r="Q168" s="229">
        <f>ROUND(E168*P168,2)</f>
        <v>0</v>
      </c>
      <c r="R168" s="230"/>
      <c r="S168" s="230" t="s">
        <v>143</v>
      </c>
      <c r="T168" s="230" t="s">
        <v>143</v>
      </c>
      <c r="U168" s="230">
        <v>2.5999999999999999E-2</v>
      </c>
      <c r="V168" s="230">
        <f>ROUND(E168*U168,2)</f>
        <v>4.87</v>
      </c>
      <c r="W168" s="230"/>
      <c r="X168" s="230" t="s">
        <v>144</v>
      </c>
      <c r="Y168" s="230" t="s">
        <v>145</v>
      </c>
      <c r="Z168" s="210"/>
      <c r="AA168" s="210"/>
      <c r="AB168" s="210"/>
      <c r="AC168" s="210"/>
      <c r="AD168" s="210"/>
      <c r="AE168" s="210"/>
      <c r="AF168" s="210"/>
      <c r="AG168" s="210" t="s">
        <v>146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27"/>
      <c r="B169" s="228"/>
      <c r="C169" s="264" t="s">
        <v>297</v>
      </c>
      <c r="D169" s="232"/>
      <c r="E169" s="233">
        <v>105.3</v>
      </c>
      <c r="F169" s="230"/>
      <c r="G169" s="230"/>
      <c r="H169" s="230"/>
      <c r="I169" s="230"/>
      <c r="J169" s="230"/>
      <c r="K169" s="230"/>
      <c r="L169" s="230"/>
      <c r="M169" s="230"/>
      <c r="N169" s="229"/>
      <c r="O169" s="229"/>
      <c r="P169" s="229"/>
      <c r="Q169" s="229"/>
      <c r="R169" s="230"/>
      <c r="S169" s="230"/>
      <c r="T169" s="230"/>
      <c r="U169" s="230"/>
      <c r="V169" s="230"/>
      <c r="W169" s="230"/>
      <c r="X169" s="230"/>
      <c r="Y169" s="230"/>
      <c r="Z169" s="210"/>
      <c r="AA169" s="210"/>
      <c r="AB169" s="210"/>
      <c r="AC169" s="210"/>
      <c r="AD169" s="210"/>
      <c r="AE169" s="210"/>
      <c r="AF169" s="210"/>
      <c r="AG169" s="210" t="s">
        <v>148</v>
      </c>
      <c r="AH169" s="210">
        <v>5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27"/>
      <c r="B170" s="228"/>
      <c r="C170" s="264" t="s">
        <v>298</v>
      </c>
      <c r="D170" s="232"/>
      <c r="E170" s="233">
        <v>82</v>
      </c>
      <c r="F170" s="230"/>
      <c r="G170" s="230"/>
      <c r="H170" s="230"/>
      <c r="I170" s="230"/>
      <c r="J170" s="230"/>
      <c r="K170" s="230"/>
      <c r="L170" s="230"/>
      <c r="M170" s="230"/>
      <c r="N170" s="229"/>
      <c r="O170" s="229"/>
      <c r="P170" s="229"/>
      <c r="Q170" s="229"/>
      <c r="R170" s="230"/>
      <c r="S170" s="230"/>
      <c r="T170" s="230"/>
      <c r="U170" s="230"/>
      <c r="V170" s="230"/>
      <c r="W170" s="230"/>
      <c r="X170" s="230"/>
      <c r="Y170" s="230"/>
      <c r="Z170" s="210"/>
      <c r="AA170" s="210"/>
      <c r="AB170" s="210"/>
      <c r="AC170" s="210"/>
      <c r="AD170" s="210"/>
      <c r="AE170" s="210"/>
      <c r="AF170" s="210"/>
      <c r="AG170" s="210" t="s">
        <v>148</v>
      </c>
      <c r="AH170" s="210">
        <v>5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ht="22.5" outlineLevel="1" x14ac:dyDescent="0.2">
      <c r="A171" s="256">
        <v>33</v>
      </c>
      <c r="B171" s="257" t="s">
        <v>328</v>
      </c>
      <c r="C171" s="268" t="s">
        <v>329</v>
      </c>
      <c r="D171" s="258" t="s">
        <v>330</v>
      </c>
      <c r="E171" s="259">
        <v>1</v>
      </c>
      <c r="F171" s="260"/>
      <c r="G171" s="261">
        <f>ROUND(E171*F171,2)</f>
        <v>0</v>
      </c>
      <c r="H171" s="231"/>
      <c r="I171" s="230">
        <f>ROUND(E171*H171,2)</f>
        <v>0</v>
      </c>
      <c r="J171" s="231"/>
      <c r="K171" s="230">
        <f>ROUND(E171*J171,2)</f>
        <v>0</v>
      </c>
      <c r="L171" s="230">
        <v>21</v>
      </c>
      <c r="M171" s="230">
        <f>G171*(1+L171/100)</f>
        <v>0</v>
      </c>
      <c r="N171" s="229">
        <v>0</v>
      </c>
      <c r="O171" s="229">
        <f>ROUND(E171*N171,2)</f>
        <v>0</v>
      </c>
      <c r="P171" s="229">
        <v>0</v>
      </c>
      <c r="Q171" s="229">
        <f>ROUND(E171*P171,2)</f>
        <v>0</v>
      </c>
      <c r="R171" s="230"/>
      <c r="S171" s="230" t="s">
        <v>232</v>
      </c>
      <c r="T171" s="230" t="s">
        <v>233</v>
      </c>
      <c r="U171" s="230">
        <v>0</v>
      </c>
      <c r="V171" s="230">
        <f>ROUND(E171*U171,2)</f>
        <v>0</v>
      </c>
      <c r="W171" s="230"/>
      <c r="X171" s="230" t="s">
        <v>144</v>
      </c>
      <c r="Y171" s="230" t="s">
        <v>145</v>
      </c>
      <c r="Z171" s="210"/>
      <c r="AA171" s="210"/>
      <c r="AB171" s="210"/>
      <c r="AC171" s="210"/>
      <c r="AD171" s="210"/>
      <c r="AE171" s="210"/>
      <c r="AF171" s="210"/>
      <c r="AG171" s="210" t="s">
        <v>146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ht="22.5" outlineLevel="1" x14ac:dyDescent="0.2">
      <c r="A172" s="248">
        <v>34</v>
      </c>
      <c r="B172" s="249" t="s">
        <v>331</v>
      </c>
      <c r="C172" s="263" t="s">
        <v>332</v>
      </c>
      <c r="D172" s="250" t="s">
        <v>330</v>
      </c>
      <c r="E172" s="251">
        <v>3</v>
      </c>
      <c r="F172" s="252"/>
      <c r="G172" s="253">
        <f>ROUND(E172*F172,2)</f>
        <v>0</v>
      </c>
      <c r="H172" s="231"/>
      <c r="I172" s="230">
        <f>ROUND(E172*H172,2)</f>
        <v>0</v>
      </c>
      <c r="J172" s="231"/>
      <c r="K172" s="230">
        <f>ROUND(E172*J172,2)</f>
        <v>0</v>
      </c>
      <c r="L172" s="230">
        <v>21</v>
      </c>
      <c r="M172" s="230">
        <f>G172*(1+L172/100)</f>
        <v>0</v>
      </c>
      <c r="N172" s="229">
        <v>0</v>
      </c>
      <c r="O172" s="229">
        <f>ROUND(E172*N172,2)</f>
        <v>0</v>
      </c>
      <c r="P172" s="229">
        <v>0</v>
      </c>
      <c r="Q172" s="229">
        <f>ROUND(E172*P172,2)</f>
        <v>0</v>
      </c>
      <c r="R172" s="230"/>
      <c r="S172" s="230" t="s">
        <v>232</v>
      </c>
      <c r="T172" s="230" t="s">
        <v>233</v>
      </c>
      <c r="U172" s="230">
        <v>0</v>
      </c>
      <c r="V172" s="230">
        <f>ROUND(E172*U172,2)</f>
        <v>0</v>
      </c>
      <c r="W172" s="230"/>
      <c r="X172" s="230" t="s">
        <v>144</v>
      </c>
      <c r="Y172" s="230" t="s">
        <v>145</v>
      </c>
      <c r="Z172" s="210"/>
      <c r="AA172" s="210"/>
      <c r="AB172" s="210"/>
      <c r="AC172" s="210"/>
      <c r="AD172" s="210"/>
      <c r="AE172" s="210"/>
      <c r="AF172" s="210"/>
      <c r="AG172" s="210" t="s">
        <v>146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27"/>
      <c r="B173" s="228"/>
      <c r="C173" s="264" t="s">
        <v>333</v>
      </c>
      <c r="D173" s="232"/>
      <c r="E173" s="233">
        <v>3</v>
      </c>
      <c r="F173" s="230"/>
      <c r="G173" s="230"/>
      <c r="H173" s="230"/>
      <c r="I173" s="230"/>
      <c r="J173" s="230"/>
      <c r="K173" s="230"/>
      <c r="L173" s="230"/>
      <c r="M173" s="230"/>
      <c r="N173" s="229"/>
      <c r="O173" s="229"/>
      <c r="P173" s="229"/>
      <c r="Q173" s="229"/>
      <c r="R173" s="230"/>
      <c r="S173" s="230"/>
      <c r="T173" s="230"/>
      <c r="U173" s="230"/>
      <c r="V173" s="230"/>
      <c r="W173" s="230"/>
      <c r="X173" s="230"/>
      <c r="Y173" s="230"/>
      <c r="Z173" s="210"/>
      <c r="AA173" s="210"/>
      <c r="AB173" s="210"/>
      <c r="AC173" s="210"/>
      <c r="AD173" s="210"/>
      <c r="AE173" s="210"/>
      <c r="AF173" s="210"/>
      <c r="AG173" s="210" t="s">
        <v>148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ht="22.5" outlineLevel="1" x14ac:dyDescent="0.2">
      <c r="A174" s="248">
        <v>35</v>
      </c>
      <c r="B174" s="249" t="s">
        <v>334</v>
      </c>
      <c r="C174" s="263" t="s">
        <v>335</v>
      </c>
      <c r="D174" s="250" t="s">
        <v>301</v>
      </c>
      <c r="E174" s="251">
        <v>2</v>
      </c>
      <c r="F174" s="252"/>
      <c r="G174" s="253">
        <f>ROUND(E174*F174,2)</f>
        <v>0</v>
      </c>
      <c r="H174" s="231"/>
      <c r="I174" s="230">
        <f>ROUND(E174*H174,2)</f>
        <v>0</v>
      </c>
      <c r="J174" s="231"/>
      <c r="K174" s="230">
        <f>ROUND(E174*J174,2)</f>
        <v>0</v>
      </c>
      <c r="L174" s="230">
        <v>21</v>
      </c>
      <c r="M174" s="230">
        <f>G174*(1+L174/100)</f>
        <v>0</v>
      </c>
      <c r="N174" s="229">
        <v>0</v>
      </c>
      <c r="O174" s="229">
        <f>ROUND(E174*N174,2)</f>
        <v>0</v>
      </c>
      <c r="P174" s="229">
        <v>0</v>
      </c>
      <c r="Q174" s="229">
        <f>ROUND(E174*P174,2)</f>
        <v>0</v>
      </c>
      <c r="R174" s="230"/>
      <c r="S174" s="230" t="s">
        <v>232</v>
      </c>
      <c r="T174" s="230" t="s">
        <v>233</v>
      </c>
      <c r="U174" s="230">
        <v>0</v>
      </c>
      <c r="V174" s="230">
        <f>ROUND(E174*U174,2)</f>
        <v>0</v>
      </c>
      <c r="W174" s="230"/>
      <c r="X174" s="230" t="s">
        <v>144</v>
      </c>
      <c r="Y174" s="230" t="s">
        <v>145</v>
      </c>
      <c r="Z174" s="210"/>
      <c r="AA174" s="210"/>
      <c r="AB174" s="210"/>
      <c r="AC174" s="210"/>
      <c r="AD174" s="210"/>
      <c r="AE174" s="210"/>
      <c r="AF174" s="210"/>
      <c r="AG174" s="210" t="s">
        <v>146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27"/>
      <c r="B175" s="228"/>
      <c r="C175" s="264" t="s">
        <v>317</v>
      </c>
      <c r="D175" s="232"/>
      <c r="E175" s="233"/>
      <c r="F175" s="230"/>
      <c r="G175" s="230"/>
      <c r="H175" s="230"/>
      <c r="I175" s="230"/>
      <c r="J175" s="230"/>
      <c r="K175" s="230"/>
      <c r="L175" s="230"/>
      <c r="M175" s="230"/>
      <c r="N175" s="229"/>
      <c r="O175" s="229"/>
      <c r="P175" s="229"/>
      <c r="Q175" s="229"/>
      <c r="R175" s="230"/>
      <c r="S175" s="230"/>
      <c r="T175" s="230"/>
      <c r="U175" s="230"/>
      <c r="V175" s="230"/>
      <c r="W175" s="230"/>
      <c r="X175" s="230"/>
      <c r="Y175" s="230"/>
      <c r="Z175" s="210"/>
      <c r="AA175" s="210"/>
      <c r="AB175" s="210"/>
      <c r="AC175" s="210"/>
      <c r="AD175" s="210"/>
      <c r="AE175" s="210"/>
      <c r="AF175" s="210"/>
      <c r="AG175" s="210" t="s">
        <v>148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27"/>
      <c r="B176" s="228"/>
      <c r="C176" s="264" t="s">
        <v>336</v>
      </c>
      <c r="D176" s="232"/>
      <c r="E176" s="233">
        <v>2</v>
      </c>
      <c r="F176" s="230"/>
      <c r="G176" s="230"/>
      <c r="H176" s="230"/>
      <c r="I176" s="230"/>
      <c r="J176" s="230"/>
      <c r="K176" s="230"/>
      <c r="L176" s="230"/>
      <c r="M176" s="230"/>
      <c r="N176" s="229"/>
      <c r="O176" s="229"/>
      <c r="P176" s="229"/>
      <c r="Q176" s="229"/>
      <c r="R176" s="230"/>
      <c r="S176" s="230"/>
      <c r="T176" s="230"/>
      <c r="U176" s="230"/>
      <c r="V176" s="230"/>
      <c r="W176" s="230"/>
      <c r="X176" s="230"/>
      <c r="Y176" s="230"/>
      <c r="Z176" s="210"/>
      <c r="AA176" s="210"/>
      <c r="AB176" s="210"/>
      <c r="AC176" s="210"/>
      <c r="AD176" s="210"/>
      <c r="AE176" s="210"/>
      <c r="AF176" s="210"/>
      <c r="AG176" s="210" t="s">
        <v>148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ht="22.5" outlineLevel="1" x14ac:dyDescent="0.2">
      <c r="A177" s="248">
        <v>36</v>
      </c>
      <c r="B177" s="249" t="s">
        <v>337</v>
      </c>
      <c r="C177" s="263" t="s">
        <v>338</v>
      </c>
      <c r="D177" s="250" t="s">
        <v>301</v>
      </c>
      <c r="E177" s="251">
        <v>108.459</v>
      </c>
      <c r="F177" s="252"/>
      <c r="G177" s="253">
        <f>ROUND(E177*F177,2)</f>
        <v>0</v>
      </c>
      <c r="H177" s="231"/>
      <c r="I177" s="230">
        <f>ROUND(E177*H177,2)</f>
        <v>0</v>
      </c>
      <c r="J177" s="231"/>
      <c r="K177" s="230">
        <f>ROUND(E177*J177,2)</f>
        <v>0</v>
      </c>
      <c r="L177" s="230">
        <v>21</v>
      </c>
      <c r="M177" s="230">
        <f>G177*(1+L177/100)</f>
        <v>0</v>
      </c>
      <c r="N177" s="229">
        <v>5.1000000000000004E-3</v>
      </c>
      <c r="O177" s="229">
        <f>ROUND(E177*N177,2)</f>
        <v>0.55000000000000004</v>
      </c>
      <c r="P177" s="229">
        <v>0</v>
      </c>
      <c r="Q177" s="229">
        <f>ROUND(E177*P177,2)</f>
        <v>0</v>
      </c>
      <c r="R177" s="230" t="s">
        <v>339</v>
      </c>
      <c r="S177" s="230" t="s">
        <v>143</v>
      </c>
      <c r="T177" s="230" t="s">
        <v>340</v>
      </c>
      <c r="U177" s="230">
        <v>0</v>
      </c>
      <c r="V177" s="230">
        <f>ROUND(E177*U177,2)</f>
        <v>0</v>
      </c>
      <c r="W177" s="230"/>
      <c r="X177" s="230" t="s">
        <v>234</v>
      </c>
      <c r="Y177" s="230" t="s">
        <v>145</v>
      </c>
      <c r="Z177" s="210"/>
      <c r="AA177" s="210"/>
      <c r="AB177" s="210"/>
      <c r="AC177" s="210"/>
      <c r="AD177" s="210"/>
      <c r="AE177" s="210"/>
      <c r="AF177" s="210"/>
      <c r="AG177" s="210" t="s">
        <v>235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">
      <c r="A178" s="227"/>
      <c r="B178" s="228"/>
      <c r="C178" s="264" t="s">
        <v>341</v>
      </c>
      <c r="D178" s="232"/>
      <c r="E178" s="233">
        <v>108.459</v>
      </c>
      <c r="F178" s="230"/>
      <c r="G178" s="230"/>
      <c r="H178" s="230"/>
      <c r="I178" s="230"/>
      <c r="J178" s="230"/>
      <c r="K178" s="230"/>
      <c r="L178" s="230"/>
      <c r="M178" s="230"/>
      <c r="N178" s="229"/>
      <c r="O178" s="229"/>
      <c r="P178" s="229"/>
      <c r="Q178" s="229"/>
      <c r="R178" s="230"/>
      <c r="S178" s="230"/>
      <c r="T178" s="230"/>
      <c r="U178" s="230"/>
      <c r="V178" s="230"/>
      <c r="W178" s="230"/>
      <c r="X178" s="230"/>
      <c r="Y178" s="230"/>
      <c r="Z178" s="210"/>
      <c r="AA178" s="210"/>
      <c r="AB178" s="210"/>
      <c r="AC178" s="210"/>
      <c r="AD178" s="210"/>
      <c r="AE178" s="210"/>
      <c r="AF178" s="210"/>
      <c r="AG178" s="210" t="s">
        <v>148</v>
      </c>
      <c r="AH178" s="210">
        <v>5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ht="22.5" outlineLevel="1" x14ac:dyDescent="0.2">
      <c r="A179" s="248">
        <v>37</v>
      </c>
      <c r="B179" s="249" t="s">
        <v>342</v>
      </c>
      <c r="C179" s="263" t="s">
        <v>343</v>
      </c>
      <c r="D179" s="250" t="s">
        <v>301</v>
      </c>
      <c r="E179" s="251">
        <v>84.46</v>
      </c>
      <c r="F179" s="252"/>
      <c r="G179" s="253">
        <f>ROUND(E179*F179,2)</f>
        <v>0</v>
      </c>
      <c r="H179" s="231"/>
      <c r="I179" s="230">
        <f>ROUND(E179*H179,2)</f>
        <v>0</v>
      </c>
      <c r="J179" s="231"/>
      <c r="K179" s="230">
        <f>ROUND(E179*J179,2)</f>
        <v>0</v>
      </c>
      <c r="L179" s="230">
        <v>21</v>
      </c>
      <c r="M179" s="230">
        <f>G179*(1+L179/100)</f>
        <v>0</v>
      </c>
      <c r="N179" s="229">
        <v>7.1000000000000004E-3</v>
      </c>
      <c r="O179" s="229">
        <f>ROUND(E179*N179,2)</f>
        <v>0.6</v>
      </c>
      <c r="P179" s="229">
        <v>0</v>
      </c>
      <c r="Q179" s="229">
        <f>ROUND(E179*P179,2)</f>
        <v>0</v>
      </c>
      <c r="R179" s="230" t="s">
        <v>339</v>
      </c>
      <c r="S179" s="230" t="s">
        <v>143</v>
      </c>
      <c r="T179" s="230" t="s">
        <v>340</v>
      </c>
      <c r="U179" s="230">
        <v>0</v>
      </c>
      <c r="V179" s="230">
        <f>ROUND(E179*U179,2)</f>
        <v>0</v>
      </c>
      <c r="W179" s="230"/>
      <c r="X179" s="230" t="s">
        <v>234</v>
      </c>
      <c r="Y179" s="230" t="s">
        <v>145</v>
      </c>
      <c r="Z179" s="210"/>
      <c r="AA179" s="210"/>
      <c r="AB179" s="210"/>
      <c r="AC179" s="210"/>
      <c r="AD179" s="210"/>
      <c r="AE179" s="210"/>
      <c r="AF179" s="210"/>
      <c r="AG179" s="210" t="s">
        <v>235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">
      <c r="A180" s="227"/>
      <c r="B180" s="228"/>
      <c r="C180" s="264" t="s">
        <v>344</v>
      </c>
      <c r="D180" s="232"/>
      <c r="E180" s="233">
        <v>84.46</v>
      </c>
      <c r="F180" s="230"/>
      <c r="G180" s="230"/>
      <c r="H180" s="230"/>
      <c r="I180" s="230"/>
      <c r="J180" s="230"/>
      <c r="K180" s="230"/>
      <c r="L180" s="230"/>
      <c r="M180" s="230"/>
      <c r="N180" s="229"/>
      <c r="O180" s="229"/>
      <c r="P180" s="229"/>
      <c r="Q180" s="229"/>
      <c r="R180" s="230"/>
      <c r="S180" s="230"/>
      <c r="T180" s="230"/>
      <c r="U180" s="230"/>
      <c r="V180" s="230"/>
      <c r="W180" s="230"/>
      <c r="X180" s="230"/>
      <c r="Y180" s="230"/>
      <c r="Z180" s="210"/>
      <c r="AA180" s="210"/>
      <c r="AB180" s="210"/>
      <c r="AC180" s="210"/>
      <c r="AD180" s="210"/>
      <c r="AE180" s="210"/>
      <c r="AF180" s="210"/>
      <c r="AG180" s="210" t="s">
        <v>148</v>
      </c>
      <c r="AH180" s="210">
        <v>5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56">
        <v>38</v>
      </c>
      <c r="B181" s="257" t="s">
        <v>345</v>
      </c>
      <c r="C181" s="268" t="s">
        <v>346</v>
      </c>
      <c r="D181" s="258" t="s">
        <v>301</v>
      </c>
      <c r="E181" s="259">
        <v>3</v>
      </c>
      <c r="F181" s="260"/>
      <c r="G181" s="261">
        <f>ROUND(E181*F181,2)</f>
        <v>0</v>
      </c>
      <c r="H181" s="231"/>
      <c r="I181" s="230">
        <f>ROUND(E181*H181,2)</f>
        <v>0</v>
      </c>
      <c r="J181" s="231"/>
      <c r="K181" s="230">
        <f>ROUND(E181*J181,2)</f>
        <v>0</v>
      </c>
      <c r="L181" s="230">
        <v>21</v>
      </c>
      <c r="M181" s="230">
        <f>G181*(1+L181/100)</f>
        <v>0</v>
      </c>
      <c r="N181" s="229">
        <v>5.6600000000000001E-3</v>
      </c>
      <c r="O181" s="229">
        <f>ROUND(E181*N181,2)</f>
        <v>0.02</v>
      </c>
      <c r="P181" s="229">
        <v>0</v>
      </c>
      <c r="Q181" s="229">
        <f>ROUND(E181*P181,2)</f>
        <v>0</v>
      </c>
      <c r="R181" s="230" t="s">
        <v>339</v>
      </c>
      <c r="S181" s="230" t="s">
        <v>143</v>
      </c>
      <c r="T181" s="230" t="s">
        <v>340</v>
      </c>
      <c r="U181" s="230">
        <v>0</v>
      </c>
      <c r="V181" s="230">
        <f>ROUND(E181*U181,2)</f>
        <v>0</v>
      </c>
      <c r="W181" s="230"/>
      <c r="X181" s="230" t="s">
        <v>234</v>
      </c>
      <c r="Y181" s="230" t="s">
        <v>145</v>
      </c>
      <c r="Z181" s="210"/>
      <c r="AA181" s="210"/>
      <c r="AB181" s="210"/>
      <c r="AC181" s="210"/>
      <c r="AD181" s="210"/>
      <c r="AE181" s="210"/>
      <c r="AF181" s="210"/>
      <c r="AG181" s="210" t="s">
        <v>235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ht="22.5" outlineLevel="1" x14ac:dyDescent="0.2">
      <c r="A182" s="256">
        <v>39</v>
      </c>
      <c r="B182" s="257" t="s">
        <v>347</v>
      </c>
      <c r="C182" s="268" t="s">
        <v>348</v>
      </c>
      <c r="D182" s="258" t="s">
        <v>301</v>
      </c>
      <c r="E182" s="259">
        <v>1</v>
      </c>
      <c r="F182" s="260"/>
      <c r="G182" s="261">
        <f>ROUND(E182*F182,2)</f>
        <v>0</v>
      </c>
      <c r="H182" s="231"/>
      <c r="I182" s="230">
        <f>ROUND(E182*H182,2)</f>
        <v>0</v>
      </c>
      <c r="J182" s="231"/>
      <c r="K182" s="230">
        <f>ROUND(E182*J182,2)</f>
        <v>0</v>
      </c>
      <c r="L182" s="230">
        <v>21</v>
      </c>
      <c r="M182" s="230">
        <f>G182*(1+L182/100)</f>
        <v>0</v>
      </c>
      <c r="N182" s="229">
        <v>6.1399999999999996E-3</v>
      </c>
      <c r="O182" s="229">
        <f>ROUND(E182*N182,2)</f>
        <v>0.01</v>
      </c>
      <c r="P182" s="229">
        <v>0</v>
      </c>
      <c r="Q182" s="229">
        <f>ROUND(E182*P182,2)</f>
        <v>0</v>
      </c>
      <c r="R182" s="230" t="s">
        <v>339</v>
      </c>
      <c r="S182" s="230" t="s">
        <v>143</v>
      </c>
      <c r="T182" s="230" t="s">
        <v>340</v>
      </c>
      <c r="U182" s="230">
        <v>0</v>
      </c>
      <c r="V182" s="230">
        <f>ROUND(E182*U182,2)</f>
        <v>0</v>
      </c>
      <c r="W182" s="230"/>
      <c r="X182" s="230" t="s">
        <v>234</v>
      </c>
      <c r="Y182" s="230" t="s">
        <v>145</v>
      </c>
      <c r="Z182" s="210"/>
      <c r="AA182" s="210"/>
      <c r="AB182" s="210"/>
      <c r="AC182" s="210"/>
      <c r="AD182" s="210"/>
      <c r="AE182" s="210"/>
      <c r="AF182" s="210"/>
      <c r="AG182" s="210" t="s">
        <v>235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ht="22.5" outlineLevel="1" x14ac:dyDescent="0.2">
      <c r="A183" s="256">
        <v>40</v>
      </c>
      <c r="B183" s="257" t="s">
        <v>349</v>
      </c>
      <c r="C183" s="268" t="s">
        <v>350</v>
      </c>
      <c r="D183" s="258" t="s">
        <v>301</v>
      </c>
      <c r="E183" s="259">
        <v>2</v>
      </c>
      <c r="F183" s="260"/>
      <c r="G183" s="261">
        <f>ROUND(E183*F183,2)</f>
        <v>0</v>
      </c>
      <c r="H183" s="231"/>
      <c r="I183" s="230">
        <f>ROUND(E183*H183,2)</f>
        <v>0</v>
      </c>
      <c r="J183" s="231"/>
      <c r="K183" s="230">
        <f>ROUND(E183*J183,2)</f>
        <v>0</v>
      </c>
      <c r="L183" s="230">
        <v>21</v>
      </c>
      <c r="M183" s="230">
        <f>G183*(1+L183/100)</f>
        <v>0</v>
      </c>
      <c r="N183" s="229">
        <v>2.5000000000000001E-2</v>
      </c>
      <c r="O183" s="229">
        <f>ROUND(E183*N183,2)</f>
        <v>0.05</v>
      </c>
      <c r="P183" s="229">
        <v>0</v>
      </c>
      <c r="Q183" s="229">
        <f>ROUND(E183*P183,2)</f>
        <v>0</v>
      </c>
      <c r="R183" s="230" t="s">
        <v>339</v>
      </c>
      <c r="S183" s="230" t="s">
        <v>143</v>
      </c>
      <c r="T183" s="230" t="s">
        <v>340</v>
      </c>
      <c r="U183" s="230">
        <v>0</v>
      </c>
      <c r="V183" s="230">
        <f>ROUND(E183*U183,2)</f>
        <v>0</v>
      </c>
      <c r="W183" s="230"/>
      <c r="X183" s="230" t="s">
        <v>234</v>
      </c>
      <c r="Y183" s="230" t="s">
        <v>145</v>
      </c>
      <c r="Z183" s="210"/>
      <c r="AA183" s="210"/>
      <c r="AB183" s="210"/>
      <c r="AC183" s="210"/>
      <c r="AD183" s="210"/>
      <c r="AE183" s="210"/>
      <c r="AF183" s="210"/>
      <c r="AG183" s="210" t="s">
        <v>235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ht="22.5" outlineLevel="1" x14ac:dyDescent="0.2">
      <c r="A184" s="256">
        <v>41</v>
      </c>
      <c r="B184" s="257" t="s">
        <v>351</v>
      </c>
      <c r="C184" s="268" t="s">
        <v>352</v>
      </c>
      <c r="D184" s="258" t="s">
        <v>301</v>
      </c>
      <c r="E184" s="259">
        <v>5</v>
      </c>
      <c r="F184" s="260"/>
      <c r="G184" s="261">
        <f>ROUND(E184*F184,2)</f>
        <v>0</v>
      </c>
      <c r="H184" s="231"/>
      <c r="I184" s="230">
        <f>ROUND(E184*H184,2)</f>
        <v>0</v>
      </c>
      <c r="J184" s="231"/>
      <c r="K184" s="230">
        <f>ROUND(E184*J184,2)</f>
        <v>0</v>
      </c>
      <c r="L184" s="230">
        <v>21</v>
      </c>
      <c r="M184" s="230">
        <f>G184*(1+L184/100)</f>
        <v>0</v>
      </c>
      <c r="N184" s="229">
        <v>5.2999999999999999E-2</v>
      </c>
      <c r="O184" s="229">
        <f>ROUND(E184*N184,2)</f>
        <v>0.27</v>
      </c>
      <c r="P184" s="229">
        <v>0</v>
      </c>
      <c r="Q184" s="229">
        <f>ROUND(E184*P184,2)</f>
        <v>0</v>
      </c>
      <c r="R184" s="230" t="s">
        <v>339</v>
      </c>
      <c r="S184" s="230" t="s">
        <v>143</v>
      </c>
      <c r="T184" s="230" t="s">
        <v>340</v>
      </c>
      <c r="U184" s="230">
        <v>0</v>
      </c>
      <c r="V184" s="230">
        <f>ROUND(E184*U184,2)</f>
        <v>0</v>
      </c>
      <c r="W184" s="230"/>
      <c r="X184" s="230" t="s">
        <v>234</v>
      </c>
      <c r="Y184" s="230" t="s">
        <v>145</v>
      </c>
      <c r="Z184" s="210"/>
      <c r="AA184" s="210"/>
      <c r="AB184" s="210"/>
      <c r="AC184" s="210"/>
      <c r="AD184" s="210"/>
      <c r="AE184" s="210"/>
      <c r="AF184" s="210"/>
      <c r="AG184" s="210" t="s">
        <v>235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56">
        <v>42</v>
      </c>
      <c r="B185" s="257" t="s">
        <v>353</v>
      </c>
      <c r="C185" s="268" t="s">
        <v>354</v>
      </c>
      <c r="D185" s="258" t="s">
        <v>301</v>
      </c>
      <c r="E185" s="259">
        <v>3</v>
      </c>
      <c r="F185" s="260"/>
      <c r="G185" s="261">
        <f>ROUND(E185*F185,2)</f>
        <v>0</v>
      </c>
      <c r="H185" s="231"/>
      <c r="I185" s="230">
        <f>ROUND(E185*H185,2)</f>
        <v>0</v>
      </c>
      <c r="J185" s="231"/>
      <c r="K185" s="230">
        <f>ROUND(E185*J185,2)</f>
        <v>0</v>
      </c>
      <c r="L185" s="230">
        <v>21</v>
      </c>
      <c r="M185" s="230">
        <f>G185*(1+L185/100)</f>
        <v>0</v>
      </c>
      <c r="N185" s="229">
        <v>6.5430000000000002E-2</v>
      </c>
      <c r="O185" s="229">
        <f>ROUND(E185*N185,2)</f>
        <v>0.2</v>
      </c>
      <c r="P185" s="229">
        <v>0</v>
      </c>
      <c r="Q185" s="229">
        <f>ROUND(E185*P185,2)</f>
        <v>0</v>
      </c>
      <c r="R185" s="230" t="s">
        <v>339</v>
      </c>
      <c r="S185" s="230" t="s">
        <v>143</v>
      </c>
      <c r="T185" s="230" t="s">
        <v>340</v>
      </c>
      <c r="U185" s="230">
        <v>0</v>
      </c>
      <c r="V185" s="230">
        <f>ROUND(E185*U185,2)</f>
        <v>0</v>
      </c>
      <c r="W185" s="230"/>
      <c r="X185" s="230" t="s">
        <v>234</v>
      </c>
      <c r="Y185" s="230" t="s">
        <v>145</v>
      </c>
      <c r="Z185" s="210"/>
      <c r="AA185" s="210"/>
      <c r="AB185" s="210"/>
      <c r="AC185" s="210"/>
      <c r="AD185" s="210"/>
      <c r="AE185" s="210"/>
      <c r="AF185" s="210"/>
      <c r="AG185" s="210" t="s">
        <v>235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56">
        <v>43</v>
      </c>
      <c r="B186" s="257" t="s">
        <v>355</v>
      </c>
      <c r="C186" s="268" t="s">
        <v>356</v>
      </c>
      <c r="D186" s="258" t="s">
        <v>301</v>
      </c>
      <c r="E186" s="259">
        <v>3</v>
      </c>
      <c r="F186" s="260"/>
      <c r="G186" s="261">
        <f>ROUND(E186*F186,2)</f>
        <v>0</v>
      </c>
      <c r="H186" s="231"/>
      <c r="I186" s="230">
        <f>ROUND(E186*H186,2)</f>
        <v>0</v>
      </c>
      <c r="J186" s="231"/>
      <c r="K186" s="230">
        <f>ROUND(E186*J186,2)</f>
        <v>0</v>
      </c>
      <c r="L186" s="230">
        <v>21</v>
      </c>
      <c r="M186" s="230">
        <f>G186*(1+L186/100)</f>
        <v>0</v>
      </c>
      <c r="N186" s="229">
        <v>4.3999999999999997E-2</v>
      </c>
      <c r="O186" s="229">
        <f>ROUND(E186*N186,2)</f>
        <v>0.13</v>
      </c>
      <c r="P186" s="229">
        <v>0</v>
      </c>
      <c r="Q186" s="229">
        <f>ROUND(E186*P186,2)</f>
        <v>0</v>
      </c>
      <c r="R186" s="230" t="s">
        <v>339</v>
      </c>
      <c r="S186" s="230" t="s">
        <v>143</v>
      </c>
      <c r="T186" s="230" t="s">
        <v>340</v>
      </c>
      <c r="U186" s="230">
        <v>0</v>
      </c>
      <c r="V186" s="230">
        <f>ROUND(E186*U186,2)</f>
        <v>0</v>
      </c>
      <c r="W186" s="230"/>
      <c r="X186" s="230" t="s">
        <v>234</v>
      </c>
      <c r="Y186" s="230" t="s">
        <v>145</v>
      </c>
      <c r="Z186" s="210"/>
      <c r="AA186" s="210"/>
      <c r="AB186" s="210"/>
      <c r="AC186" s="210"/>
      <c r="AD186" s="210"/>
      <c r="AE186" s="210"/>
      <c r="AF186" s="210"/>
      <c r="AG186" s="210" t="s">
        <v>235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56">
        <v>44</v>
      </c>
      <c r="B187" s="257" t="s">
        <v>357</v>
      </c>
      <c r="C187" s="268" t="s">
        <v>358</v>
      </c>
      <c r="D187" s="258" t="s">
        <v>301</v>
      </c>
      <c r="E187" s="259">
        <v>1</v>
      </c>
      <c r="F187" s="260"/>
      <c r="G187" s="261">
        <f>ROUND(E187*F187,2)</f>
        <v>0</v>
      </c>
      <c r="H187" s="231"/>
      <c r="I187" s="230">
        <f>ROUND(E187*H187,2)</f>
        <v>0</v>
      </c>
      <c r="J187" s="231"/>
      <c r="K187" s="230">
        <f>ROUND(E187*J187,2)</f>
        <v>0</v>
      </c>
      <c r="L187" s="230">
        <v>21</v>
      </c>
      <c r="M187" s="230">
        <f>G187*(1+L187/100)</f>
        <v>0</v>
      </c>
      <c r="N187" s="229">
        <v>0.04</v>
      </c>
      <c r="O187" s="229">
        <f>ROUND(E187*N187,2)</f>
        <v>0.04</v>
      </c>
      <c r="P187" s="229">
        <v>0</v>
      </c>
      <c r="Q187" s="229">
        <f>ROUND(E187*P187,2)</f>
        <v>0</v>
      </c>
      <c r="R187" s="230" t="s">
        <v>339</v>
      </c>
      <c r="S187" s="230" t="s">
        <v>143</v>
      </c>
      <c r="T187" s="230" t="s">
        <v>340</v>
      </c>
      <c r="U187" s="230">
        <v>0</v>
      </c>
      <c r="V187" s="230">
        <f>ROUND(E187*U187,2)</f>
        <v>0</v>
      </c>
      <c r="W187" s="230"/>
      <c r="X187" s="230" t="s">
        <v>234</v>
      </c>
      <c r="Y187" s="230" t="s">
        <v>145</v>
      </c>
      <c r="Z187" s="210"/>
      <c r="AA187" s="210"/>
      <c r="AB187" s="210"/>
      <c r="AC187" s="210"/>
      <c r="AD187" s="210"/>
      <c r="AE187" s="210"/>
      <c r="AF187" s="210"/>
      <c r="AG187" s="210" t="s">
        <v>235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1" x14ac:dyDescent="0.2">
      <c r="A188" s="256">
        <v>45</v>
      </c>
      <c r="B188" s="257" t="s">
        <v>359</v>
      </c>
      <c r="C188" s="268" t="s">
        <v>360</v>
      </c>
      <c r="D188" s="258" t="s">
        <v>301</v>
      </c>
      <c r="E188" s="259">
        <v>2</v>
      </c>
      <c r="F188" s="260"/>
      <c r="G188" s="261">
        <f>ROUND(E188*F188,2)</f>
        <v>0</v>
      </c>
      <c r="H188" s="231"/>
      <c r="I188" s="230">
        <f>ROUND(E188*H188,2)</f>
        <v>0</v>
      </c>
      <c r="J188" s="231"/>
      <c r="K188" s="230">
        <f>ROUND(E188*J188,2)</f>
        <v>0</v>
      </c>
      <c r="L188" s="230">
        <v>21</v>
      </c>
      <c r="M188" s="230">
        <f>G188*(1+L188/100)</f>
        <v>0</v>
      </c>
      <c r="N188" s="229">
        <v>2.5999999999999999E-2</v>
      </c>
      <c r="O188" s="229">
        <f>ROUND(E188*N188,2)</f>
        <v>0.05</v>
      </c>
      <c r="P188" s="229">
        <v>0</v>
      </c>
      <c r="Q188" s="229">
        <f>ROUND(E188*P188,2)</f>
        <v>0</v>
      </c>
      <c r="R188" s="230"/>
      <c r="S188" s="230" t="s">
        <v>232</v>
      </c>
      <c r="T188" s="230" t="s">
        <v>233</v>
      </c>
      <c r="U188" s="230">
        <v>0</v>
      </c>
      <c r="V188" s="230">
        <f>ROUND(E188*U188,2)</f>
        <v>0</v>
      </c>
      <c r="W188" s="230"/>
      <c r="X188" s="230" t="s">
        <v>234</v>
      </c>
      <c r="Y188" s="230" t="s">
        <v>145</v>
      </c>
      <c r="Z188" s="210"/>
      <c r="AA188" s="210"/>
      <c r="AB188" s="210"/>
      <c r="AC188" s="210"/>
      <c r="AD188" s="210"/>
      <c r="AE188" s="210"/>
      <c r="AF188" s="210"/>
      <c r="AG188" s="210" t="s">
        <v>235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56">
        <v>46</v>
      </c>
      <c r="B189" s="257" t="s">
        <v>361</v>
      </c>
      <c r="C189" s="268" t="s">
        <v>362</v>
      </c>
      <c r="D189" s="258" t="s">
        <v>301</v>
      </c>
      <c r="E189" s="259">
        <v>1</v>
      </c>
      <c r="F189" s="260"/>
      <c r="G189" s="261">
        <f>ROUND(E189*F189,2)</f>
        <v>0</v>
      </c>
      <c r="H189" s="231"/>
      <c r="I189" s="230">
        <f>ROUND(E189*H189,2)</f>
        <v>0</v>
      </c>
      <c r="J189" s="231"/>
      <c r="K189" s="230">
        <f>ROUND(E189*J189,2)</f>
        <v>0</v>
      </c>
      <c r="L189" s="230">
        <v>21</v>
      </c>
      <c r="M189" s="230">
        <f>G189*(1+L189/100)</f>
        <v>0</v>
      </c>
      <c r="N189" s="229">
        <v>5.3999999999999999E-2</v>
      </c>
      <c r="O189" s="229">
        <f>ROUND(E189*N189,2)</f>
        <v>0.05</v>
      </c>
      <c r="P189" s="229">
        <v>0</v>
      </c>
      <c r="Q189" s="229">
        <f>ROUND(E189*P189,2)</f>
        <v>0</v>
      </c>
      <c r="R189" s="230" t="s">
        <v>339</v>
      </c>
      <c r="S189" s="230" t="s">
        <v>143</v>
      </c>
      <c r="T189" s="230" t="s">
        <v>340</v>
      </c>
      <c r="U189" s="230">
        <v>0</v>
      </c>
      <c r="V189" s="230">
        <f>ROUND(E189*U189,2)</f>
        <v>0</v>
      </c>
      <c r="W189" s="230"/>
      <c r="X189" s="230" t="s">
        <v>234</v>
      </c>
      <c r="Y189" s="230" t="s">
        <v>145</v>
      </c>
      <c r="Z189" s="210"/>
      <c r="AA189" s="210"/>
      <c r="AB189" s="210"/>
      <c r="AC189" s="210"/>
      <c r="AD189" s="210"/>
      <c r="AE189" s="210"/>
      <c r="AF189" s="210"/>
      <c r="AG189" s="210" t="s">
        <v>235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56">
        <v>47</v>
      </c>
      <c r="B190" s="257" t="s">
        <v>363</v>
      </c>
      <c r="C190" s="268" t="s">
        <v>364</v>
      </c>
      <c r="D190" s="258" t="s">
        <v>301</v>
      </c>
      <c r="E190" s="259">
        <v>3</v>
      </c>
      <c r="F190" s="260"/>
      <c r="G190" s="261">
        <f>ROUND(E190*F190,2)</f>
        <v>0</v>
      </c>
      <c r="H190" s="231"/>
      <c r="I190" s="230">
        <f>ROUND(E190*H190,2)</f>
        <v>0</v>
      </c>
      <c r="J190" s="231"/>
      <c r="K190" s="230">
        <f>ROUND(E190*J190,2)</f>
        <v>0</v>
      </c>
      <c r="L190" s="230">
        <v>21</v>
      </c>
      <c r="M190" s="230">
        <f>G190*(1+L190/100)</f>
        <v>0</v>
      </c>
      <c r="N190" s="229">
        <v>6.8000000000000005E-2</v>
      </c>
      <c r="O190" s="229">
        <f>ROUND(E190*N190,2)</f>
        <v>0.2</v>
      </c>
      <c r="P190" s="229">
        <v>0</v>
      </c>
      <c r="Q190" s="229">
        <f>ROUND(E190*P190,2)</f>
        <v>0</v>
      </c>
      <c r="R190" s="230" t="s">
        <v>339</v>
      </c>
      <c r="S190" s="230" t="s">
        <v>143</v>
      </c>
      <c r="T190" s="230" t="s">
        <v>340</v>
      </c>
      <c r="U190" s="230">
        <v>0</v>
      </c>
      <c r="V190" s="230">
        <f>ROUND(E190*U190,2)</f>
        <v>0</v>
      </c>
      <c r="W190" s="230"/>
      <c r="X190" s="230" t="s">
        <v>234</v>
      </c>
      <c r="Y190" s="230" t="s">
        <v>145</v>
      </c>
      <c r="Z190" s="210"/>
      <c r="AA190" s="210"/>
      <c r="AB190" s="210"/>
      <c r="AC190" s="210"/>
      <c r="AD190" s="210"/>
      <c r="AE190" s="210"/>
      <c r="AF190" s="210"/>
      <c r="AG190" s="210" t="s">
        <v>235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1" x14ac:dyDescent="0.2">
      <c r="A191" s="256">
        <v>48</v>
      </c>
      <c r="B191" s="257" t="s">
        <v>365</v>
      </c>
      <c r="C191" s="268" t="s">
        <v>366</v>
      </c>
      <c r="D191" s="258" t="s">
        <v>301</v>
      </c>
      <c r="E191" s="259">
        <v>5</v>
      </c>
      <c r="F191" s="260"/>
      <c r="G191" s="261">
        <f>ROUND(E191*F191,2)</f>
        <v>0</v>
      </c>
      <c r="H191" s="231"/>
      <c r="I191" s="230">
        <f>ROUND(E191*H191,2)</f>
        <v>0</v>
      </c>
      <c r="J191" s="231"/>
      <c r="K191" s="230">
        <f>ROUND(E191*J191,2)</f>
        <v>0</v>
      </c>
      <c r="L191" s="230">
        <v>21</v>
      </c>
      <c r="M191" s="230">
        <f>G191*(1+L191/100)</f>
        <v>0</v>
      </c>
      <c r="N191" s="229">
        <v>0.43</v>
      </c>
      <c r="O191" s="229">
        <f>ROUND(E191*N191,2)</f>
        <v>2.15</v>
      </c>
      <c r="P191" s="229">
        <v>0</v>
      </c>
      <c r="Q191" s="229">
        <f>ROUND(E191*P191,2)</f>
        <v>0</v>
      </c>
      <c r="R191" s="230" t="s">
        <v>339</v>
      </c>
      <c r="S191" s="230" t="s">
        <v>143</v>
      </c>
      <c r="T191" s="230" t="s">
        <v>340</v>
      </c>
      <c r="U191" s="230">
        <v>0</v>
      </c>
      <c r="V191" s="230">
        <f>ROUND(E191*U191,2)</f>
        <v>0</v>
      </c>
      <c r="W191" s="230"/>
      <c r="X191" s="230" t="s">
        <v>234</v>
      </c>
      <c r="Y191" s="230" t="s">
        <v>145</v>
      </c>
      <c r="Z191" s="210"/>
      <c r="AA191" s="210"/>
      <c r="AB191" s="210"/>
      <c r="AC191" s="210"/>
      <c r="AD191" s="210"/>
      <c r="AE191" s="210"/>
      <c r="AF191" s="210"/>
      <c r="AG191" s="210" t="s">
        <v>235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56">
        <v>49</v>
      </c>
      <c r="B192" s="257" t="s">
        <v>367</v>
      </c>
      <c r="C192" s="268" t="s">
        <v>368</v>
      </c>
      <c r="D192" s="258" t="s">
        <v>301</v>
      </c>
      <c r="E192" s="259">
        <v>3</v>
      </c>
      <c r="F192" s="260"/>
      <c r="G192" s="261">
        <f>ROUND(E192*F192,2)</f>
        <v>0</v>
      </c>
      <c r="H192" s="231"/>
      <c r="I192" s="230">
        <f>ROUND(E192*H192,2)</f>
        <v>0</v>
      </c>
      <c r="J192" s="231"/>
      <c r="K192" s="230">
        <f>ROUND(E192*J192,2)</f>
        <v>0</v>
      </c>
      <c r="L192" s="230">
        <v>21</v>
      </c>
      <c r="M192" s="230">
        <f>G192*(1+L192/100)</f>
        <v>0</v>
      </c>
      <c r="N192" s="229">
        <v>0.25</v>
      </c>
      <c r="O192" s="229">
        <f>ROUND(E192*N192,2)</f>
        <v>0.75</v>
      </c>
      <c r="P192" s="229">
        <v>0</v>
      </c>
      <c r="Q192" s="229">
        <f>ROUND(E192*P192,2)</f>
        <v>0</v>
      </c>
      <c r="R192" s="230" t="s">
        <v>339</v>
      </c>
      <c r="S192" s="230" t="s">
        <v>143</v>
      </c>
      <c r="T192" s="230" t="s">
        <v>340</v>
      </c>
      <c r="U192" s="230">
        <v>0</v>
      </c>
      <c r="V192" s="230">
        <f>ROUND(E192*U192,2)</f>
        <v>0</v>
      </c>
      <c r="W192" s="230"/>
      <c r="X192" s="230" t="s">
        <v>234</v>
      </c>
      <c r="Y192" s="230" t="s">
        <v>145</v>
      </c>
      <c r="Z192" s="210"/>
      <c r="AA192" s="210"/>
      <c r="AB192" s="210"/>
      <c r="AC192" s="210"/>
      <c r="AD192" s="210"/>
      <c r="AE192" s="210"/>
      <c r="AF192" s="210"/>
      <c r="AG192" s="210" t="s">
        <v>235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1" x14ac:dyDescent="0.2">
      <c r="A193" s="256">
        <v>50</v>
      </c>
      <c r="B193" s="257" t="s">
        <v>369</v>
      </c>
      <c r="C193" s="268" t="s">
        <v>370</v>
      </c>
      <c r="D193" s="258" t="s">
        <v>301</v>
      </c>
      <c r="E193" s="259">
        <v>2</v>
      </c>
      <c r="F193" s="260"/>
      <c r="G193" s="261">
        <f>ROUND(E193*F193,2)</f>
        <v>0</v>
      </c>
      <c r="H193" s="231"/>
      <c r="I193" s="230">
        <f>ROUND(E193*H193,2)</f>
        <v>0</v>
      </c>
      <c r="J193" s="231"/>
      <c r="K193" s="230">
        <f>ROUND(E193*J193,2)</f>
        <v>0</v>
      </c>
      <c r="L193" s="230">
        <v>21</v>
      </c>
      <c r="M193" s="230">
        <f>G193*(1+L193/100)</f>
        <v>0</v>
      </c>
      <c r="N193" s="229">
        <v>0.5</v>
      </c>
      <c r="O193" s="229">
        <f>ROUND(E193*N193,2)</f>
        <v>1</v>
      </c>
      <c r="P193" s="229">
        <v>0</v>
      </c>
      <c r="Q193" s="229">
        <f>ROUND(E193*P193,2)</f>
        <v>0</v>
      </c>
      <c r="R193" s="230" t="s">
        <v>339</v>
      </c>
      <c r="S193" s="230" t="s">
        <v>143</v>
      </c>
      <c r="T193" s="230" t="s">
        <v>340</v>
      </c>
      <c r="U193" s="230">
        <v>0</v>
      </c>
      <c r="V193" s="230">
        <f>ROUND(E193*U193,2)</f>
        <v>0</v>
      </c>
      <c r="W193" s="230"/>
      <c r="X193" s="230" t="s">
        <v>234</v>
      </c>
      <c r="Y193" s="230" t="s">
        <v>145</v>
      </c>
      <c r="Z193" s="210"/>
      <c r="AA193" s="210"/>
      <c r="AB193" s="210"/>
      <c r="AC193" s="210"/>
      <c r="AD193" s="210"/>
      <c r="AE193" s="210"/>
      <c r="AF193" s="210"/>
      <c r="AG193" s="210" t="s">
        <v>235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1" x14ac:dyDescent="0.2">
      <c r="A194" s="256">
        <v>51</v>
      </c>
      <c r="B194" s="257" t="s">
        <v>371</v>
      </c>
      <c r="C194" s="268" t="s">
        <v>372</v>
      </c>
      <c r="D194" s="258" t="s">
        <v>301</v>
      </c>
      <c r="E194" s="259">
        <v>3</v>
      </c>
      <c r="F194" s="260"/>
      <c r="G194" s="261">
        <f>ROUND(E194*F194,2)</f>
        <v>0</v>
      </c>
      <c r="H194" s="231"/>
      <c r="I194" s="230">
        <f>ROUND(E194*H194,2)</f>
        <v>0</v>
      </c>
      <c r="J194" s="231"/>
      <c r="K194" s="230">
        <f>ROUND(E194*J194,2)</f>
        <v>0</v>
      </c>
      <c r="L194" s="230">
        <v>21</v>
      </c>
      <c r="M194" s="230">
        <f>G194*(1+L194/100)</f>
        <v>0</v>
      </c>
      <c r="N194" s="229">
        <v>1</v>
      </c>
      <c r="O194" s="229">
        <f>ROUND(E194*N194,2)</f>
        <v>3</v>
      </c>
      <c r="P194" s="229">
        <v>0</v>
      </c>
      <c r="Q194" s="229">
        <f>ROUND(E194*P194,2)</f>
        <v>0</v>
      </c>
      <c r="R194" s="230" t="s">
        <v>339</v>
      </c>
      <c r="S194" s="230" t="s">
        <v>143</v>
      </c>
      <c r="T194" s="230" t="s">
        <v>340</v>
      </c>
      <c r="U194" s="230">
        <v>0</v>
      </c>
      <c r="V194" s="230">
        <f>ROUND(E194*U194,2)</f>
        <v>0</v>
      </c>
      <c r="W194" s="230"/>
      <c r="X194" s="230" t="s">
        <v>234</v>
      </c>
      <c r="Y194" s="230" t="s">
        <v>145</v>
      </c>
      <c r="Z194" s="210"/>
      <c r="AA194" s="210"/>
      <c r="AB194" s="210"/>
      <c r="AC194" s="210"/>
      <c r="AD194" s="210"/>
      <c r="AE194" s="210"/>
      <c r="AF194" s="210"/>
      <c r="AG194" s="210" t="s">
        <v>235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1" x14ac:dyDescent="0.2">
      <c r="A195" s="256">
        <v>52</v>
      </c>
      <c r="B195" s="257" t="s">
        <v>373</v>
      </c>
      <c r="C195" s="268" t="s">
        <v>374</v>
      </c>
      <c r="D195" s="258" t="s">
        <v>301</v>
      </c>
      <c r="E195" s="259">
        <v>5</v>
      </c>
      <c r="F195" s="260"/>
      <c r="G195" s="261">
        <f>ROUND(E195*F195,2)</f>
        <v>0</v>
      </c>
      <c r="H195" s="231"/>
      <c r="I195" s="230">
        <f>ROUND(E195*H195,2)</f>
        <v>0</v>
      </c>
      <c r="J195" s="231"/>
      <c r="K195" s="230">
        <f>ROUND(E195*J195,2)</f>
        <v>0</v>
      </c>
      <c r="L195" s="230">
        <v>21</v>
      </c>
      <c r="M195" s="230">
        <f>G195*(1+L195/100)</f>
        <v>0</v>
      </c>
      <c r="N195" s="229">
        <v>1.87</v>
      </c>
      <c r="O195" s="229">
        <f>ROUND(E195*N195,2)</f>
        <v>9.35</v>
      </c>
      <c r="P195" s="229">
        <v>0</v>
      </c>
      <c r="Q195" s="229">
        <f>ROUND(E195*P195,2)</f>
        <v>0</v>
      </c>
      <c r="R195" s="230" t="s">
        <v>339</v>
      </c>
      <c r="S195" s="230" t="s">
        <v>143</v>
      </c>
      <c r="T195" s="230" t="s">
        <v>340</v>
      </c>
      <c r="U195" s="230">
        <v>0</v>
      </c>
      <c r="V195" s="230">
        <f>ROUND(E195*U195,2)</f>
        <v>0</v>
      </c>
      <c r="W195" s="230"/>
      <c r="X195" s="230" t="s">
        <v>234</v>
      </c>
      <c r="Y195" s="230" t="s">
        <v>145</v>
      </c>
      <c r="Z195" s="210"/>
      <c r="AA195" s="210"/>
      <c r="AB195" s="210"/>
      <c r="AC195" s="210"/>
      <c r="AD195" s="210"/>
      <c r="AE195" s="210"/>
      <c r="AF195" s="210"/>
      <c r="AG195" s="210" t="s">
        <v>235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48">
        <v>53</v>
      </c>
      <c r="B196" s="249" t="s">
        <v>375</v>
      </c>
      <c r="C196" s="263" t="s">
        <v>376</v>
      </c>
      <c r="D196" s="250" t="s">
        <v>301</v>
      </c>
      <c r="E196" s="251">
        <v>13</v>
      </c>
      <c r="F196" s="252"/>
      <c r="G196" s="253">
        <f>ROUND(E196*F196,2)</f>
        <v>0</v>
      </c>
      <c r="H196" s="231"/>
      <c r="I196" s="230">
        <f>ROUND(E196*H196,2)</f>
        <v>0</v>
      </c>
      <c r="J196" s="231"/>
      <c r="K196" s="230">
        <f>ROUND(E196*J196,2)</f>
        <v>0</v>
      </c>
      <c r="L196" s="230">
        <v>21</v>
      </c>
      <c r="M196" s="230">
        <f>G196*(1+L196/100)</f>
        <v>0</v>
      </c>
      <c r="N196" s="229">
        <v>2E-3</v>
      </c>
      <c r="O196" s="229">
        <f>ROUND(E196*N196,2)</f>
        <v>0.03</v>
      </c>
      <c r="P196" s="229">
        <v>0</v>
      </c>
      <c r="Q196" s="229">
        <f>ROUND(E196*P196,2)</f>
        <v>0</v>
      </c>
      <c r="R196" s="230" t="s">
        <v>339</v>
      </c>
      <c r="S196" s="230" t="s">
        <v>143</v>
      </c>
      <c r="T196" s="230" t="s">
        <v>340</v>
      </c>
      <c r="U196" s="230">
        <v>0</v>
      </c>
      <c r="V196" s="230">
        <f>ROUND(E196*U196,2)</f>
        <v>0</v>
      </c>
      <c r="W196" s="230"/>
      <c r="X196" s="230" t="s">
        <v>234</v>
      </c>
      <c r="Y196" s="230" t="s">
        <v>145</v>
      </c>
      <c r="Z196" s="210"/>
      <c r="AA196" s="210"/>
      <c r="AB196" s="210"/>
      <c r="AC196" s="210"/>
      <c r="AD196" s="210"/>
      <c r="AE196" s="210"/>
      <c r="AF196" s="210"/>
      <c r="AG196" s="210" t="s">
        <v>235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">
      <c r="A197" s="227"/>
      <c r="B197" s="228"/>
      <c r="C197" s="264" t="s">
        <v>302</v>
      </c>
      <c r="D197" s="232"/>
      <c r="E197" s="233"/>
      <c r="F197" s="230"/>
      <c r="G197" s="23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30"/>
      <c r="Z197" s="210"/>
      <c r="AA197" s="210"/>
      <c r="AB197" s="210"/>
      <c r="AC197" s="210"/>
      <c r="AD197" s="210"/>
      <c r="AE197" s="210"/>
      <c r="AF197" s="210"/>
      <c r="AG197" s="210" t="s">
        <v>148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">
      <c r="A198" s="227"/>
      <c r="B198" s="228"/>
      <c r="C198" s="264" t="s">
        <v>377</v>
      </c>
      <c r="D198" s="232"/>
      <c r="E198" s="233">
        <v>13</v>
      </c>
      <c r="F198" s="230"/>
      <c r="G198" s="230"/>
      <c r="H198" s="230"/>
      <c r="I198" s="230"/>
      <c r="J198" s="230"/>
      <c r="K198" s="230"/>
      <c r="L198" s="230"/>
      <c r="M198" s="230"/>
      <c r="N198" s="229"/>
      <c r="O198" s="229"/>
      <c r="P198" s="229"/>
      <c r="Q198" s="229"/>
      <c r="R198" s="230"/>
      <c r="S198" s="230"/>
      <c r="T198" s="230"/>
      <c r="U198" s="230"/>
      <c r="V198" s="230"/>
      <c r="W198" s="230"/>
      <c r="X198" s="230"/>
      <c r="Y198" s="230"/>
      <c r="Z198" s="210"/>
      <c r="AA198" s="210"/>
      <c r="AB198" s="210"/>
      <c r="AC198" s="210"/>
      <c r="AD198" s="210"/>
      <c r="AE198" s="210"/>
      <c r="AF198" s="210"/>
      <c r="AG198" s="210" t="s">
        <v>148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x14ac:dyDescent="0.2">
      <c r="A199" s="241" t="s">
        <v>138</v>
      </c>
      <c r="B199" s="242" t="s">
        <v>93</v>
      </c>
      <c r="C199" s="262" t="s">
        <v>94</v>
      </c>
      <c r="D199" s="243"/>
      <c r="E199" s="244"/>
      <c r="F199" s="245"/>
      <c r="G199" s="246">
        <f>SUMIF(AG200:AG201,"&lt;&gt;NOR",G200:G201)</f>
        <v>0</v>
      </c>
      <c r="H199" s="240"/>
      <c r="I199" s="240">
        <f>SUM(I200:I201)</f>
        <v>0</v>
      </c>
      <c r="J199" s="240"/>
      <c r="K199" s="240">
        <f>SUM(K200:K201)</f>
        <v>0</v>
      </c>
      <c r="L199" s="240"/>
      <c r="M199" s="240">
        <f>SUM(M200:M201)</f>
        <v>0</v>
      </c>
      <c r="N199" s="239"/>
      <c r="O199" s="239">
        <f>SUM(O200:O201)</f>
        <v>0</v>
      </c>
      <c r="P199" s="239"/>
      <c r="Q199" s="239">
        <f>SUM(Q200:Q201)</f>
        <v>0</v>
      </c>
      <c r="R199" s="240"/>
      <c r="S199" s="240"/>
      <c r="T199" s="240"/>
      <c r="U199" s="240"/>
      <c r="V199" s="240">
        <f>SUM(V200:V201)</f>
        <v>133.43</v>
      </c>
      <c r="W199" s="240"/>
      <c r="X199" s="240"/>
      <c r="Y199" s="240"/>
      <c r="AG199" t="s">
        <v>139</v>
      </c>
    </row>
    <row r="200" spans="1:60" outlineLevel="1" x14ac:dyDescent="0.2">
      <c r="A200" s="248">
        <v>54</v>
      </c>
      <c r="B200" s="249" t="s">
        <v>378</v>
      </c>
      <c r="C200" s="263" t="s">
        <v>379</v>
      </c>
      <c r="D200" s="250" t="s">
        <v>231</v>
      </c>
      <c r="E200" s="251">
        <v>630.89270999999997</v>
      </c>
      <c r="F200" s="252"/>
      <c r="G200" s="253">
        <f>ROUND(E200*F200,2)</f>
        <v>0</v>
      </c>
      <c r="H200" s="231"/>
      <c r="I200" s="230">
        <f>ROUND(E200*H200,2)</f>
        <v>0</v>
      </c>
      <c r="J200" s="231"/>
      <c r="K200" s="230">
        <f>ROUND(E200*J200,2)</f>
        <v>0</v>
      </c>
      <c r="L200" s="230">
        <v>21</v>
      </c>
      <c r="M200" s="230">
        <f>G200*(1+L200/100)</f>
        <v>0</v>
      </c>
      <c r="N200" s="229">
        <v>0</v>
      </c>
      <c r="O200" s="229">
        <f>ROUND(E200*N200,2)</f>
        <v>0</v>
      </c>
      <c r="P200" s="229">
        <v>0</v>
      </c>
      <c r="Q200" s="229">
        <f>ROUND(E200*P200,2)</f>
        <v>0</v>
      </c>
      <c r="R200" s="230"/>
      <c r="S200" s="230" t="s">
        <v>143</v>
      </c>
      <c r="T200" s="230" t="s">
        <v>143</v>
      </c>
      <c r="U200" s="230">
        <v>0.21149999999999999</v>
      </c>
      <c r="V200" s="230">
        <f>ROUND(E200*U200,2)</f>
        <v>133.43</v>
      </c>
      <c r="W200" s="230"/>
      <c r="X200" s="230" t="s">
        <v>98</v>
      </c>
      <c r="Y200" s="230" t="s">
        <v>145</v>
      </c>
      <c r="Z200" s="210"/>
      <c r="AA200" s="210"/>
      <c r="AB200" s="210"/>
      <c r="AC200" s="210"/>
      <c r="AD200" s="210"/>
      <c r="AE200" s="210"/>
      <c r="AF200" s="210"/>
      <c r="AG200" s="210" t="s">
        <v>380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2" x14ac:dyDescent="0.2">
      <c r="A201" s="227"/>
      <c r="B201" s="228"/>
      <c r="C201" s="265" t="s">
        <v>381</v>
      </c>
      <c r="D201" s="255"/>
      <c r="E201" s="255"/>
      <c r="F201" s="255"/>
      <c r="G201" s="255"/>
      <c r="H201" s="230"/>
      <c r="I201" s="230"/>
      <c r="J201" s="230"/>
      <c r="K201" s="230"/>
      <c r="L201" s="230"/>
      <c r="M201" s="230"/>
      <c r="N201" s="229"/>
      <c r="O201" s="229"/>
      <c r="P201" s="229"/>
      <c r="Q201" s="229"/>
      <c r="R201" s="230"/>
      <c r="S201" s="230"/>
      <c r="T201" s="230"/>
      <c r="U201" s="230"/>
      <c r="V201" s="230"/>
      <c r="W201" s="230"/>
      <c r="X201" s="230"/>
      <c r="Y201" s="230"/>
      <c r="Z201" s="210"/>
      <c r="AA201" s="210"/>
      <c r="AB201" s="210"/>
      <c r="AC201" s="210"/>
      <c r="AD201" s="210"/>
      <c r="AE201" s="210"/>
      <c r="AF201" s="210"/>
      <c r="AG201" s="210" t="s">
        <v>207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x14ac:dyDescent="0.2">
      <c r="A202" s="3"/>
      <c r="B202" s="4"/>
      <c r="C202" s="269"/>
      <c r="D202" s="6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AE202">
        <v>12</v>
      </c>
      <c r="AF202">
        <v>21</v>
      </c>
      <c r="AG202" t="s">
        <v>124</v>
      </c>
    </row>
    <row r="203" spans="1:60" x14ac:dyDescent="0.2">
      <c r="A203" s="213"/>
      <c r="B203" s="214" t="s">
        <v>31</v>
      </c>
      <c r="C203" s="270"/>
      <c r="D203" s="215"/>
      <c r="E203" s="216"/>
      <c r="F203" s="216"/>
      <c r="G203" s="247">
        <f>G8+G97+G113+G127+G131+G199</f>
        <v>0</v>
      </c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AE203">
        <f>SUMIF(L7:L201,AE202,G7:G201)</f>
        <v>0</v>
      </c>
      <c r="AF203">
        <f>SUMIF(L7:L201,AF202,G7:G201)</f>
        <v>0</v>
      </c>
      <c r="AG203" t="s">
        <v>382</v>
      </c>
    </row>
    <row r="204" spans="1:60" x14ac:dyDescent="0.2">
      <c r="A204" s="3"/>
      <c r="B204" s="4"/>
      <c r="C204" s="269"/>
      <c r="D204" s="6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60" x14ac:dyDescent="0.2">
      <c r="A205" s="3"/>
      <c r="B205" s="4"/>
      <c r="C205" s="269"/>
      <c r="D205" s="6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60" x14ac:dyDescent="0.2">
      <c r="A206" s="217" t="s">
        <v>383</v>
      </c>
      <c r="B206" s="217"/>
      <c r="C206" s="271"/>
      <c r="D206" s="6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60" x14ac:dyDescent="0.2">
      <c r="A207" s="218"/>
      <c r="B207" s="219"/>
      <c r="C207" s="272"/>
      <c r="D207" s="219"/>
      <c r="E207" s="219"/>
      <c r="F207" s="219"/>
      <c r="G207" s="220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AG207" t="s">
        <v>384</v>
      </c>
    </row>
    <row r="208" spans="1:60" x14ac:dyDescent="0.2">
      <c r="A208" s="221"/>
      <c r="B208" s="222"/>
      <c r="C208" s="273"/>
      <c r="D208" s="222"/>
      <c r="E208" s="222"/>
      <c r="F208" s="222"/>
      <c r="G208" s="22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33" x14ac:dyDescent="0.2">
      <c r="A209" s="221"/>
      <c r="B209" s="222"/>
      <c r="C209" s="273"/>
      <c r="D209" s="222"/>
      <c r="E209" s="222"/>
      <c r="F209" s="222"/>
      <c r="G209" s="22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33" x14ac:dyDescent="0.2">
      <c r="A210" s="221"/>
      <c r="B210" s="222"/>
      <c r="C210" s="273"/>
      <c r="D210" s="222"/>
      <c r="E210" s="222"/>
      <c r="F210" s="222"/>
      <c r="G210" s="22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33" x14ac:dyDescent="0.2">
      <c r="A211" s="224"/>
      <c r="B211" s="225"/>
      <c r="C211" s="274"/>
      <c r="D211" s="225"/>
      <c r="E211" s="225"/>
      <c r="F211" s="225"/>
      <c r="G211" s="22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33" x14ac:dyDescent="0.2">
      <c r="A212" s="3"/>
      <c r="B212" s="4"/>
      <c r="C212" s="269"/>
      <c r="D212" s="6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33" x14ac:dyDescent="0.2">
      <c r="C213" s="275"/>
      <c r="D213" s="10"/>
      <c r="AG213" t="s">
        <v>385</v>
      </c>
    </row>
    <row r="214" spans="1:33" x14ac:dyDescent="0.2">
      <c r="D214" s="10"/>
    </row>
    <row r="215" spans="1:33" x14ac:dyDescent="0.2">
      <c r="D215" s="10"/>
    </row>
    <row r="216" spans="1:33" x14ac:dyDescent="0.2">
      <c r="D216" s="10"/>
    </row>
    <row r="217" spans="1:33" x14ac:dyDescent="0.2">
      <c r="D217" s="10"/>
    </row>
    <row r="218" spans="1:33" x14ac:dyDescent="0.2">
      <c r="D218" s="10"/>
    </row>
    <row r="219" spans="1:33" x14ac:dyDescent="0.2">
      <c r="D219" s="10"/>
    </row>
    <row r="220" spans="1:33" x14ac:dyDescent="0.2">
      <c r="D220" s="10"/>
    </row>
    <row r="221" spans="1:33" x14ac:dyDescent="0.2">
      <c r="D221" s="10"/>
    </row>
    <row r="222" spans="1:33" x14ac:dyDescent="0.2">
      <c r="D222" s="10"/>
    </row>
    <row r="223" spans="1:33" x14ac:dyDescent="0.2">
      <c r="D223" s="10"/>
    </row>
    <row r="224" spans="1:33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0">
    <mergeCell ref="A1:G1"/>
    <mergeCell ref="C2:G2"/>
    <mergeCell ref="C3:G3"/>
    <mergeCell ref="C4:G4"/>
    <mergeCell ref="A206:C206"/>
    <mergeCell ref="A207:G211"/>
    <mergeCell ref="C61:G61"/>
    <mergeCell ref="C64:G64"/>
    <mergeCell ref="C108:G108"/>
    <mergeCell ref="C201:G201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112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113</v>
      </c>
    </row>
    <row r="3" spans="1:60" ht="24.95" customHeight="1" x14ac:dyDescent="0.2">
      <c r="A3" s="196" t="s">
        <v>9</v>
      </c>
      <c r="B3" s="49" t="s">
        <v>49</v>
      </c>
      <c r="C3" s="199" t="s">
        <v>50</v>
      </c>
      <c r="D3" s="197"/>
      <c r="E3" s="197"/>
      <c r="F3" s="197"/>
      <c r="G3" s="198"/>
      <c r="AC3" s="174" t="s">
        <v>113</v>
      </c>
      <c r="AG3" t="s">
        <v>114</v>
      </c>
    </row>
    <row r="4" spans="1:60" ht="24.95" customHeight="1" x14ac:dyDescent="0.2">
      <c r="A4" s="200" t="s">
        <v>10</v>
      </c>
      <c r="B4" s="201" t="s">
        <v>48</v>
      </c>
      <c r="C4" s="202" t="s">
        <v>50</v>
      </c>
      <c r="D4" s="203"/>
      <c r="E4" s="203"/>
      <c r="F4" s="203"/>
      <c r="G4" s="204"/>
      <c r="AG4" t="s">
        <v>115</v>
      </c>
    </row>
    <row r="5" spans="1:60" x14ac:dyDescent="0.2">
      <c r="D5" s="10"/>
    </row>
    <row r="6" spans="1:60" ht="38.25" x14ac:dyDescent="0.2">
      <c r="A6" s="206" t="s">
        <v>116</v>
      </c>
      <c r="B6" s="208" t="s">
        <v>117</v>
      </c>
      <c r="C6" s="208" t="s">
        <v>118</v>
      </c>
      <c r="D6" s="207" t="s">
        <v>119</v>
      </c>
      <c r="E6" s="206" t="s">
        <v>120</v>
      </c>
      <c r="F6" s="205" t="s">
        <v>121</v>
      </c>
      <c r="G6" s="206" t="s">
        <v>31</v>
      </c>
      <c r="H6" s="209" t="s">
        <v>32</v>
      </c>
      <c r="I6" s="209" t="s">
        <v>122</v>
      </c>
      <c r="J6" s="209" t="s">
        <v>33</v>
      </c>
      <c r="K6" s="209" t="s">
        <v>123</v>
      </c>
      <c r="L6" s="209" t="s">
        <v>124</v>
      </c>
      <c r="M6" s="209" t="s">
        <v>125</v>
      </c>
      <c r="N6" s="209" t="s">
        <v>126</v>
      </c>
      <c r="O6" s="209" t="s">
        <v>127</v>
      </c>
      <c r="P6" s="209" t="s">
        <v>128</v>
      </c>
      <c r="Q6" s="209" t="s">
        <v>129</v>
      </c>
      <c r="R6" s="209" t="s">
        <v>130</v>
      </c>
      <c r="S6" s="209" t="s">
        <v>131</v>
      </c>
      <c r="T6" s="209" t="s">
        <v>132</v>
      </c>
      <c r="U6" s="209" t="s">
        <v>133</v>
      </c>
      <c r="V6" s="209" t="s">
        <v>134</v>
      </c>
      <c r="W6" s="209" t="s">
        <v>135</v>
      </c>
      <c r="X6" s="209" t="s">
        <v>136</v>
      </c>
      <c r="Y6" s="209" t="s">
        <v>137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1" t="s">
        <v>138</v>
      </c>
      <c r="B8" s="242" t="s">
        <v>71</v>
      </c>
      <c r="C8" s="262" t="s">
        <v>72</v>
      </c>
      <c r="D8" s="243"/>
      <c r="E8" s="244"/>
      <c r="F8" s="245"/>
      <c r="G8" s="246">
        <f>SUMIF(AG9:AG38,"&lt;&gt;NOR",G9:G38)</f>
        <v>0</v>
      </c>
      <c r="H8" s="240"/>
      <c r="I8" s="240">
        <f>SUM(I9:I38)</f>
        <v>0</v>
      </c>
      <c r="J8" s="240"/>
      <c r="K8" s="240">
        <f>SUM(K9:K38)</f>
        <v>0</v>
      </c>
      <c r="L8" s="240"/>
      <c r="M8" s="240">
        <f>SUM(M9:M38)</f>
        <v>0</v>
      </c>
      <c r="N8" s="239"/>
      <c r="O8" s="239">
        <f>SUM(O9:O38)</f>
        <v>0</v>
      </c>
      <c r="P8" s="239"/>
      <c r="Q8" s="239">
        <f>SUM(Q9:Q38)</f>
        <v>0</v>
      </c>
      <c r="R8" s="240"/>
      <c r="S8" s="240"/>
      <c r="T8" s="240"/>
      <c r="U8" s="240"/>
      <c r="V8" s="240">
        <f>SUM(V9:V38)</f>
        <v>0</v>
      </c>
      <c r="W8" s="240"/>
      <c r="X8" s="240"/>
      <c r="Y8" s="240"/>
      <c r="AG8" t="s">
        <v>139</v>
      </c>
    </row>
    <row r="9" spans="1:60" outlineLevel="1" x14ac:dyDescent="0.2">
      <c r="A9" s="256">
        <v>1</v>
      </c>
      <c r="B9" s="257" t="s">
        <v>386</v>
      </c>
      <c r="C9" s="268" t="s">
        <v>387</v>
      </c>
      <c r="D9" s="258" t="s">
        <v>284</v>
      </c>
      <c r="E9" s="259">
        <v>300</v>
      </c>
      <c r="F9" s="260"/>
      <c r="G9" s="261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232</v>
      </c>
      <c r="T9" s="230" t="s">
        <v>233</v>
      </c>
      <c r="U9" s="230">
        <v>0</v>
      </c>
      <c r="V9" s="230">
        <f>ROUND(E9*U9,2)</f>
        <v>0</v>
      </c>
      <c r="W9" s="230"/>
      <c r="X9" s="230" t="s">
        <v>234</v>
      </c>
      <c r="Y9" s="230" t="s">
        <v>145</v>
      </c>
      <c r="Z9" s="210"/>
      <c r="AA9" s="210"/>
      <c r="AB9" s="210"/>
      <c r="AC9" s="210"/>
      <c r="AD9" s="210"/>
      <c r="AE9" s="210"/>
      <c r="AF9" s="210"/>
      <c r="AG9" s="210" t="s">
        <v>388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6">
        <v>2</v>
      </c>
      <c r="B10" s="257" t="s">
        <v>389</v>
      </c>
      <c r="C10" s="268" t="s">
        <v>390</v>
      </c>
      <c r="D10" s="258" t="s">
        <v>284</v>
      </c>
      <c r="E10" s="259">
        <v>300</v>
      </c>
      <c r="F10" s="260"/>
      <c r="G10" s="261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0</v>
      </c>
      <c r="O10" s="229">
        <f>ROUND(E10*N10,2)</f>
        <v>0</v>
      </c>
      <c r="P10" s="229">
        <v>0</v>
      </c>
      <c r="Q10" s="229">
        <f>ROUND(E10*P10,2)</f>
        <v>0</v>
      </c>
      <c r="R10" s="230"/>
      <c r="S10" s="230" t="s">
        <v>232</v>
      </c>
      <c r="T10" s="230" t="s">
        <v>233</v>
      </c>
      <c r="U10" s="230">
        <v>0</v>
      </c>
      <c r="V10" s="230">
        <f>ROUND(E10*U10,2)</f>
        <v>0</v>
      </c>
      <c r="W10" s="230"/>
      <c r="X10" s="230" t="s">
        <v>234</v>
      </c>
      <c r="Y10" s="230" t="s">
        <v>145</v>
      </c>
      <c r="Z10" s="210"/>
      <c r="AA10" s="210"/>
      <c r="AB10" s="210"/>
      <c r="AC10" s="210"/>
      <c r="AD10" s="210"/>
      <c r="AE10" s="210"/>
      <c r="AF10" s="210"/>
      <c r="AG10" s="210" t="s">
        <v>388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6">
        <v>3</v>
      </c>
      <c r="B11" s="257" t="s">
        <v>391</v>
      </c>
      <c r="C11" s="268" t="s">
        <v>392</v>
      </c>
      <c r="D11" s="258" t="s">
        <v>284</v>
      </c>
      <c r="E11" s="259">
        <v>100</v>
      </c>
      <c r="F11" s="260"/>
      <c r="G11" s="261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232</v>
      </c>
      <c r="T11" s="230" t="s">
        <v>233</v>
      </c>
      <c r="U11" s="230">
        <v>0</v>
      </c>
      <c r="V11" s="230">
        <f>ROUND(E11*U11,2)</f>
        <v>0</v>
      </c>
      <c r="W11" s="230"/>
      <c r="X11" s="230" t="s">
        <v>234</v>
      </c>
      <c r="Y11" s="230" t="s">
        <v>145</v>
      </c>
      <c r="Z11" s="210"/>
      <c r="AA11" s="210"/>
      <c r="AB11" s="210"/>
      <c r="AC11" s="210"/>
      <c r="AD11" s="210"/>
      <c r="AE11" s="210"/>
      <c r="AF11" s="210"/>
      <c r="AG11" s="210" t="s">
        <v>388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6">
        <v>4</v>
      </c>
      <c r="B12" s="257" t="s">
        <v>393</v>
      </c>
      <c r="C12" s="268" t="s">
        <v>394</v>
      </c>
      <c r="D12" s="258" t="s">
        <v>284</v>
      </c>
      <c r="E12" s="259">
        <v>80</v>
      </c>
      <c r="F12" s="260"/>
      <c r="G12" s="261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232</v>
      </c>
      <c r="T12" s="230" t="s">
        <v>233</v>
      </c>
      <c r="U12" s="230">
        <v>0</v>
      </c>
      <c r="V12" s="230">
        <f>ROUND(E12*U12,2)</f>
        <v>0</v>
      </c>
      <c r="W12" s="230"/>
      <c r="X12" s="230" t="s">
        <v>234</v>
      </c>
      <c r="Y12" s="230" t="s">
        <v>145</v>
      </c>
      <c r="Z12" s="210"/>
      <c r="AA12" s="210"/>
      <c r="AB12" s="210"/>
      <c r="AC12" s="210"/>
      <c r="AD12" s="210"/>
      <c r="AE12" s="210"/>
      <c r="AF12" s="210"/>
      <c r="AG12" s="210" t="s">
        <v>388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56">
        <v>5</v>
      </c>
      <c r="B13" s="257" t="s">
        <v>395</v>
      </c>
      <c r="C13" s="268" t="s">
        <v>396</v>
      </c>
      <c r="D13" s="258" t="s">
        <v>284</v>
      </c>
      <c r="E13" s="259">
        <v>300</v>
      </c>
      <c r="F13" s="260"/>
      <c r="G13" s="261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232</v>
      </c>
      <c r="T13" s="230" t="s">
        <v>233</v>
      </c>
      <c r="U13" s="230">
        <v>0</v>
      </c>
      <c r="V13" s="230">
        <f>ROUND(E13*U13,2)</f>
        <v>0</v>
      </c>
      <c r="W13" s="230"/>
      <c r="X13" s="230" t="s">
        <v>234</v>
      </c>
      <c r="Y13" s="230" t="s">
        <v>145</v>
      </c>
      <c r="Z13" s="210"/>
      <c r="AA13" s="210"/>
      <c r="AB13" s="210"/>
      <c r="AC13" s="210"/>
      <c r="AD13" s="210"/>
      <c r="AE13" s="210"/>
      <c r="AF13" s="210"/>
      <c r="AG13" s="210" t="s">
        <v>388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56">
        <v>6</v>
      </c>
      <c r="B14" s="257" t="s">
        <v>397</v>
      </c>
      <c r="C14" s="268" t="s">
        <v>398</v>
      </c>
      <c r="D14" s="258" t="s">
        <v>399</v>
      </c>
      <c r="E14" s="259">
        <v>20</v>
      </c>
      <c r="F14" s="260"/>
      <c r="G14" s="261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232</v>
      </c>
      <c r="T14" s="230" t="s">
        <v>233</v>
      </c>
      <c r="U14" s="230">
        <v>0</v>
      </c>
      <c r="V14" s="230">
        <f>ROUND(E14*U14,2)</f>
        <v>0</v>
      </c>
      <c r="W14" s="230"/>
      <c r="X14" s="230" t="s">
        <v>234</v>
      </c>
      <c r="Y14" s="230" t="s">
        <v>145</v>
      </c>
      <c r="Z14" s="210"/>
      <c r="AA14" s="210"/>
      <c r="AB14" s="210"/>
      <c r="AC14" s="210"/>
      <c r="AD14" s="210"/>
      <c r="AE14" s="210"/>
      <c r="AF14" s="210"/>
      <c r="AG14" s="210" t="s">
        <v>388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6">
        <v>7</v>
      </c>
      <c r="B15" s="257" t="s">
        <v>400</v>
      </c>
      <c r="C15" s="268" t="s">
        <v>401</v>
      </c>
      <c r="D15" s="258" t="s">
        <v>284</v>
      </c>
      <c r="E15" s="259">
        <v>30</v>
      </c>
      <c r="F15" s="260"/>
      <c r="G15" s="261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232</v>
      </c>
      <c r="T15" s="230" t="s">
        <v>233</v>
      </c>
      <c r="U15" s="230">
        <v>0</v>
      </c>
      <c r="V15" s="230">
        <f>ROUND(E15*U15,2)</f>
        <v>0</v>
      </c>
      <c r="W15" s="230"/>
      <c r="X15" s="230" t="s">
        <v>234</v>
      </c>
      <c r="Y15" s="230" t="s">
        <v>145</v>
      </c>
      <c r="Z15" s="210"/>
      <c r="AA15" s="210"/>
      <c r="AB15" s="210"/>
      <c r="AC15" s="210"/>
      <c r="AD15" s="210"/>
      <c r="AE15" s="210"/>
      <c r="AF15" s="210"/>
      <c r="AG15" s="210" t="s">
        <v>388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56">
        <v>8</v>
      </c>
      <c r="B16" s="257" t="s">
        <v>402</v>
      </c>
      <c r="C16" s="268" t="s">
        <v>403</v>
      </c>
      <c r="D16" s="258" t="s">
        <v>404</v>
      </c>
      <c r="E16" s="259">
        <v>1</v>
      </c>
      <c r="F16" s="260"/>
      <c r="G16" s="261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232</v>
      </c>
      <c r="T16" s="230" t="s">
        <v>233</v>
      </c>
      <c r="U16" s="230">
        <v>0</v>
      </c>
      <c r="V16" s="230">
        <f>ROUND(E16*U16,2)</f>
        <v>0</v>
      </c>
      <c r="W16" s="230"/>
      <c r="X16" s="230" t="s">
        <v>234</v>
      </c>
      <c r="Y16" s="230" t="s">
        <v>145</v>
      </c>
      <c r="Z16" s="210"/>
      <c r="AA16" s="210"/>
      <c r="AB16" s="210"/>
      <c r="AC16" s="210"/>
      <c r="AD16" s="210"/>
      <c r="AE16" s="210"/>
      <c r="AF16" s="210"/>
      <c r="AG16" s="210" t="s">
        <v>388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56">
        <v>9</v>
      </c>
      <c r="B17" s="257" t="s">
        <v>405</v>
      </c>
      <c r="C17" s="268" t="s">
        <v>406</v>
      </c>
      <c r="D17" s="258" t="s">
        <v>404</v>
      </c>
      <c r="E17" s="259">
        <v>1</v>
      </c>
      <c r="F17" s="260"/>
      <c r="G17" s="261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232</v>
      </c>
      <c r="T17" s="230" t="s">
        <v>233</v>
      </c>
      <c r="U17" s="230">
        <v>0</v>
      </c>
      <c r="V17" s="230">
        <f>ROUND(E17*U17,2)</f>
        <v>0</v>
      </c>
      <c r="W17" s="230"/>
      <c r="X17" s="230" t="s">
        <v>234</v>
      </c>
      <c r="Y17" s="230" t="s">
        <v>145</v>
      </c>
      <c r="Z17" s="210"/>
      <c r="AA17" s="210"/>
      <c r="AB17" s="210"/>
      <c r="AC17" s="210"/>
      <c r="AD17" s="210"/>
      <c r="AE17" s="210"/>
      <c r="AF17" s="210"/>
      <c r="AG17" s="210" t="s">
        <v>388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56">
        <v>10</v>
      </c>
      <c r="B18" s="257" t="s">
        <v>407</v>
      </c>
      <c r="C18" s="268" t="s">
        <v>408</v>
      </c>
      <c r="D18" s="258" t="s">
        <v>404</v>
      </c>
      <c r="E18" s="259">
        <v>3</v>
      </c>
      <c r="F18" s="260"/>
      <c r="G18" s="261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232</v>
      </c>
      <c r="T18" s="230" t="s">
        <v>233</v>
      </c>
      <c r="U18" s="230">
        <v>0</v>
      </c>
      <c r="V18" s="230">
        <f>ROUND(E18*U18,2)</f>
        <v>0</v>
      </c>
      <c r="W18" s="230"/>
      <c r="X18" s="230" t="s">
        <v>234</v>
      </c>
      <c r="Y18" s="230" t="s">
        <v>145</v>
      </c>
      <c r="Z18" s="210"/>
      <c r="AA18" s="210"/>
      <c r="AB18" s="210"/>
      <c r="AC18" s="210"/>
      <c r="AD18" s="210"/>
      <c r="AE18" s="210"/>
      <c r="AF18" s="210"/>
      <c r="AG18" s="210" t="s">
        <v>388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56">
        <v>11</v>
      </c>
      <c r="B19" s="257" t="s">
        <v>409</v>
      </c>
      <c r="C19" s="268" t="s">
        <v>410</v>
      </c>
      <c r="D19" s="258" t="s">
        <v>404</v>
      </c>
      <c r="E19" s="259">
        <v>9</v>
      </c>
      <c r="F19" s="260"/>
      <c r="G19" s="261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232</v>
      </c>
      <c r="T19" s="230" t="s">
        <v>233</v>
      </c>
      <c r="U19" s="230">
        <v>0</v>
      </c>
      <c r="V19" s="230">
        <f>ROUND(E19*U19,2)</f>
        <v>0</v>
      </c>
      <c r="W19" s="230"/>
      <c r="X19" s="230" t="s">
        <v>234</v>
      </c>
      <c r="Y19" s="230" t="s">
        <v>145</v>
      </c>
      <c r="Z19" s="210"/>
      <c r="AA19" s="210"/>
      <c r="AB19" s="210"/>
      <c r="AC19" s="210"/>
      <c r="AD19" s="210"/>
      <c r="AE19" s="210"/>
      <c r="AF19" s="210"/>
      <c r="AG19" s="210" t="s">
        <v>388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56">
        <v>12</v>
      </c>
      <c r="B20" s="257" t="s">
        <v>411</v>
      </c>
      <c r="C20" s="268" t="s">
        <v>412</v>
      </c>
      <c r="D20" s="258" t="s">
        <v>404</v>
      </c>
      <c r="E20" s="259">
        <v>4</v>
      </c>
      <c r="F20" s="260"/>
      <c r="G20" s="261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232</v>
      </c>
      <c r="T20" s="230" t="s">
        <v>233</v>
      </c>
      <c r="U20" s="230">
        <v>0</v>
      </c>
      <c r="V20" s="230">
        <f>ROUND(E20*U20,2)</f>
        <v>0</v>
      </c>
      <c r="W20" s="230"/>
      <c r="X20" s="230" t="s">
        <v>234</v>
      </c>
      <c r="Y20" s="230" t="s">
        <v>145</v>
      </c>
      <c r="Z20" s="210"/>
      <c r="AA20" s="210"/>
      <c r="AB20" s="210"/>
      <c r="AC20" s="210"/>
      <c r="AD20" s="210"/>
      <c r="AE20" s="210"/>
      <c r="AF20" s="210"/>
      <c r="AG20" s="210" t="s">
        <v>388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56">
        <v>13</v>
      </c>
      <c r="B21" s="257" t="s">
        <v>413</v>
      </c>
      <c r="C21" s="268" t="s">
        <v>414</v>
      </c>
      <c r="D21" s="258" t="s">
        <v>404</v>
      </c>
      <c r="E21" s="259">
        <v>9</v>
      </c>
      <c r="F21" s="260"/>
      <c r="G21" s="261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232</v>
      </c>
      <c r="T21" s="230" t="s">
        <v>233</v>
      </c>
      <c r="U21" s="230">
        <v>0</v>
      </c>
      <c r="V21" s="230">
        <f>ROUND(E21*U21,2)</f>
        <v>0</v>
      </c>
      <c r="W21" s="230"/>
      <c r="X21" s="230" t="s">
        <v>234</v>
      </c>
      <c r="Y21" s="230" t="s">
        <v>145</v>
      </c>
      <c r="Z21" s="210"/>
      <c r="AA21" s="210"/>
      <c r="AB21" s="210"/>
      <c r="AC21" s="210"/>
      <c r="AD21" s="210"/>
      <c r="AE21" s="210"/>
      <c r="AF21" s="210"/>
      <c r="AG21" s="210" t="s">
        <v>388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56">
        <v>14</v>
      </c>
      <c r="B22" s="257" t="s">
        <v>415</v>
      </c>
      <c r="C22" s="268" t="s">
        <v>416</v>
      </c>
      <c r="D22" s="258" t="s">
        <v>404</v>
      </c>
      <c r="E22" s="259">
        <v>1</v>
      </c>
      <c r="F22" s="260"/>
      <c r="G22" s="261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232</v>
      </c>
      <c r="T22" s="230" t="s">
        <v>233</v>
      </c>
      <c r="U22" s="230">
        <v>0</v>
      </c>
      <c r="V22" s="230">
        <f>ROUND(E22*U22,2)</f>
        <v>0</v>
      </c>
      <c r="W22" s="230"/>
      <c r="X22" s="230" t="s">
        <v>234</v>
      </c>
      <c r="Y22" s="230" t="s">
        <v>145</v>
      </c>
      <c r="Z22" s="210"/>
      <c r="AA22" s="210"/>
      <c r="AB22" s="210"/>
      <c r="AC22" s="210"/>
      <c r="AD22" s="210"/>
      <c r="AE22" s="210"/>
      <c r="AF22" s="210"/>
      <c r="AG22" s="210" t="s">
        <v>388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56">
        <v>15</v>
      </c>
      <c r="B23" s="257" t="s">
        <v>417</v>
      </c>
      <c r="C23" s="268" t="s">
        <v>418</v>
      </c>
      <c r="D23" s="258" t="s">
        <v>404</v>
      </c>
      <c r="E23" s="259">
        <v>5</v>
      </c>
      <c r="F23" s="260"/>
      <c r="G23" s="261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232</v>
      </c>
      <c r="T23" s="230" t="s">
        <v>233</v>
      </c>
      <c r="U23" s="230">
        <v>0</v>
      </c>
      <c r="V23" s="230">
        <f>ROUND(E23*U23,2)</f>
        <v>0</v>
      </c>
      <c r="W23" s="230"/>
      <c r="X23" s="230" t="s">
        <v>234</v>
      </c>
      <c r="Y23" s="230" t="s">
        <v>145</v>
      </c>
      <c r="Z23" s="210"/>
      <c r="AA23" s="210"/>
      <c r="AB23" s="210"/>
      <c r="AC23" s="210"/>
      <c r="AD23" s="210"/>
      <c r="AE23" s="210"/>
      <c r="AF23" s="210"/>
      <c r="AG23" s="210" t="s">
        <v>388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56">
        <v>16</v>
      </c>
      <c r="B24" s="257" t="s">
        <v>419</v>
      </c>
      <c r="C24" s="268" t="s">
        <v>420</v>
      </c>
      <c r="D24" s="258" t="s">
        <v>404</v>
      </c>
      <c r="E24" s="259">
        <v>3</v>
      </c>
      <c r="F24" s="260"/>
      <c r="G24" s="261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232</v>
      </c>
      <c r="T24" s="230" t="s">
        <v>233</v>
      </c>
      <c r="U24" s="230">
        <v>0</v>
      </c>
      <c r="V24" s="230">
        <f>ROUND(E24*U24,2)</f>
        <v>0</v>
      </c>
      <c r="W24" s="230"/>
      <c r="X24" s="230" t="s">
        <v>234</v>
      </c>
      <c r="Y24" s="230" t="s">
        <v>145</v>
      </c>
      <c r="Z24" s="210"/>
      <c r="AA24" s="210"/>
      <c r="AB24" s="210"/>
      <c r="AC24" s="210"/>
      <c r="AD24" s="210"/>
      <c r="AE24" s="210"/>
      <c r="AF24" s="210"/>
      <c r="AG24" s="210" t="s">
        <v>388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56">
        <v>17</v>
      </c>
      <c r="B25" s="257" t="s">
        <v>421</v>
      </c>
      <c r="C25" s="268" t="s">
        <v>422</v>
      </c>
      <c r="D25" s="258" t="s">
        <v>404</v>
      </c>
      <c r="E25" s="259">
        <v>11</v>
      </c>
      <c r="F25" s="260"/>
      <c r="G25" s="261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232</v>
      </c>
      <c r="T25" s="230" t="s">
        <v>233</v>
      </c>
      <c r="U25" s="230">
        <v>0</v>
      </c>
      <c r="V25" s="230">
        <f>ROUND(E25*U25,2)</f>
        <v>0</v>
      </c>
      <c r="W25" s="230"/>
      <c r="X25" s="230" t="s">
        <v>234</v>
      </c>
      <c r="Y25" s="230" t="s">
        <v>145</v>
      </c>
      <c r="Z25" s="210"/>
      <c r="AA25" s="210"/>
      <c r="AB25" s="210"/>
      <c r="AC25" s="210"/>
      <c r="AD25" s="210"/>
      <c r="AE25" s="210"/>
      <c r="AF25" s="210"/>
      <c r="AG25" s="210" t="s">
        <v>388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56">
        <v>18</v>
      </c>
      <c r="B26" s="257" t="s">
        <v>423</v>
      </c>
      <c r="C26" s="268" t="s">
        <v>424</v>
      </c>
      <c r="D26" s="258" t="s">
        <v>404</v>
      </c>
      <c r="E26" s="259">
        <v>1</v>
      </c>
      <c r="F26" s="260"/>
      <c r="G26" s="261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232</v>
      </c>
      <c r="T26" s="230" t="s">
        <v>233</v>
      </c>
      <c r="U26" s="230">
        <v>0</v>
      </c>
      <c r="V26" s="230">
        <f>ROUND(E26*U26,2)</f>
        <v>0</v>
      </c>
      <c r="W26" s="230"/>
      <c r="X26" s="230" t="s">
        <v>234</v>
      </c>
      <c r="Y26" s="230" t="s">
        <v>145</v>
      </c>
      <c r="Z26" s="210"/>
      <c r="AA26" s="210"/>
      <c r="AB26" s="210"/>
      <c r="AC26" s="210"/>
      <c r="AD26" s="210"/>
      <c r="AE26" s="210"/>
      <c r="AF26" s="210"/>
      <c r="AG26" s="210" t="s">
        <v>388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56">
        <v>19</v>
      </c>
      <c r="B27" s="257" t="s">
        <v>425</v>
      </c>
      <c r="C27" s="268" t="s">
        <v>426</v>
      </c>
      <c r="D27" s="258" t="s">
        <v>404</v>
      </c>
      <c r="E27" s="259">
        <v>9</v>
      </c>
      <c r="F27" s="260"/>
      <c r="G27" s="261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232</v>
      </c>
      <c r="T27" s="230" t="s">
        <v>233</v>
      </c>
      <c r="U27" s="230">
        <v>0</v>
      </c>
      <c r="V27" s="230">
        <f>ROUND(E27*U27,2)</f>
        <v>0</v>
      </c>
      <c r="W27" s="230"/>
      <c r="X27" s="230" t="s">
        <v>234</v>
      </c>
      <c r="Y27" s="230" t="s">
        <v>145</v>
      </c>
      <c r="Z27" s="210"/>
      <c r="AA27" s="210"/>
      <c r="AB27" s="210"/>
      <c r="AC27" s="210"/>
      <c r="AD27" s="210"/>
      <c r="AE27" s="210"/>
      <c r="AF27" s="210"/>
      <c r="AG27" s="210" t="s">
        <v>388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56">
        <v>20</v>
      </c>
      <c r="B28" s="257" t="s">
        <v>427</v>
      </c>
      <c r="C28" s="268" t="s">
        <v>428</v>
      </c>
      <c r="D28" s="258" t="s">
        <v>404</v>
      </c>
      <c r="E28" s="259">
        <v>6</v>
      </c>
      <c r="F28" s="260"/>
      <c r="G28" s="261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232</v>
      </c>
      <c r="T28" s="230" t="s">
        <v>233</v>
      </c>
      <c r="U28" s="230">
        <v>0</v>
      </c>
      <c r="V28" s="230">
        <f>ROUND(E28*U28,2)</f>
        <v>0</v>
      </c>
      <c r="W28" s="230"/>
      <c r="X28" s="230" t="s">
        <v>234</v>
      </c>
      <c r="Y28" s="230" t="s">
        <v>145</v>
      </c>
      <c r="Z28" s="210"/>
      <c r="AA28" s="210"/>
      <c r="AB28" s="210"/>
      <c r="AC28" s="210"/>
      <c r="AD28" s="210"/>
      <c r="AE28" s="210"/>
      <c r="AF28" s="210"/>
      <c r="AG28" s="210" t="s">
        <v>388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6">
        <v>21</v>
      </c>
      <c r="B29" s="257" t="s">
        <v>429</v>
      </c>
      <c r="C29" s="268" t="s">
        <v>430</v>
      </c>
      <c r="D29" s="258" t="s">
        <v>404</v>
      </c>
      <c r="E29" s="259">
        <v>1</v>
      </c>
      <c r="F29" s="260"/>
      <c r="G29" s="261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232</v>
      </c>
      <c r="T29" s="230" t="s">
        <v>233</v>
      </c>
      <c r="U29" s="230">
        <v>0</v>
      </c>
      <c r="V29" s="230">
        <f>ROUND(E29*U29,2)</f>
        <v>0</v>
      </c>
      <c r="W29" s="230"/>
      <c r="X29" s="230" t="s">
        <v>234</v>
      </c>
      <c r="Y29" s="230" t="s">
        <v>145</v>
      </c>
      <c r="Z29" s="210"/>
      <c r="AA29" s="210"/>
      <c r="AB29" s="210"/>
      <c r="AC29" s="210"/>
      <c r="AD29" s="210"/>
      <c r="AE29" s="210"/>
      <c r="AF29" s="210"/>
      <c r="AG29" s="210" t="s">
        <v>388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56">
        <v>22</v>
      </c>
      <c r="B30" s="257" t="s">
        <v>431</v>
      </c>
      <c r="C30" s="268" t="s">
        <v>432</v>
      </c>
      <c r="D30" s="258" t="s">
        <v>404</v>
      </c>
      <c r="E30" s="259">
        <v>1</v>
      </c>
      <c r="F30" s="260"/>
      <c r="G30" s="261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232</v>
      </c>
      <c r="T30" s="230" t="s">
        <v>233</v>
      </c>
      <c r="U30" s="230">
        <v>0</v>
      </c>
      <c r="V30" s="230">
        <f>ROUND(E30*U30,2)</f>
        <v>0</v>
      </c>
      <c r="W30" s="230"/>
      <c r="X30" s="230" t="s">
        <v>234</v>
      </c>
      <c r="Y30" s="230" t="s">
        <v>145</v>
      </c>
      <c r="Z30" s="210"/>
      <c r="AA30" s="210"/>
      <c r="AB30" s="210"/>
      <c r="AC30" s="210"/>
      <c r="AD30" s="210"/>
      <c r="AE30" s="210"/>
      <c r="AF30" s="210"/>
      <c r="AG30" s="210" t="s">
        <v>388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6">
        <v>23</v>
      </c>
      <c r="B31" s="257" t="s">
        <v>433</v>
      </c>
      <c r="C31" s="268" t="s">
        <v>434</v>
      </c>
      <c r="D31" s="258" t="s">
        <v>404</v>
      </c>
      <c r="E31" s="259">
        <v>5</v>
      </c>
      <c r="F31" s="260"/>
      <c r="G31" s="261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232</v>
      </c>
      <c r="T31" s="230" t="s">
        <v>233</v>
      </c>
      <c r="U31" s="230">
        <v>0</v>
      </c>
      <c r="V31" s="230">
        <f>ROUND(E31*U31,2)</f>
        <v>0</v>
      </c>
      <c r="W31" s="230"/>
      <c r="X31" s="230" t="s">
        <v>144</v>
      </c>
      <c r="Y31" s="230" t="s">
        <v>145</v>
      </c>
      <c r="Z31" s="210"/>
      <c r="AA31" s="210"/>
      <c r="AB31" s="210"/>
      <c r="AC31" s="210"/>
      <c r="AD31" s="210"/>
      <c r="AE31" s="210"/>
      <c r="AF31" s="210"/>
      <c r="AG31" s="210" t="s">
        <v>435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56">
        <v>24</v>
      </c>
      <c r="B32" s="257" t="s">
        <v>436</v>
      </c>
      <c r="C32" s="268" t="s">
        <v>437</v>
      </c>
      <c r="D32" s="258" t="s">
        <v>404</v>
      </c>
      <c r="E32" s="259">
        <v>1</v>
      </c>
      <c r="F32" s="260"/>
      <c r="G32" s="261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232</v>
      </c>
      <c r="T32" s="230" t="s">
        <v>233</v>
      </c>
      <c r="U32" s="230">
        <v>0</v>
      </c>
      <c r="V32" s="230">
        <f>ROUND(E32*U32,2)</f>
        <v>0</v>
      </c>
      <c r="W32" s="230"/>
      <c r="X32" s="230" t="s">
        <v>234</v>
      </c>
      <c r="Y32" s="230" t="s">
        <v>145</v>
      </c>
      <c r="Z32" s="210"/>
      <c r="AA32" s="210"/>
      <c r="AB32" s="210"/>
      <c r="AC32" s="210"/>
      <c r="AD32" s="210"/>
      <c r="AE32" s="210"/>
      <c r="AF32" s="210"/>
      <c r="AG32" s="210" t="s">
        <v>388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56">
        <v>25</v>
      </c>
      <c r="B33" s="257" t="s">
        <v>438</v>
      </c>
      <c r="C33" s="268" t="s">
        <v>439</v>
      </c>
      <c r="D33" s="258" t="s">
        <v>404</v>
      </c>
      <c r="E33" s="259">
        <v>5</v>
      </c>
      <c r="F33" s="260"/>
      <c r="G33" s="261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232</v>
      </c>
      <c r="T33" s="230" t="s">
        <v>233</v>
      </c>
      <c r="U33" s="230">
        <v>0</v>
      </c>
      <c r="V33" s="230">
        <f>ROUND(E33*U33,2)</f>
        <v>0</v>
      </c>
      <c r="W33" s="230"/>
      <c r="X33" s="230" t="s">
        <v>234</v>
      </c>
      <c r="Y33" s="230" t="s">
        <v>145</v>
      </c>
      <c r="Z33" s="210"/>
      <c r="AA33" s="210"/>
      <c r="AB33" s="210"/>
      <c r="AC33" s="210"/>
      <c r="AD33" s="210"/>
      <c r="AE33" s="210"/>
      <c r="AF33" s="210"/>
      <c r="AG33" s="210" t="s">
        <v>388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56">
        <v>26</v>
      </c>
      <c r="B34" s="257" t="s">
        <v>440</v>
      </c>
      <c r="C34" s="268" t="s">
        <v>441</v>
      </c>
      <c r="D34" s="258" t="s">
        <v>404</v>
      </c>
      <c r="E34" s="259">
        <v>3</v>
      </c>
      <c r="F34" s="260"/>
      <c r="G34" s="261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0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232</v>
      </c>
      <c r="T34" s="230" t="s">
        <v>233</v>
      </c>
      <c r="U34" s="230">
        <v>0</v>
      </c>
      <c r="V34" s="230">
        <f>ROUND(E34*U34,2)</f>
        <v>0</v>
      </c>
      <c r="W34" s="230"/>
      <c r="X34" s="230" t="s">
        <v>234</v>
      </c>
      <c r="Y34" s="230" t="s">
        <v>145</v>
      </c>
      <c r="Z34" s="210"/>
      <c r="AA34" s="210"/>
      <c r="AB34" s="210"/>
      <c r="AC34" s="210"/>
      <c r="AD34" s="210"/>
      <c r="AE34" s="210"/>
      <c r="AF34" s="210"/>
      <c r="AG34" s="210" t="s">
        <v>388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56">
        <v>27</v>
      </c>
      <c r="B35" s="257" t="s">
        <v>442</v>
      </c>
      <c r="C35" s="268" t="s">
        <v>443</v>
      </c>
      <c r="D35" s="258" t="s">
        <v>404</v>
      </c>
      <c r="E35" s="259">
        <v>8</v>
      </c>
      <c r="F35" s="260"/>
      <c r="G35" s="261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232</v>
      </c>
      <c r="T35" s="230" t="s">
        <v>233</v>
      </c>
      <c r="U35" s="230">
        <v>0</v>
      </c>
      <c r="V35" s="230">
        <f>ROUND(E35*U35,2)</f>
        <v>0</v>
      </c>
      <c r="W35" s="230"/>
      <c r="X35" s="230" t="s">
        <v>234</v>
      </c>
      <c r="Y35" s="230" t="s">
        <v>145</v>
      </c>
      <c r="Z35" s="210"/>
      <c r="AA35" s="210"/>
      <c r="AB35" s="210"/>
      <c r="AC35" s="210"/>
      <c r="AD35" s="210"/>
      <c r="AE35" s="210"/>
      <c r="AF35" s="210"/>
      <c r="AG35" s="210" t="s">
        <v>388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56">
        <v>28</v>
      </c>
      <c r="B36" s="257" t="s">
        <v>444</v>
      </c>
      <c r="C36" s="268" t="s">
        <v>445</v>
      </c>
      <c r="D36" s="258" t="s">
        <v>174</v>
      </c>
      <c r="E36" s="259">
        <v>33</v>
      </c>
      <c r="F36" s="260"/>
      <c r="G36" s="261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232</v>
      </c>
      <c r="T36" s="230" t="s">
        <v>233</v>
      </c>
      <c r="U36" s="230">
        <v>0</v>
      </c>
      <c r="V36" s="230">
        <f>ROUND(E36*U36,2)</f>
        <v>0</v>
      </c>
      <c r="W36" s="230"/>
      <c r="X36" s="230" t="s">
        <v>144</v>
      </c>
      <c r="Y36" s="230" t="s">
        <v>145</v>
      </c>
      <c r="Z36" s="210"/>
      <c r="AA36" s="210"/>
      <c r="AB36" s="210"/>
      <c r="AC36" s="210"/>
      <c r="AD36" s="210"/>
      <c r="AE36" s="210"/>
      <c r="AF36" s="210"/>
      <c r="AG36" s="210" t="s">
        <v>435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56">
        <v>29</v>
      </c>
      <c r="B37" s="257" t="s">
        <v>446</v>
      </c>
      <c r="C37" s="268" t="s">
        <v>447</v>
      </c>
      <c r="D37" s="258" t="s">
        <v>174</v>
      </c>
      <c r="E37" s="259">
        <v>15</v>
      </c>
      <c r="F37" s="260"/>
      <c r="G37" s="261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232</v>
      </c>
      <c r="T37" s="230" t="s">
        <v>233</v>
      </c>
      <c r="U37" s="230">
        <v>0</v>
      </c>
      <c r="V37" s="230">
        <f>ROUND(E37*U37,2)</f>
        <v>0</v>
      </c>
      <c r="W37" s="230"/>
      <c r="X37" s="230" t="s">
        <v>144</v>
      </c>
      <c r="Y37" s="230" t="s">
        <v>145</v>
      </c>
      <c r="Z37" s="210"/>
      <c r="AA37" s="210"/>
      <c r="AB37" s="210"/>
      <c r="AC37" s="210"/>
      <c r="AD37" s="210"/>
      <c r="AE37" s="210"/>
      <c r="AF37" s="210"/>
      <c r="AG37" s="210" t="s">
        <v>435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56">
        <v>30</v>
      </c>
      <c r="B38" s="257" t="s">
        <v>448</v>
      </c>
      <c r="C38" s="268" t="s">
        <v>449</v>
      </c>
      <c r="D38" s="258" t="s">
        <v>450</v>
      </c>
      <c r="E38" s="259">
        <v>1</v>
      </c>
      <c r="F38" s="260"/>
      <c r="G38" s="261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0</v>
      </c>
      <c r="Q38" s="229">
        <f>ROUND(E38*P38,2)</f>
        <v>0</v>
      </c>
      <c r="R38" s="230"/>
      <c r="S38" s="230" t="s">
        <v>232</v>
      </c>
      <c r="T38" s="230" t="s">
        <v>233</v>
      </c>
      <c r="U38" s="230">
        <v>0</v>
      </c>
      <c r="V38" s="230">
        <f>ROUND(E38*U38,2)</f>
        <v>0</v>
      </c>
      <c r="W38" s="230"/>
      <c r="X38" s="230" t="s">
        <v>144</v>
      </c>
      <c r="Y38" s="230" t="s">
        <v>145</v>
      </c>
      <c r="Z38" s="210"/>
      <c r="AA38" s="210"/>
      <c r="AB38" s="210"/>
      <c r="AC38" s="210"/>
      <c r="AD38" s="210"/>
      <c r="AE38" s="210"/>
      <c r="AF38" s="210"/>
      <c r="AG38" s="210" t="s">
        <v>435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241" t="s">
        <v>138</v>
      </c>
      <c r="B39" s="242" t="s">
        <v>99</v>
      </c>
      <c r="C39" s="262" t="s">
        <v>100</v>
      </c>
      <c r="D39" s="243"/>
      <c r="E39" s="244"/>
      <c r="F39" s="245"/>
      <c r="G39" s="246">
        <f>SUMIF(AG40:AG82,"&lt;&gt;NOR",G40:G82)</f>
        <v>0</v>
      </c>
      <c r="H39" s="240"/>
      <c r="I39" s="240">
        <f>SUM(I40:I82)</f>
        <v>0</v>
      </c>
      <c r="J39" s="240"/>
      <c r="K39" s="240">
        <f>SUM(K40:K82)</f>
        <v>0</v>
      </c>
      <c r="L39" s="240"/>
      <c r="M39" s="240">
        <f>SUM(M40:M82)</f>
        <v>0</v>
      </c>
      <c r="N39" s="239"/>
      <c r="O39" s="239">
        <f>SUM(O40:O82)</f>
        <v>0</v>
      </c>
      <c r="P39" s="239"/>
      <c r="Q39" s="239">
        <f>SUM(Q40:Q82)</f>
        <v>0</v>
      </c>
      <c r="R39" s="240"/>
      <c r="S39" s="240"/>
      <c r="T39" s="240"/>
      <c r="U39" s="240"/>
      <c r="V39" s="240">
        <f>SUM(V40:V82)</f>
        <v>0</v>
      </c>
      <c r="W39" s="240"/>
      <c r="X39" s="240"/>
      <c r="Y39" s="240"/>
      <c r="AG39" t="s">
        <v>139</v>
      </c>
    </row>
    <row r="40" spans="1:60" ht="22.5" outlineLevel="1" x14ac:dyDescent="0.2">
      <c r="A40" s="256">
        <v>31</v>
      </c>
      <c r="B40" s="257" t="s">
        <v>451</v>
      </c>
      <c r="C40" s="268" t="s">
        <v>452</v>
      </c>
      <c r="D40" s="258" t="s">
        <v>284</v>
      </c>
      <c r="E40" s="259">
        <v>300</v>
      </c>
      <c r="F40" s="260"/>
      <c r="G40" s="261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232</v>
      </c>
      <c r="T40" s="230" t="s">
        <v>233</v>
      </c>
      <c r="U40" s="230">
        <v>0</v>
      </c>
      <c r="V40" s="230">
        <f>ROUND(E40*U40,2)</f>
        <v>0</v>
      </c>
      <c r="W40" s="230"/>
      <c r="X40" s="230" t="s">
        <v>234</v>
      </c>
      <c r="Y40" s="230" t="s">
        <v>145</v>
      </c>
      <c r="Z40" s="210"/>
      <c r="AA40" s="210"/>
      <c r="AB40" s="210"/>
      <c r="AC40" s="210"/>
      <c r="AD40" s="210"/>
      <c r="AE40" s="210"/>
      <c r="AF40" s="210"/>
      <c r="AG40" s="210" t="s">
        <v>388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56">
        <v>32</v>
      </c>
      <c r="B41" s="257" t="s">
        <v>453</v>
      </c>
      <c r="C41" s="268" t="s">
        <v>454</v>
      </c>
      <c r="D41" s="258" t="s">
        <v>284</v>
      </c>
      <c r="E41" s="259">
        <v>100</v>
      </c>
      <c r="F41" s="260"/>
      <c r="G41" s="261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232</v>
      </c>
      <c r="T41" s="230" t="s">
        <v>233</v>
      </c>
      <c r="U41" s="230">
        <v>0</v>
      </c>
      <c r="V41" s="230">
        <f>ROUND(E41*U41,2)</f>
        <v>0</v>
      </c>
      <c r="W41" s="230"/>
      <c r="X41" s="230" t="s">
        <v>234</v>
      </c>
      <c r="Y41" s="230" t="s">
        <v>145</v>
      </c>
      <c r="Z41" s="210"/>
      <c r="AA41" s="210"/>
      <c r="AB41" s="210"/>
      <c r="AC41" s="210"/>
      <c r="AD41" s="210"/>
      <c r="AE41" s="210"/>
      <c r="AF41" s="210"/>
      <c r="AG41" s="210" t="s">
        <v>388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56">
        <v>33</v>
      </c>
      <c r="B42" s="257" t="s">
        <v>455</v>
      </c>
      <c r="C42" s="268" t="s">
        <v>456</v>
      </c>
      <c r="D42" s="258" t="s">
        <v>284</v>
      </c>
      <c r="E42" s="259">
        <v>300</v>
      </c>
      <c r="F42" s="260"/>
      <c r="G42" s="261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232</v>
      </c>
      <c r="T42" s="230" t="s">
        <v>233</v>
      </c>
      <c r="U42" s="230">
        <v>0</v>
      </c>
      <c r="V42" s="230">
        <f>ROUND(E42*U42,2)</f>
        <v>0</v>
      </c>
      <c r="W42" s="230"/>
      <c r="X42" s="230" t="s">
        <v>144</v>
      </c>
      <c r="Y42" s="230" t="s">
        <v>145</v>
      </c>
      <c r="Z42" s="210"/>
      <c r="AA42" s="210"/>
      <c r="AB42" s="210"/>
      <c r="AC42" s="210"/>
      <c r="AD42" s="210"/>
      <c r="AE42" s="210"/>
      <c r="AF42" s="210"/>
      <c r="AG42" s="210" t="s">
        <v>435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56">
        <v>34</v>
      </c>
      <c r="B43" s="257" t="s">
        <v>457</v>
      </c>
      <c r="C43" s="268" t="s">
        <v>458</v>
      </c>
      <c r="D43" s="258" t="s">
        <v>404</v>
      </c>
      <c r="E43" s="259">
        <v>30</v>
      </c>
      <c r="F43" s="260"/>
      <c r="G43" s="261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232</v>
      </c>
      <c r="T43" s="230" t="s">
        <v>233</v>
      </c>
      <c r="U43" s="230">
        <v>0</v>
      </c>
      <c r="V43" s="230">
        <f>ROUND(E43*U43,2)</f>
        <v>0</v>
      </c>
      <c r="W43" s="230"/>
      <c r="X43" s="230" t="s">
        <v>144</v>
      </c>
      <c r="Y43" s="230" t="s">
        <v>145</v>
      </c>
      <c r="Z43" s="210"/>
      <c r="AA43" s="210"/>
      <c r="AB43" s="210"/>
      <c r="AC43" s="210"/>
      <c r="AD43" s="210"/>
      <c r="AE43" s="210"/>
      <c r="AF43" s="210"/>
      <c r="AG43" s="210" t="s">
        <v>435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56">
        <v>35</v>
      </c>
      <c r="B44" s="257" t="s">
        <v>459</v>
      </c>
      <c r="C44" s="268" t="s">
        <v>460</v>
      </c>
      <c r="D44" s="258" t="s">
        <v>301</v>
      </c>
      <c r="E44" s="259">
        <v>18</v>
      </c>
      <c r="F44" s="260"/>
      <c r="G44" s="261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232</v>
      </c>
      <c r="T44" s="230" t="s">
        <v>233</v>
      </c>
      <c r="U44" s="230">
        <v>0</v>
      </c>
      <c r="V44" s="230">
        <f>ROUND(E44*U44,2)</f>
        <v>0</v>
      </c>
      <c r="W44" s="230"/>
      <c r="X44" s="230" t="s">
        <v>144</v>
      </c>
      <c r="Y44" s="230" t="s">
        <v>145</v>
      </c>
      <c r="Z44" s="210"/>
      <c r="AA44" s="210"/>
      <c r="AB44" s="210"/>
      <c r="AC44" s="210"/>
      <c r="AD44" s="210"/>
      <c r="AE44" s="210"/>
      <c r="AF44" s="210"/>
      <c r="AG44" s="210" t="s">
        <v>435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56">
        <v>36</v>
      </c>
      <c r="B45" s="257" t="s">
        <v>461</v>
      </c>
      <c r="C45" s="268" t="s">
        <v>462</v>
      </c>
      <c r="D45" s="258" t="s">
        <v>301</v>
      </c>
      <c r="E45" s="259">
        <v>18</v>
      </c>
      <c r="F45" s="260"/>
      <c r="G45" s="261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232</v>
      </c>
      <c r="T45" s="230" t="s">
        <v>233</v>
      </c>
      <c r="U45" s="230">
        <v>0</v>
      </c>
      <c r="V45" s="230">
        <f>ROUND(E45*U45,2)</f>
        <v>0</v>
      </c>
      <c r="W45" s="230"/>
      <c r="X45" s="230" t="s">
        <v>234</v>
      </c>
      <c r="Y45" s="230" t="s">
        <v>145</v>
      </c>
      <c r="Z45" s="210"/>
      <c r="AA45" s="210"/>
      <c r="AB45" s="210"/>
      <c r="AC45" s="210"/>
      <c r="AD45" s="210"/>
      <c r="AE45" s="210"/>
      <c r="AF45" s="210"/>
      <c r="AG45" s="210" t="s">
        <v>388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56">
        <v>37</v>
      </c>
      <c r="B46" s="257" t="s">
        <v>463</v>
      </c>
      <c r="C46" s="268" t="s">
        <v>464</v>
      </c>
      <c r="D46" s="258" t="s">
        <v>301</v>
      </c>
      <c r="E46" s="259">
        <v>1</v>
      </c>
      <c r="F46" s="260"/>
      <c r="G46" s="261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232</v>
      </c>
      <c r="T46" s="230" t="s">
        <v>233</v>
      </c>
      <c r="U46" s="230">
        <v>0</v>
      </c>
      <c r="V46" s="230">
        <f>ROUND(E46*U46,2)</f>
        <v>0</v>
      </c>
      <c r="W46" s="230"/>
      <c r="X46" s="230" t="s">
        <v>144</v>
      </c>
      <c r="Y46" s="230" t="s">
        <v>145</v>
      </c>
      <c r="Z46" s="210"/>
      <c r="AA46" s="210"/>
      <c r="AB46" s="210"/>
      <c r="AC46" s="210"/>
      <c r="AD46" s="210"/>
      <c r="AE46" s="210"/>
      <c r="AF46" s="210"/>
      <c r="AG46" s="210" t="s">
        <v>435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56">
        <v>38</v>
      </c>
      <c r="B47" s="257" t="s">
        <v>465</v>
      </c>
      <c r="C47" s="268" t="s">
        <v>466</v>
      </c>
      <c r="D47" s="258" t="s">
        <v>301</v>
      </c>
      <c r="E47" s="259">
        <v>9</v>
      </c>
      <c r="F47" s="260"/>
      <c r="G47" s="261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232</v>
      </c>
      <c r="T47" s="230" t="s">
        <v>233</v>
      </c>
      <c r="U47" s="230">
        <v>0</v>
      </c>
      <c r="V47" s="230">
        <f>ROUND(E47*U47,2)</f>
        <v>0</v>
      </c>
      <c r="W47" s="230"/>
      <c r="X47" s="230" t="s">
        <v>234</v>
      </c>
      <c r="Y47" s="230" t="s">
        <v>145</v>
      </c>
      <c r="Z47" s="210"/>
      <c r="AA47" s="210"/>
      <c r="AB47" s="210"/>
      <c r="AC47" s="210"/>
      <c r="AD47" s="210"/>
      <c r="AE47" s="210"/>
      <c r="AF47" s="210"/>
      <c r="AG47" s="210" t="s">
        <v>388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56">
        <v>39</v>
      </c>
      <c r="B48" s="257" t="s">
        <v>467</v>
      </c>
      <c r="C48" s="268" t="s">
        <v>468</v>
      </c>
      <c r="D48" s="258" t="s">
        <v>301</v>
      </c>
      <c r="E48" s="259">
        <v>9</v>
      </c>
      <c r="F48" s="260"/>
      <c r="G48" s="261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232</v>
      </c>
      <c r="T48" s="230" t="s">
        <v>233</v>
      </c>
      <c r="U48" s="230">
        <v>0</v>
      </c>
      <c r="V48" s="230">
        <f>ROUND(E48*U48,2)</f>
        <v>0</v>
      </c>
      <c r="W48" s="230"/>
      <c r="X48" s="230" t="s">
        <v>234</v>
      </c>
      <c r="Y48" s="230" t="s">
        <v>145</v>
      </c>
      <c r="Z48" s="210"/>
      <c r="AA48" s="210"/>
      <c r="AB48" s="210"/>
      <c r="AC48" s="210"/>
      <c r="AD48" s="210"/>
      <c r="AE48" s="210"/>
      <c r="AF48" s="210"/>
      <c r="AG48" s="210" t="s">
        <v>388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56">
        <v>40</v>
      </c>
      <c r="B49" s="257" t="s">
        <v>469</v>
      </c>
      <c r="C49" s="268" t="s">
        <v>470</v>
      </c>
      <c r="D49" s="258" t="s">
        <v>301</v>
      </c>
      <c r="E49" s="259">
        <v>9</v>
      </c>
      <c r="F49" s="260"/>
      <c r="G49" s="261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232</v>
      </c>
      <c r="T49" s="230" t="s">
        <v>233</v>
      </c>
      <c r="U49" s="230">
        <v>0</v>
      </c>
      <c r="V49" s="230">
        <f>ROUND(E49*U49,2)</f>
        <v>0</v>
      </c>
      <c r="W49" s="230"/>
      <c r="X49" s="230" t="s">
        <v>234</v>
      </c>
      <c r="Y49" s="230" t="s">
        <v>145</v>
      </c>
      <c r="Z49" s="210"/>
      <c r="AA49" s="210"/>
      <c r="AB49" s="210"/>
      <c r="AC49" s="210"/>
      <c r="AD49" s="210"/>
      <c r="AE49" s="210"/>
      <c r="AF49" s="210"/>
      <c r="AG49" s="210" t="s">
        <v>388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56">
        <v>41</v>
      </c>
      <c r="B50" s="257" t="s">
        <v>471</v>
      </c>
      <c r="C50" s="268" t="s">
        <v>472</v>
      </c>
      <c r="D50" s="258" t="s">
        <v>284</v>
      </c>
      <c r="E50" s="259">
        <v>300</v>
      </c>
      <c r="F50" s="260"/>
      <c r="G50" s="261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232</v>
      </c>
      <c r="T50" s="230" t="s">
        <v>233</v>
      </c>
      <c r="U50" s="230">
        <v>0</v>
      </c>
      <c r="V50" s="230">
        <f>ROUND(E50*U50,2)</f>
        <v>0</v>
      </c>
      <c r="W50" s="230"/>
      <c r="X50" s="230" t="s">
        <v>234</v>
      </c>
      <c r="Y50" s="230" t="s">
        <v>145</v>
      </c>
      <c r="Z50" s="210"/>
      <c r="AA50" s="210"/>
      <c r="AB50" s="210"/>
      <c r="AC50" s="210"/>
      <c r="AD50" s="210"/>
      <c r="AE50" s="210"/>
      <c r="AF50" s="210"/>
      <c r="AG50" s="210" t="s">
        <v>388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1" x14ac:dyDescent="0.2">
      <c r="A51" s="256">
        <v>42</v>
      </c>
      <c r="B51" s="257" t="s">
        <v>473</v>
      </c>
      <c r="C51" s="268" t="s">
        <v>474</v>
      </c>
      <c r="D51" s="258" t="s">
        <v>284</v>
      </c>
      <c r="E51" s="259">
        <v>20</v>
      </c>
      <c r="F51" s="260"/>
      <c r="G51" s="261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232</v>
      </c>
      <c r="T51" s="230" t="s">
        <v>233</v>
      </c>
      <c r="U51" s="230">
        <v>0</v>
      </c>
      <c r="V51" s="230">
        <f>ROUND(E51*U51,2)</f>
        <v>0</v>
      </c>
      <c r="W51" s="230"/>
      <c r="X51" s="230" t="s">
        <v>234</v>
      </c>
      <c r="Y51" s="230" t="s">
        <v>145</v>
      </c>
      <c r="Z51" s="210"/>
      <c r="AA51" s="210"/>
      <c r="AB51" s="210"/>
      <c r="AC51" s="210"/>
      <c r="AD51" s="210"/>
      <c r="AE51" s="210"/>
      <c r="AF51" s="210"/>
      <c r="AG51" s="210" t="s">
        <v>388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56">
        <v>43</v>
      </c>
      <c r="B52" s="257" t="s">
        <v>475</v>
      </c>
      <c r="C52" s="268" t="s">
        <v>476</v>
      </c>
      <c r="D52" s="258" t="s">
        <v>301</v>
      </c>
      <c r="E52" s="259">
        <v>5</v>
      </c>
      <c r="F52" s="260"/>
      <c r="G52" s="261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0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232</v>
      </c>
      <c r="T52" s="230" t="s">
        <v>233</v>
      </c>
      <c r="U52" s="230">
        <v>0</v>
      </c>
      <c r="V52" s="230">
        <f>ROUND(E52*U52,2)</f>
        <v>0</v>
      </c>
      <c r="W52" s="230"/>
      <c r="X52" s="230" t="s">
        <v>144</v>
      </c>
      <c r="Y52" s="230" t="s">
        <v>145</v>
      </c>
      <c r="Z52" s="210"/>
      <c r="AA52" s="210"/>
      <c r="AB52" s="210"/>
      <c r="AC52" s="210"/>
      <c r="AD52" s="210"/>
      <c r="AE52" s="210"/>
      <c r="AF52" s="210"/>
      <c r="AG52" s="210" t="s">
        <v>435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56">
        <v>44</v>
      </c>
      <c r="B53" s="257" t="s">
        <v>477</v>
      </c>
      <c r="C53" s="268" t="s">
        <v>478</v>
      </c>
      <c r="D53" s="258" t="s">
        <v>301</v>
      </c>
      <c r="E53" s="259">
        <v>22</v>
      </c>
      <c r="F53" s="260"/>
      <c r="G53" s="261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0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232</v>
      </c>
      <c r="T53" s="230" t="s">
        <v>233</v>
      </c>
      <c r="U53" s="230">
        <v>0</v>
      </c>
      <c r="V53" s="230">
        <f>ROUND(E53*U53,2)</f>
        <v>0</v>
      </c>
      <c r="W53" s="230"/>
      <c r="X53" s="230" t="s">
        <v>234</v>
      </c>
      <c r="Y53" s="230" t="s">
        <v>145</v>
      </c>
      <c r="Z53" s="210"/>
      <c r="AA53" s="210"/>
      <c r="AB53" s="210"/>
      <c r="AC53" s="210"/>
      <c r="AD53" s="210"/>
      <c r="AE53" s="210"/>
      <c r="AF53" s="210"/>
      <c r="AG53" s="210" t="s">
        <v>388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56">
        <v>45</v>
      </c>
      <c r="B54" s="257" t="s">
        <v>479</v>
      </c>
      <c r="C54" s="268" t="s">
        <v>480</v>
      </c>
      <c r="D54" s="258" t="s">
        <v>301</v>
      </c>
      <c r="E54" s="259">
        <v>1</v>
      </c>
      <c r="F54" s="260"/>
      <c r="G54" s="261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0</v>
      </c>
      <c r="O54" s="229">
        <f>ROUND(E54*N54,2)</f>
        <v>0</v>
      </c>
      <c r="P54" s="229">
        <v>0</v>
      </c>
      <c r="Q54" s="229">
        <f>ROUND(E54*P54,2)</f>
        <v>0</v>
      </c>
      <c r="R54" s="230"/>
      <c r="S54" s="230" t="s">
        <v>232</v>
      </c>
      <c r="T54" s="230" t="s">
        <v>233</v>
      </c>
      <c r="U54" s="230">
        <v>0</v>
      </c>
      <c r="V54" s="230">
        <f>ROUND(E54*U54,2)</f>
        <v>0</v>
      </c>
      <c r="W54" s="230"/>
      <c r="X54" s="230" t="s">
        <v>234</v>
      </c>
      <c r="Y54" s="230" t="s">
        <v>145</v>
      </c>
      <c r="Z54" s="210"/>
      <c r="AA54" s="210"/>
      <c r="AB54" s="210"/>
      <c r="AC54" s="210"/>
      <c r="AD54" s="210"/>
      <c r="AE54" s="210"/>
      <c r="AF54" s="210"/>
      <c r="AG54" s="210" t="s">
        <v>388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56">
        <v>46</v>
      </c>
      <c r="B55" s="257" t="s">
        <v>481</v>
      </c>
      <c r="C55" s="268" t="s">
        <v>482</v>
      </c>
      <c r="D55" s="258" t="s">
        <v>301</v>
      </c>
      <c r="E55" s="259">
        <v>11</v>
      </c>
      <c r="F55" s="260"/>
      <c r="G55" s="261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0</v>
      </c>
      <c r="O55" s="229">
        <f>ROUND(E55*N55,2)</f>
        <v>0</v>
      </c>
      <c r="P55" s="229">
        <v>0</v>
      </c>
      <c r="Q55" s="229">
        <f>ROUND(E55*P55,2)</f>
        <v>0</v>
      </c>
      <c r="R55" s="230"/>
      <c r="S55" s="230" t="s">
        <v>232</v>
      </c>
      <c r="T55" s="230" t="s">
        <v>233</v>
      </c>
      <c r="U55" s="230">
        <v>0</v>
      </c>
      <c r="V55" s="230">
        <f>ROUND(E55*U55,2)</f>
        <v>0</v>
      </c>
      <c r="W55" s="230"/>
      <c r="X55" s="230" t="s">
        <v>234</v>
      </c>
      <c r="Y55" s="230" t="s">
        <v>145</v>
      </c>
      <c r="Z55" s="210"/>
      <c r="AA55" s="210"/>
      <c r="AB55" s="210"/>
      <c r="AC55" s="210"/>
      <c r="AD55" s="210"/>
      <c r="AE55" s="210"/>
      <c r="AF55" s="210"/>
      <c r="AG55" s="210" t="s">
        <v>388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56">
        <v>47</v>
      </c>
      <c r="B56" s="257" t="s">
        <v>483</v>
      </c>
      <c r="C56" s="268" t="s">
        <v>484</v>
      </c>
      <c r="D56" s="258" t="s">
        <v>301</v>
      </c>
      <c r="E56" s="259">
        <v>1</v>
      </c>
      <c r="F56" s="260"/>
      <c r="G56" s="261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0</v>
      </c>
      <c r="O56" s="229">
        <f>ROUND(E56*N56,2)</f>
        <v>0</v>
      </c>
      <c r="P56" s="229">
        <v>0</v>
      </c>
      <c r="Q56" s="229">
        <f>ROUND(E56*P56,2)</f>
        <v>0</v>
      </c>
      <c r="R56" s="230"/>
      <c r="S56" s="230" t="s">
        <v>232</v>
      </c>
      <c r="T56" s="230" t="s">
        <v>233</v>
      </c>
      <c r="U56" s="230">
        <v>0</v>
      </c>
      <c r="V56" s="230">
        <f>ROUND(E56*U56,2)</f>
        <v>0</v>
      </c>
      <c r="W56" s="230"/>
      <c r="X56" s="230" t="s">
        <v>234</v>
      </c>
      <c r="Y56" s="230" t="s">
        <v>145</v>
      </c>
      <c r="Z56" s="210"/>
      <c r="AA56" s="210"/>
      <c r="AB56" s="210"/>
      <c r="AC56" s="210"/>
      <c r="AD56" s="210"/>
      <c r="AE56" s="210"/>
      <c r="AF56" s="210"/>
      <c r="AG56" s="210" t="s">
        <v>388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56">
        <v>48</v>
      </c>
      <c r="B57" s="257" t="s">
        <v>485</v>
      </c>
      <c r="C57" s="268" t="s">
        <v>486</v>
      </c>
      <c r="D57" s="258" t="s">
        <v>301</v>
      </c>
      <c r="E57" s="259">
        <v>8</v>
      </c>
      <c r="F57" s="260"/>
      <c r="G57" s="261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0</v>
      </c>
      <c r="O57" s="229">
        <f>ROUND(E57*N57,2)</f>
        <v>0</v>
      </c>
      <c r="P57" s="229">
        <v>0</v>
      </c>
      <c r="Q57" s="229">
        <f>ROUND(E57*P57,2)</f>
        <v>0</v>
      </c>
      <c r="R57" s="230"/>
      <c r="S57" s="230" t="s">
        <v>232</v>
      </c>
      <c r="T57" s="230" t="s">
        <v>233</v>
      </c>
      <c r="U57" s="230">
        <v>0</v>
      </c>
      <c r="V57" s="230">
        <f>ROUND(E57*U57,2)</f>
        <v>0</v>
      </c>
      <c r="W57" s="230"/>
      <c r="X57" s="230" t="s">
        <v>234</v>
      </c>
      <c r="Y57" s="230" t="s">
        <v>145</v>
      </c>
      <c r="Z57" s="210"/>
      <c r="AA57" s="210"/>
      <c r="AB57" s="210"/>
      <c r="AC57" s="210"/>
      <c r="AD57" s="210"/>
      <c r="AE57" s="210"/>
      <c r="AF57" s="210"/>
      <c r="AG57" s="210" t="s">
        <v>388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56">
        <v>49</v>
      </c>
      <c r="B58" s="257" t="s">
        <v>487</v>
      </c>
      <c r="C58" s="268" t="s">
        <v>488</v>
      </c>
      <c r="D58" s="258" t="s">
        <v>301</v>
      </c>
      <c r="E58" s="259">
        <v>6</v>
      </c>
      <c r="F58" s="260"/>
      <c r="G58" s="261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0</v>
      </c>
      <c r="O58" s="229">
        <f>ROUND(E58*N58,2)</f>
        <v>0</v>
      </c>
      <c r="P58" s="229">
        <v>0</v>
      </c>
      <c r="Q58" s="229">
        <f>ROUND(E58*P58,2)</f>
        <v>0</v>
      </c>
      <c r="R58" s="230"/>
      <c r="S58" s="230" t="s">
        <v>232</v>
      </c>
      <c r="T58" s="230" t="s">
        <v>233</v>
      </c>
      <c r="U58" s="230">
        <v>0</v>
      </c>
      <c r="V58" s="230">
        <f>ROUND(E58*U58,2)</f>
        <v>0</v>
      </c>
      <c r="W58" s="230"/>
      <c r="X58" s="230" t="s">
        <v>234</v>
      </c>
      <c r="Y58" s="230" t="s">
        <v>145</v>
      </c>
      <c r="Z58" s="210"/>
      <c r="AA58" s="210"/>
      <c r="AB58" s="210"/>
      <c r="AC58" s="210"/>
      <c r="AD58" s="210"/>
      <c r="AE58" s="210"/>
      <c r="AF58" s="210"/>
      <c r="AG58" s="210" t="s">
        <v>388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56">
        <v>50</v>
      </c>
      <c r="B59" s="257" t="s">
        <v>489</v>
      </c>
      <c r="C59" s="268" t="s">
        <v>490</v>
      </c>
      <c r="D59" s="258" t="s">
        <v>301</v>
      </c>
      <c r="E59" s="259">
        <v>1</v>
      </c>
      <c r="F59" s="260"/>
      <c r="G59" s="261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0</v>
      </c>
      <c r="O59" s="229">
        <f>ROUND(E59*N59,2)</f>
        <v>0</v>
      </c>
      <c r="P59" s="229">
        <v>0</v>
      </c>
      <c r="Q59" s="229">
        <f>ROUND(E59*P59,2)</f>
        <v>0</v>
      </c>
      <c r="R59" s="230"/>
      <c r="S59" s="230" t="s">
        <v>232</v>
      </c>
      <c r="T59" s="230" t="s">
        <v>233</v>
      </c>
      <c r="U59" s="230">
        <v>0</v>
      </c>
      <c r="V59" s="230">
        <f>ROUND(E59*U59,2)</f>
        <v>0</v>
      </c>
      <c r="W59" s="230"/>
      <c r="X59" s="230" t="s">
        <v>234</v>
      </c>
      <c r="Y59" s="230" t="s">
        <v>145</v>
      </c>
      <c r="Z59" s="210"/>
      <c r="AA59" s="210"/>
      <c r="AB59" s="210"/>
      <c r="AC59" s="210"/>
      <c r="AD59" s="210"/>
      <c r="AE59" s="210"/>
      <c r="AF59" s="210"/>
      <c r="AG59" s="210" t="s">
        <v>388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56">
        <v>51</v>
      </c>
      <c r="B60" s="257" t="s">
        <v>491</v>
      </c>
      <c r="C60" s="268" t="s">
        <v>492</v>
      </c>
      <c r="D60" s="258" t="s">
        <v>301</v>
      </c>
      <c r="E60" s="259">
        <v>1</v>
      </c>
      <c r="F60" s="260"/>
      <c r="G60" s="261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0</v>
      </c>
      <c r="O60" s="229">
        <f>ROUND(E60*N60,2)</f>
        <v>0</v>
      </c>
      <c r="P60" s="229">
        <v>0</v>
      </c>
      <c r="Q60" s="229">
        <f>ROUND(E60*P60,2)</f>
        <v>0</v>
      </c>
      <c r="R60" s="230"/>
      <c r="S60" s="230" t="s">
        <v>232</v>
      </c>
      <c r="T60" s="230" t="s">
        <v>233</v>
      </c>
      <c r="U60" s="230">
        <v>0</v>
      </c>
      <c r="V60" s="230">
        <f>ROUND(E60*U60,2)</f>
        <v>0</v>
      </c>
      <c r="W60" s="230"/>
      <c r="X60" s="230" t="s">
        <v>234</v>
      </c>
      <c r="Y60" s="230" t="s">
        <v>145</v>
      </c>
      <c r="Z60" s="210"/>
      <c r="AA60" s="210"/>
      <c r="AB60" s="210"/>
      <c r="AC60" s="210"/>
      <c r="AD60" s="210"/>
      <c r="AE60" s="210"/>
      <c r="AF60" s="210"/>
      <c r="AG60" s="210" t="s">
        <v>388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56">
        <v>52</v>
      </c>
      <c r="B61" s="257" t="s">
        <v>493</v>
      </c>
      <c r="C61" s="268" t="s">
        <v>494</v>
      </c>
      <c r="D61" s="258" t="s">
        <v>301</v>
      </c>
      <c r="E61" s="259">
        <v>9</v>
      </c>
      <c r="F61" s="260"/>
      <c r="G61" s="261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0</v>
      </c>
      <c r="O61" s="229">
        <f>ROUND(E61*N61,2)</f>
        <v>0</v>
      </c>
      <c r="P61" s="229">
        <v>0</v>
      </c>
      <c r="Q61" s="229">
        <f>ROUND(E61*P61,2)</f>
        <v>0</v>
      </c>
      <c r="R61" s="230"/>
      <c r="S61" s="230" t="s">
        <v>232</v>
      </c>
      <c r="T61" s="230" t="s">
        <v>233</v>
      </c>
      <c r="U61" s="230">
        <v>0</v>
      </c>
      <c r="V61" s="230">
        <f>ROUND(E61*U61,2)</f>
        <v>0</v>
      </c>
      <c r="W61" s="230"/>
      <c r="X61" s="230" t="s">
        <v>234</v>
      </c>
      <c r="Y61" s="230" t="s">
        <v>145</v>
      </c>
      <c r="Z61" s="210"/>
      <c r="AA61" s="210"/>
      <c r="AB61" s="210"/>
      <c r="AC61" s="210"/>
      <c r="AD61" s="210"/>
      <c r="AE61" s="210"/>
      <c r="AF61" s="210"/>
      <c r="AG61" s="210" t="s">
        <v>388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56">
        <v>53</v>
      </c>
      <c r="B62" s="257" t="s">
        <v>495</v>
      </c>
      <c r="C62" s="268" t="s">
        <v>496</v>
      </c>
      <c r="D62" s="258" t="s">
        <v>174</v>
      </c>
      <c r="E62" s="259">
        <v>16</v>
      </c>
      <c r="F62" s="260"/>
      <c r="G62" s="261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0</v>
      </c>
      <c r="O62" s="229">
        <f>ROUND(E62*N62,2)</f>
        <v>0</v>
      </c>
      <c r="P62" s="229">
        <v>0</v>
      </c>
      <c r="Q62" s="229">
        <f>ROUND(E62*P62,2)</f>
        <v>0</v>
      </c>
      <c r="R62" s="230"/>
      <c r="S62" s="230" t="s">
        <v>232</v>
      </c>
      <c r="T62" s="230" t="s">
        <v>233</v>
      </c>
      <c r="U62" s="230">
        <v>0</v>
      </c>
      <c r="V62" s="230">
        <f>ROUND(E62*U62,2)</f>
        <v>0</v>
      </c>
      <c r="W62" s="230"/>
      <c r="X62" s="230" t="s">
        <v>144</v>
      </c>
      <c r="Y62" s="230" t="s">
        <v>145</v>
      </c>
      <c r="Z62" s="210"/>
      <c r="AA62" s="210"/>
      <c r="AB62" s="210"/>
      <c r="AC62" s="210"/>
      <c r="AD62" s="210"/>
      <c r="AE62" s="210"/>
      <c r="AF62" s="210"/>
      <c r="AG62" s="210" t="s">
        <v>435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56">
        <v>54</v>
      </c>
      <c r="B63" s="257" t="s">
        <v>497</v>
      </c>
      <c r="C63" s="268" t="s">
        <v>498</v>
      </c>
      <c r="D63" s="258" t="s">
        <v>174</v>
      </c>
      <c r="E63" s="259">
        <v>16</v>
      </c>
      <c r="F63" s="260"/>
      <c r="G63" s="261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0</v>
      </c>
      <c r="Q63" s="229">
        <f>ROUND(E63*P63,2)</f>
        <v>0</v>
      </c>
      <c r="R63" s="230"/>
      <c r="S63" s="230" t="s">
        <v>232</v>
      </c>
      <c r="T63" s="230" t="s">
        <v>233</v>
      </c>
      <c r="U63" s="230">
        <v>0</v>
      </c>
      <c r="V63" s="230">
        <f>ROUND(E63*U63,2)</f>
        <v>0</v>
      </c>
      <c r="W63" s="230"/>
      <c r="X63" s="230" t="s">
        <v>234</v>
      </c>
      <c r="Y63" s="230" t="s">
        <v>145</v>
      </c>
      <c r="Z63" s="210"/>
      <c r="AA63" s="210"/>
      <c r="AB63" s="210"/>
      <c r="AC63" s="210"/>
      <c r="AD63" s="210"/>
      <c r="AE63" s="210"/>
      <c r="AF63" s="210"/>
      <c r="AG63" s="210" t="s">
        <v>388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56">
        <v>55</v>
      </c>
      <c r="B64" s="257" t="s">
        <v>499</v>
      </c>
      <c r="C64" s="268" t="s">
        <v>500</v>
      </c>
      <c r="D64" s="258" t="s">
        <v>301</v>
      </c>
      <c r="E64" s="259">
        <v>9</v>
      </c>
      <c r="F64" s="260"/>
      <c r="G64" s="261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0</v>
      </c>
      <c r="O64" s="229">
        <f>ROUND(E64*N64,2)</f>
        <v>0</v>
      </c>
      <c r="P64" s="229">
        <v>0</v>
      </c>
      <c r="Q64" s="229">
        <f>ROUND(E64*P64,2)</f>
        <v>0</v>
      </c>
      <c r="R64" s="230"/>
      <c r="S64" s="230" t="s">
        <v>232</v>
      </c>
      <c r="T64" s="230" t="s">
        <v>233</v>
      </c>
      <c r="U64" s="230">
        <v>0</v>
      </c>
      <c r="V64" s="230">
        <f>ROUND(E64*U64,2)</f>
        <v>0</v>
      </c>
      <c r="W64" s="230"/>
      <c r="X64" s="230" t="s">
        <v>234</v>
      </c>
      <c r="Y64" s="230" t="s">
        <v>145</v>
      </c>
      <c r="Z64" s="210"/>
      <c r="AA64" s="210"/>
      <c r="AB64" s="210"/>
      <c r="AC64" s="210"/>
      <c r="AD64" s="210"/>
      <c r="AE64" s="210"/>
      <c r="AF64" s="210"/>
      <c r="AG64" s="210" t="s">
        <v>388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56">
        <v>56</v>
      </c>
      <c r="B65" s="257" t="s">
        <v>501</v>
      </c>
      <c r="C65" s="268" t="s">
        <v>502</v>
      </c>
      <c r="D65" s="258" t="s">
        <v>174</v>
      </c>
      <c r="E65" s="259">
        <v>22</v>
      </c>
      <c r="F65" s="260"/>
      <c r="G65" s="261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0</v>
      </c>
      <c r="O65" s="229">
        <f>ROUND(E65*N65,2)</f>
        <v>0</v>
      </c>
      <c r="P65" s="229">
        <v>0</v>
      </c>
      <c r="Q65" s="229">
        <f>ROUND(E65*P65,2)</f>
        <v>0</v>
      </c>
      <c r="R65" s="230"/>
      <c r="S65" s="230" t="s">
        <v>232</v>
      </c>
      <c r="T65" s="230" t="s">
        <v>233</v>
      </c>
      <c r="U65" s="230">
        <v>0</v>
      </c>
      <c r="V65" s="230">
        <f>ROUND(E65*U65,2)</f>
        <v>0</v>
      </c>
      <c r="W65" s="230"/>
      <c r="X65" s="230" t="s">
        <v>144</v>
      </c>
      <c r="Y65" s="230" t="s">
        <v>145</v>
      </c>
      <c r="Z65" s="210"/>
      <c r="AA65" s="210"/>
      <c r="AB65" s="210"/>
      <c r="AC65" s="210"/>
      <c r="AD65" s="210"/>
      <c r="AE65" s="210"/>
      <c r="AF65" s="210"/>
      <c r="AG65" s="210" t="s">
        <v>435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56">
        <v>57</v>
      </c>
      <c r="B66" s="257" t="s">
        <v>503</v>
      </c>
      <c r="C66" s="268" t="s">
        <v>504</v>
      </c>
      <c r="D66" s="258" t="s">
        <v>284</v>
      </c>
      <c r="E66" s="259">
        <v>44</v>
      </c>
      <c r="F66" s="260"/>
      <c r="G66" s="261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0</v>
      </c>
      <c r="O66" s="229">
        <f>ROUND(E66*N66,2)</f>
        <v>0</v>
      </c>
      <c r="P66" s="229">
        <v>0</v>
      </c>
      <c r="Q66" s="229">
        <f>ROUND(E66*P66,2)</f>
        <v>0</v>
      </c>
      <c r="R66" s="230"/>
      <c r="S66" s="230" t="s">
        <v>232</v>
      </c>
      <c r="T66" s="230" t="s">
        <v>233</v>
      </c>
      <c r="U66" s="230">
        <v>0</v>
      </c>
      <c r="V66" s="230">
        <f>ROUND(E66*U66,2)</f>
        <v>0</v>
      </c>
      <c r="W66" s="230"/>
      <c r="X66" s="230" t="s">
        <v>144</v>
      </c>
      <c r="Y66" s="230" t="s">
        <v>145</v>
      </c>
      <c r="Z66" s="210"/>
      <c r="AA66" s="210"/>
      <c r="AB66" s="210"/>
      <c r="AC66" s="210"/>
      <c r="AD66" s="210"/>
      <c r="AE66" s="210"/>
      <c r="AF66" s="210"/>
      <c r="AG66" s="210" t="s">
        <v>435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56">
        <v>58</v>
      </c>
      <c r="B67" s="257" t="s">
        <v>505</v>
      </c>
      <c r="C67" s="268" t="s">
        <v>506</v>
      </c>
      <c r="D67" s="258" t="s">
        <v>404</v>
      </c>
      <c r="E67" s="259">
        <v>9</v>
      </c>
      <c r="F67" s="260"/>
      <c r="G67" s="261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0</v>
      </c>
      <c r="O67" s="229">
        <f>ROUND(E67*N67,2)</f>
        <v>0</v>
      </c>
      <c r="P67" s="229">
        <v>0</v>
      </c>
      <c r="Q67" s="229">
        <f>ROUND(E67*P67,2)</f>
        <v>0</v>
      </c>
      <c r="R67" s="230"/>
      <c r="S67" s="230" t="s">
        <v>232</v>
      </c>
      <c r="T67" s="230" t="s">
        <v>233</v>
      </c>
      <c r="U67" s="230">
        <v>0</v>
      </c>
      <c r="V67" s="230">
        <f>ROUND(E67*U67,2)</f>
        <v>0</v>
      </c>
      <c r="W67" s="230"/>
      <c r="X67" s="230" t="s">
        <v>234</v>
      </c>
      <c r="Y67" s="230" t="s">
        <v>145</v>
      </c>
      <c r="Z67" s="210"/>
      <c r="AA67" s="210"/>
      <c r="AB67" s="210"/>
      <c r="AC67" s="210"/>
      <c r="AD67" s="210"/>
      <c r="AE67" s="210"/>
      <c r="AF67" s="210"/>
      <c r="AG67" s="210" t="s">
        <v>388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2.5" outlineLevel="1" x14ac:dyDescent="0.2">
      <c r="A68" s="256">
        <v>59</v>
      </c>
      <c r="B68" s="257" t="s">
        <v>507</v>
      </c>
      <c r="C68" s="268" t="s">
        <v>508</v>
      </c>
      <c r="D68" s="258" t="s">
        <v>509</v>
      </c>
      <c r="E68" s="259">
        <v>0.9</v>
      </c>
      <c r="F68" s="260"/>
      <c r="G68" s="261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0</v>
      </c>
      <c r="O68" s="229">
        <f>ROUND(E68*N68,2)</f>
        <v>0</v>
      </c>
      <c r="P68" s="229">
        <v>0</v>
      </c>
      <c r="Q68" s="229">
        <f>ROUND(E68*P68,2)</f>
        <v>0</v>
      </c>
      <c r="R68" s="230"/>
      <c r="S68" s="230" t="s">
        <v>232</v>
      </c>
      <c r="T68" s="230" t="s">
        <v>233</v>
      </c>
      <c r="U68" s="230">
        <v>0</v>
      </c>
      <c r="V68" s="230">
        <f>ROUND(E68*U68,2)</f>
        <v>0</v>
      </c>
      <c r="W68" s="230"/>
      <c r="X68" s="230" t="s">
        <v>234</v>
      </c>
      <c r="Y68" s="230" t="s">
        <v>145</v>
      </c>
      <c r="Z68" s="210"/>
      <c r="AA68" s="210"/>
      <c r="AB68" s="210"/>
      <c r="AC68" s="210"/>
      <c r="AD68" s="210"/>
      <c r="AE68" s="210"/>
      <c r="AF68" s="210"/>
      <c r="AG68" s="210" t="s">
        <v>388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56">
        <v>60</v>
      </c>
      <c r="B69" s="257" t="s">
        <v>510</v>
      </c>
      <c r="C69" s="268" t="s">
        <v>511</v>
      </c>
      <c r="D69" s="258" t="s">
        <v>301</v>
      </c>
      <c r="E69" s="259">
        <v>9</v>
      </c>
      <c r="F69" s="260"/>
      <c r="G69" s="261">
        <f>ROUND(E69*F69,2)</f>
        <v>0</v>
      </c>
      <c r="H69" s="231"/>
      <c r="I69" s="230">
        <f>ROUND(E69*H69,2)</f>
        <v>0</v>
      </c>
      <c r="J69" s="231"/>
      <c r="K69" s="230">
        <f>ROUND(E69*J69,2)</f>
        <v>0</v>
      </c>
      <c r="L69" s="230">
        <v>21</v>
      </c>
      <c r="M69" s="230">
        <f>G69*(1+L69/100)</f>
        <v>0</v>
      </c>
      <c r="N69" s="229">
        <v>0</v>
      </c>
      <c r="O69" s="229">
        <f>ROUND(E69*N69,2)</f>
        <v>0</v>
      </c>
      <c r="P69" s="229">
        <v>0</v>
      </c>
      <c r="Q69" s="229">
        <f>ROUND(E69*P69,2)</f>
        <v>0</v>
      </c>
      <c r="R69" s="230"/>
      <c r="S69" s="230" t="s">
        <v>232</v>
      </c>
      <c r="T69" s="230" t="s">
        <v>233</v>
      </c>
      <c r="U69" s="230">
        <v>0</v>
      </c>
      <c r="V69" s="230">
        <f>ROUND(E69*U69,2)</f>
        <v>0</v>
      </c>
      <c r="W69" s="230"/>
      <c r="X69" s="230" t="s">
        <v>144</v>
      </c>
      <c r="Y69" s="230" t="s">
        <v>145</v>
      </c>
      <c r="Z69" s="210"/>
      <c r="AA69" s="210"/>
      <c r="AB69" s="210"/>
      <c r="AC69" s="210"/>
      <c r="AD69" s="210"/>
      <c r="AE69" s="210"/>
      <c r="AF69" s="210"/>
      <c r="AG69" s="210" t="s">
        <v>435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2.5" outlineLevel="1" x14ac:dyDescent="0.2">
      <c r="A70" s="256">
        <v>61</v>
      </c>
      <c r="B70" s="257" t="s">
        <v>512</v>
      </c>
      <c r="C70" s="268" t="s">
        <v>513</v>
      </c>
      <c r="D70" s="258" t="s">
        <v>284</v>
      </c>
      <c r="E70" s="259">
        <v>300</v>
      </c>
      <c r="F70" s="260"/>
      <c r="G70" s="261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0</v>
      </c>
      <c r="O70" s="229">
        <f>ROUND(E70*N70,2)</f>
        <v>0</v>
      </c>
      <c r="P70" s="229">
        <v>0</v>
      </c>
      <c r="Q70" s="229">
        <f>ROUND(E70*P70,2)</f>
        <v>0</v>
      </c>
      <c r="R70" s="230"/>
      <c r="S70" s="230" t="s">
        <v>232</v>
      </c>
      <c r="T70" s="230" t="s">
        <v>233</v>
      </c>
      <c r="U70" s="230">
        <v>0</v>
      </c>
      <c r="V70" s="230">
        <f>ROUND(E70*U70,2)</f>
        <v>0</v>
      </c>
      <c r="W70" s="230"/>
      <c r="X70" s="230" t="s">
        <v>144</v>
      </c>
      <c r="Y70" s="230" t="s">
        <v>145</v>
      </c>
      <c r="Z70" s="210"/>
      <c r="AA70" s="210"/>
      <c r="AB70" s="210"/>
      <c r="AC70" s="210"/>
      <c r="AD70" s="210"/>
      <c r="AE70" s="210"/>
      <c r="AF70" s="210"/>
      <c r="AG70" s="210" t="s">
        <v>435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1" x14ac:dyDescent="0.2">
      <c r="A71" s="256">
        <v>62</v>
      </c>
      <c r="B71" s="257" t="s">
        <v>514</v>
      </c>
      <c r="C71" s="268" t="s">
        <v>515</v>
      </c>
      <c r="D71" s="258" t="s">
        <v>284</v>
      </c>
      <c r="E71" s="259">
        <v>300</v>
      </c>
      <c r="F71" s="260"/>
      <c r="G71" s="261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0</v>
      </c>
      <c r="O71" s="229">
        <f>ROUND(E71*N71,2)</f>
        <v>0</v>
      </c>
      <c r="P71" s="229">
        <v>0</v>
      </c>
      <c r="Q71" s="229">
        <f>ROUND(E71*P71,2)</f>
        <v>0</v>
      </c>
      <c r="R71" s="230"/>
      <c r="S71" s="230" t="s">
        <v>232</v>
      </c>
      <c r="T71" s="230" t="s">
        <v>233</v>
      </c>
      <c r="U71" s="230">
        <v>0</v>
      </c>
      <c r="V71" s="230">
        <f>ROUND(E71*U71,2)</f>
        <v>0</v>
      </c>
      <c r="W71" s="230"/>
      <c r="X71" s="230" t="s">
        <v>234</v>
      </c>
      <c r="Y71" s="230" t="s">
        <v>145</v>
      </c>
      <c r="Z71" s="210"/>
      <c r="AA71" s="210"/>
      <c r="AB71" s="210"/>
      <c r="AC71" s="210"/>
      <c r="AD71" s="210"/>
      <c r="AE71" s="210"/>
      <c r="AF71" s="210"/>
      <c r="AG71" s="210" t="s">
        <v>388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56">
        <v>63</v>
      </c>
      <c r="B72" s="257" t="s">
        <v>516</v>
      </c>
      <c r="C72" s="268" t="s">
        <v>517</v>
      </c>
      <c r="D72" s="258" t="s">
        <v>284</v>
      </c>
      <c r="E72" s="259">
        <v>300</v>
      </c>
      <c r="F72" s="260"/>
      <c r="G72" s="261">
        <f>ROUND(E72*F72,2)</f>
        <v>0</v>
      </c>
      <c r="H72" s="231"/>
      <c r="I72" s="230">
        <f>ROUND(E72*H72,2)</f>
        <v>0</v>
      </c>
      <c r="J72" s="231"/>
      <c r="K72" s="230">
        <f>ROUND(E72*J72,2)</f>
        <v>0</v>
      </c>
      <c r="L72" s="230">
        <v>21</v>
      </c>
      <c r="M72" s="230">
        <f>G72*(1+L72/100)</f>
        <v>0</v>
      </c>
      <c r="N72" s="229">
        <v>0</v>
      </c>
      <c r="O72" s="229">
        <f>ROUND(E72*N72,2)</f>
        <v>0</v>
      </c>
      <c r="P72" s="229">
        <v>0</v>
      </c>
      <c r="Q72" s="229">
        <f>ROUND(E72*P72,2)</f>
        <v>0</v>
      </c>
      <c r="R72" s="230"/>
      <c r="S72" s="230" t="s">
        <v>232</v>
      </c>
      <c r="T72" s="230" t="s">
        <v>233</v>
      </c>
      <c r="U72" s="230">
        <v>0</v>
      </c>
      <c r="V72" s="230">
        <f>ROUND(E72*U72,2)</f>
        <v>0</v>
      </c>
      <c r="W72" s="230"/>
      <c r="X72" s="230" t="s">
        <v>144</v>
      </c>
      <c r="Y72" s="230" t="s">
        <v>145</v>
      </c>
      <c r="Z72" s="210"/>
      <c r="AA72" s="210"/>
      <c r="AB72" s="210"/>
      <c r="AC72" s="210"/>
      <c r="AD72" s="210"/>
      <c r="AE72" s="210"/>
      <c r="AF72" s="210"/>
      <c r="AG72" s="210" t="s">
        <v>435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56">
        <v>64</v>
      </c>
      <c r="B73" s="257" t="s">
        <v>518</v>
      </c>
      <c r="C73" s="268" t="s">
        <v>519</v>
      </c>
      <c r="D73" s="258" t="s">
        <v>301</v>
      </c>
      <c r="E73" s="259">
        <v>1</v>
      </c>
      <c r="F73" s="260"/>
      <c r="G73" s="261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0</v>
      </c>
      <c r="O73" s="229">
        <f>ROUND(E73*N73,2)</f>
        <v>0</v>
      </c>
      <c r="P73" s="229">
        <v>0</v>
      </c>
      <c r="Q73" s="229">
        <f>ROUND(E73*P73,2)</f>
        <v>0</v>
      </c>
      <c r="R73" s="230"/>
      <c r="S73" s="230" t="s">
        <v>232</v>
      </c>
      <c r="T73" s="230" t="s">
        <v>233</v>
      </c>
      <c r="U73" s="230">
        <v>0</v>
      </c>
      <c r="V73" s="230">
        <f>ROUND(E73*U73,2)</f>
        <v>0</v>
      </c>
      <c r="W73" s="230"/>
      <c r="X73" s="230" t="s">
        <v>234</v>
      </c>
      <c r="Y73" s="230" t="s">
        <v>145</v>
      </c>
      <c r="Z73" s="210"/>
      <c r="AA73" s="210"/>
      <c r="AB73" s="210"/>
      <c r="AC73" s="210"/>
      <c r="AD73" s="210"/>
      <c r="AE73" s="210"/>
      <c r="AF73" s="210"/>
      <c r="AG73" s="210" t="s">
        <v>388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56">
        <v>65</v>
      </c>
      <c r="B74" s="257" t="s">
        <v>520</v>
      </c>
      <c r="C74" s="268" t="s">
        <v>521</v>
      </c>
      <c r="D74" s="258" t="s">
        <v>301</v>
      </c>
      <c r="E74" s="259">
        <v>3</v>
      </c>
      <c r="F74" s="260"/>
      <c r="G74" s="261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0</v>
      </c>
      <c r="O74" s="229">
        <f>ROUND(E74*N74,2)</f>
        <v>0</v>
      </c>
      <c r="P74" s="229">
        <v>0</v>
      </c>
      <c r="Q74" s="229">
        <f>ROUND(E74*P74,2)</f>
        <v>0</v>
      </c>
      <c r="R74" s="230"/>
      <c r="S74" s="230" t="s">
        <v>232</v>
      </c>
      <c r="T74" s="230" t="s">
        <v>233</v>
      </c>
      <c r="U74" s="230">
        <v>0</v>
      </c>
      <c r="V74" s="230">
        <f>ROUND(E74*U74,2)</f>
        <v>0</v>
      </c>
      <c r="W74" s="230"/>
      <c r="X74" s="230" t="s">
        <v>234</v>
      </c>
      <c r="Y74" s="230" t="s">
        <v>145</v>
      </c>
      <c r="Z74" s="210"/>
      <c r="AA74" s="210"/>
      <c r="AB74" s="210"/>
      <c r="AC74" s="210"/>
      <c r="AD74" s="210"/>
      <c r="AE74" s="210"/>
      <c r="AF74" s="210"/>
      <c r="AG74" s="210" t="s">
        <v>388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56">
        <v>66</v>
      </c>
      <c r="B75" s="257" t="s">
        <v>522</v>
      </c>
      <c r="C75" s="268" t="s">
        <v>523</v>
      </c>
      <c r="D75" s="258" t="s">
        <v>301</v>
      </c>
      <c r="E75" s="259">
        <v>3</v>
      </c>
      <c r="F75" s="260"/>
      <c r="G75" s="261">
        <f>ROUND(E75*F75,2)</f>
        <v>0</v>
      </c>
      <c r="H75" s="231"/>
      <c r="I75" s="230">
        <f>ROUND(E75*H75,2)</f>
        <v>0</v>
      </c>
      <c r="J75" s="231"/>
      <c r="K75" s="230">
        <f>ROUND(E75*J75,2)</f>
        <v>0</v>
      </c>
      <c r="L75" s="230">
        <v>21</v>
      </c>
      <c r="M75" s="230">
        <f>G75*(1+L75/100)</f>
        <v>0</v>
      </c>
      <c r="N75" s="229">
        <v>0</v>
      </c>
      <c r="O75" s="229">
        <f>ROUND(E75*N75,2)</f>
        <v>0</v>
      </c>
      <c r="P75" s="229">
        <v>0</v>
      </c>
      <c r="Q75" s="229">
        <f>ROUND(E75*P75,2)</f>
        <v>0</v>
      </c>
      <c r="R75" s="230"/>
      <c r="S75" s="230" t="s">
        <v>232</v>
      </c>
      <c r="T75" s="230" t="s">
        <v>233</v>
      </c>
      <c r="U75" s="230">
        <v>0</v>
      </c>
      <c r="V75" s="230">
        <f>ROUND(E75*U75,2)</f>
        <v>0</v>
      </c>
      <c r="W75" s="230"/>
      <c r="X75" s="230" t="s">
        <v>144</v>
      </c>
      <c r="Y75" s="230" t="s">
        <v>145</v>
      </c>
      <c r="Z75" s="210"/>
      <c r="AA75" s="210"/>
      <c r="AB75" s="210"/>
      <c r="AC75" s="210"/>
      <c r="AD75" s="210"/>
      <c r="AE75" s="210"/>
      <c r="AF75" s="210"/>
      <c r="AG75" s="210" t="s">
        <v>435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56">
        <v>67</v>
      </c>
      <c r="B76" s="257" t="s">
        <v>524</v>
      </c>
      <c r="C76" s="268" t="s">
        <v>525</v>
      </c>
      <c r="D76" s="258" t="s">
        <v>404</v>
      </c>
      <c r="E76" s="259">
        <v>9</v>
      </c>
      <c r="F76" s="260"/>
      <c r="G76" s="261">
        <f>ROUND(E76*F76,2)</f>
        <v>0</v>
      </c>
      <c r="H76" s="231"/>
      <c r="I76" s="230">
        <f>ROUND(E76*H76,2)</f>
        <v>0</v>
      </c>
      <c r="J76" s="231"/>
      <c r="K76" s="230">
        <f>ROUND(E76*J76,2)</f>
        <v>0</v>
      </c>
      <c r="L76" s="230">
        <v>21</v>
      </c>
      <c r="M76" s="230">
        <f>G76*(1+L76/100)</f>
        <v>0</v>
      </c>
      <c r="N76" s="229">
        <v>0</v>
      </c>
      <c r="O76" s="229">
        <f>ROUND(E76*N76,2)</f>
        <v>0</v>
      </c>
      <c r="P76" s="229">
        <v>0</v>
      </c>
      <c r="Q76" s="229">
        <f>ROUND(E76*P76,2)</f>
        <v>0</v>
      </c>
      <c r="R76" s="230"/>
      <c r="S76" s="230" t="s">
        <v>232</v>
      </c>
      <c r="T76" s="230" t="s">
        <v>233</v>
      </c>
      <c r="U76" s="230">
        <v>0</v>
      </c>
      <c r="V76" s="230">
        <f>ROUND(E76*U76,2)</f>
        <v>0</v>
      </c>
      <c r="W76" s="230"/>
      <c r="X76" s="230" t="s">
        <v>144</v>
      </c>
      <c r="Y76" s="230" t="s">
        <v>145</v>
      </c>
      <c r="Z76" s="210"/>
      <c r="AA76" s="210"/>
      <c r="AB76" s="210"/>
      <c r="AC76" s="210"/>
      <c r="AD76" s="210"/>
      <c r="AE76" s="210"/>
      <c r="AF76" s="210"/>
      <c r="AG76" s="210" t="s">
        <v>435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56">
        <v>68</v>
      </c>
      <c r="B77" s="257" t="s">
        <v>526</v>
      </c>
      <c r="C77" s="268" t="s">
        <v>527</v>
      </c>
      <c r="D77" s="258" t="s">
        <v>301</v>
      </c>
      <c r="E77" s="259">
        <v>9</v>
      </c>
      <c r="F77" s="260"/>
      <c r="G77" s="261">
        <f>ROUND(E77*F77,2)</f>
        <v>0</v>
      </c>
      <c r="H77" s="231"/>
      <c r="I77" s="230">
        <f>ROUND(E77*H77,2)</f>
        <v>0</v>
      </c>
      <c r="J77" s="231"/>
      <c r="K77" s="230">
        <f>ROUND(E77*J77,2)</f>
        <v>0</v>
      </c>
      <c r="L77" s="230">
        <v>21</v>
      </c>
      <c r="M77" s="230">
        <f>G77*(1+L77/100)</f>
        <v>0</v>
      </c>
      <c r="N77" s="229">
        <v>0</v>
      </c>
      <c r="O77" s="229">
        <f>ROUND(E77*N77,2)</f>
        <v>0</v>
      </c>
      <c r="P77" s="229">
        <v>0</v>
      </c>
      <c r="Q77" s="229">
        <f>ROUND(E77*P77,2)</f>
        <v>0</v>
      </c>
      <c r="R77" s="230"/>
      <c r="S77" s="230" t="s">
        <v>232</v>
      </c>
      <c r="T77" s="230" t="s">
        <v>233</v>
      </c>
      <c r="U77" s="230">
        <v>0</v>
      </c>
      <c r="V77" s="230">
        <f>ROUND(E77*U77,2)</f>
        <v>0</v>
      </c>
      <c r="W77" s="230"/>
      <c r="X77" s="230" t="s">
        <v>234</v>
      </c>
      <c r="Y77" s="230" t="s">
        <v>145</v>
      </c>
      <c r="Z77" s="210"/>
      <c r="AA77" s="210"/>
      <c r="AB77" s="210"/>
      <c r="AC77" s="210"/>
      <c r="AD77" s="210"/>
      <c r="AE77" s="210"/>
      <c r="AF77" s="210"/>
      <c r="AG77" s="210" t="s">
        <v>388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56">
        <v>69</v>
      </c>
      <c r="B78" s="257" t="s">
        <v>528</v>
      </c>
      <c r="C78" s="268" t="s">
        <v>529</v>
      </c>
      <c r="D78" s="258" t="s">
        <v>301</v>
      </c>
      <c r="E78" s="259">
        <v>9</v>
      </c>
      <c r="F78" s="260"/>
      <c r="G78" s="261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0</v>
      </c>
      <c r="O78" s="229">
        <f>ROUND(E78*N78,2)</f>
        <v>0</v>
      </c>
      <c r="P78" s="229">
        <v>0</v>
      </c>
      <c r="Q78" s="229">
        <f>ROUND(E78*P78,2)</f>
        <v>0</v>
      </c>
      <c r="R78" s="230"/>
      <c r="S78" s="230" t="s">
        <v>232</v>
      </c>
      <c r="T78" s="230" t="s">
        <v>233</v>
      </c>
      <c r="U78" s="230">
        <v>0</v>
      </c>
      <c r="V78" s="230">
        <f>ROUND(E78*U78,2)</f>
        <v>0</v>
      </c>
      <c r="W78" s="230"/>
      <c r="X78" s="230" t="s">
        <v>234</v>
      </c>
      <c r="Y78" s="230" t="s">
        <v>145</v>
      </c>
      <c r="Z78" s="210"/>
      <c r="AA78" s="210"/>
      <c r="AB78" s="210"/>
      <c r="AC78" s="210"/>
      <c r="AD78" s="210"/>
      <c r="AE78" s="210"/>
      <c r="AF78" s="210"/>
      <c r="AG78" s="210" t="s">
        <v>388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56">
        <v>70</v>
      </c>
      <c r="B79" s="257" t="s">
        <v>530</v>
      </c>
      <c r="C79" s="268" t="s">
        <v>531</v>
      </c>
      <c r="D79" s="258" t="s">
        <v>532</v>
      </c>
      <c r="E79" s="259">
        <v>9</v>
      </c>
      <c r="F79" s="260"/>
      <c r="G79" s="261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0</v>
      </c>
      <c r="O79" s="229">
        <f>ROUND(E79*N79,2)</f>
        <v>0</v>
      </c>
      <c r="P79" s="229">
        <v>0</v>
      </c>
      <c r="Q79" s="229">
        <f>ROUND(E79*P79,2)</f>
        <v>0</v>
      </c>
      <c r="R79" s="230"/>
      <c r="S79" s="230" t="s">
        <v>232</v>
      </c>
      <c r="T79" s="230" t="s">
        <v>233</v>
      </c>
      <c r="U79" s="230">
        <v>0</v>
      </c>
      <c r="V79" s="230">
        <f>ROUND(E79*U79,2)</f>
        <v>0</v>
      </c>
      <c r="W79" s="230"/>
      <c r="X79" s="230" t="s">
        <v>144</v>
      </c>
      <c r="Y79" s="230" t="s">
        <v>145</v>
      </c>
      <c r="Z79" s="210"/>
      <c r="AA79" s="210"/>
      <c r="AB79" s="210"/>
      <c r="AC79" s="210"/>
      <c r="AD79" s="210"/>
      <c r="AE79" s="210"/>
      <c r="AF79" s="210"/>
      <c r="AG79" s="210" t="s">
        <v>435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56">
        <v>71</v>
      </c>
      <c r="B80" s="257" t="s">
        <v>533</v>
      </c>
      <c r="C80" s="268" t="s">
        <v>534</v>
      </c>
      <c r="D80" s="258" t="s">
        <v>532</v>
      </c>
      <c r="E80" s="259">
        <v>9</v>
      </c>
      <c r="F80" s="260"/>
      <c r="G80" s="261">
        <f>ROUND(E80*F80,2)</f>
        <v>0</v>
      </c>
      <c r="H80" s="231"/>
      <c r="I80" s="230">
        <f>ROUND(E80*H80,2)</f>
        <v>0</v>
      </c>
      <c r="J80" s="231"/>
      <c r="K80" s="230">
        <f>ROUND(E80*J80,2)</f>
        <v>0</v>
      </c>
      <c r="L80" s="230">
        <v>21</v>
      </c>
      <c r="M80" s="230">
        <f>G80*(1+L80/100)</f>
        <v>0</v>
      </c>
      <c r="N80" s="229">
        <v>0</v>
      </c>
      <c r="O80" s="229">
        <f>ROUND(E80*N80,2)</f>
        <v>0</v>
      </c>
      <c r="P80" s="229">
        <v>0</v>
      </c>
      <c r="Q80" s="229">
        <f>ROUND(E80*P80,2)</f>
        <v>0</v>
      </c>
      <c r="R80" s="230"/>
      <c r="S80" s="230" t="s">
        <v>232</v>
      </c>
      <c r="T80" s="230" t="s">
        <v>233</v>
      </c>
      <c r="U80" s="230">
        <v>0</v>
      </c>
      <c r="V80" s="230">
        <f>ROUND(E80*U80,2)</f>
        <v>0</v>
      </c>
      <c r="W80" s="230"/>
      <c r="X80" s="230" t="s">
        <v>234</v>
      </c>
      <c r="Y80" s="230" t="s">
        <v>145</v>
      </c>
      <c r="Z80" s="210"/>
      <c r="AA80" s="210"/>
      <c r="AB80" s="210"/>
      <c r="AC80" s="210"/>
      <c r="AD80" s="210"/>
      <c r="AE80" s="210"/>
      <c r="AF80" s="210"/>
      <c r="AG80" s="210" t="s">
        <v>388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56">
        <v>72</v>
      </c>
      <c r="B81" s="257" t="s">
        <v>535</v>
      </c>
      <c r="C81" s="268" t="s">
        <v>536</v>
      </c>
      <c r="D81" s="258" t="s">
        <v>532</v>
      </c>
      <c r="E81" s="259">
        <v>9</v>
      </c>
      <c r="F81" s="260"/>
      <c r="G81" s="261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0</v>
      </c>
      <c r="O81" s="229">
        <f>ROUND(E81*N81,2)</f>
        <v>0</v>
      </c>
      <c r="P81" s="229">
        <v>0</v>
      </c>
      <c r="Q81" s="229">
        <f>ROUND(E81*P81,2)</f>
        <v>0</v>
      </c>
      <c r="R81" s="230"/>
      <c r="S81" s="230" t="s">
        <v>232</v>
      </c>
      <c r="T81" s="230" t="s">
        <v>233</v>
      </c>
      <c r="U81" s="230">
        <v>0</v>
      </c>
      <c r="V81" s="230">
        <f>ROUND(E81*U81,2)</f>
        <v>0</v>
      </c>
      <c r="W81" s="230"/>
      <c r="X81" s="230" t="s">
        <v>234</v>
      </c>
      <c r="Y81" s="230" t="s">
        <v>145</v>
      </c>
      <c r="Z81" s="210"/>
      <c r="AA81" s="210"/>
      <c r="AB81" s="210"/>
      <c r="AC81" s="210"/>
      <c r="AD81" s="210"/>
      <c r="AE81" s="210"/>
      <c r="AF81" s="210"/>
      <c r="AG81" s="210" t="s">
        <v>388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48">
        <v>73</v>
      </c>
      <c r="B82" s="249" t="s">
        <v>537</v>
      </c>
      <c r="C82" s="263" t="s">
        <v>538</v>
      </c>
      <c r="D82" s="250" t="s">
        <v>532</v>
      </c>
      <c r="E82" s="251">
        <v>9</v>
      </c>
      <c r="F82" s="252"/>
      <c r="G82" s="253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0</v>
      </c>
      <c r="O82" s="229">
        <f>ROUND(E82*N82,2)</f>
        <v>0</v>
      </c>
      <c r="P82" s="229">
        <v>0</v>
      </c>
      <c r="Q82" s="229">
        <f>ROUND(E82*P82,2)</f>
        <v>0</v>
      </c>
      <c r="R82" s="230"/>
      <c r="S82" s="230" t="s">
        <v>232</v>
      </c>
      <c r="T82" s="230" t="s">
        <v>233</v>
      </c>
      <c r="U82" s="230">
        <v>0</v>
      </c>
      <c r="V82" s="230">
        <f>ROUND(E82*U82,2)</f>
        <v>0</v>
      </c>
      <c r="W82" s="230"/>
      <c r="X82" s="230" t="s">
        <v>234</v>
      </c>
      <c r="Y82" s="230" t="s">
        <v>145</v>
      </c>
      <c r="Z82" s="210"/>
      <c r="AA82" s="210"/>
      <c r="AB82" s="210"/>
      <c r="AC82" s="210"/>
      <c r="AD82" s="210"/>
      <c r="AE82" s="210"/>
      <c r="AF82" s="210"/>
      <c r="AG82" s="210" t="s">
        <v>388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x14ac:dyDescent="0.2">
      <c r="A83" s="3"/>
      <c r="B83" s="4"/>
      <c r="C83" s="269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AE83">
        <v>12</v>
      </c>
      <c r="AF83">
        <v>21</v>
      </c>
      <c r="AG83" t="s">
        <v>124</v>
      </c>
    </row>
    <row r="84" spans="1:60" x14ac:dyDescent="0.2">
      <c r="A84" s="213"/>
      <c r="B84" s="214" t="s">
        <v>31</v>
      </c>
      <c r="C84" s="270"/>
      <c r="D84" s="215"/>
      <c r="E84" s="216"/>
      <c r="F84" s="216"/>
      <c r="G84" s="247">
        <f>G8+G39</f>
        <v>0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AE84">
        <f>SUMIF(L7:L82,AE83,G7:G82)</f>
        <v>0</v>
      </c>
      <c r="AF84">
        <f>SUMIF(L7:L82,AF83,G7:G82)</f>
        <v>0</v>
      </c>
      <c r="AG84" t="s">
        <v>382</v>
      </c>
    </row>
    <row r="85" spans="1:60" x14ac:dyDescent="0.2">
      <c r="A85" s="3"/>
      <c r="B85" s="4"/>
      <c r="C85" s="269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60" x14ac:dyDescent="0.2">
      <c r="A86" s="3"/>
      <c r="B86" s="4"/>
      <c r="C86" s="269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60" x14ac:dyDescent="0.2">
      <c r="A87" s="217" t="s">
        <v>383</v>
      </c>
      <c r="B87" s="217"/>
      <c r="C87" s="271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60" x14ac:dyDescent="0.2">
      <c r="A88" s="218"/>
      <c r="B88" s="219"/>
      <c r="C88" s="272"/>
      <c r="D88" s="219"/>
      <c r="E88" s="219"/>
      <c r="F88" s="219"/>
      <c r="G88" s="220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AG88" t="s">
        <v>384</v>
      </c>
    </row>
    <row r="89" spans="1:60" x14ac:dyDescent="0.2">
      <c r="A89" s="221"/>
      <c r="B89" s="222"/>
      <c r="C89" s="273"/>
      <c r="D89" s="222"/>
      <c r="E89" s="222"/>
      <c r="F89" s="222"/>
      <c r="G89" s="22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60" x14ac:dyDescent="0.2">
      <c r="A90" s="221"/>
      <c r="B90" s="222"/>
      <c r="C90" s="273"/>
      <c r="D90" s="222"/>
      <c r="E90" s="222"/>
      <c r="F90" s="222"/>
      <c r="G90" s="22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60" x14ac:dyDescent="0.2">
      <c r="A91" s="221"/>
      <c r="B91" s="222"/>
      <c r="C91" s="273"/>
      <c r="D91" s="222"/>
      <c r="E91" s="222"/>
      <c r="F91" s="222"/>
      <c r="G91" s="22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60" x14ac:dyDescent="0.2">
      <c r="A92" s="224"/>
      <c r="B92" s="225"/>
      <c r="C92" s="274"/>
      <c r="D92" s="225"/>
      <c r="E92" s="225"/>
      <c r="F92" s="225"/>
      <c r="G92" s="22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">
      <c r="A93" s="3"/>
      <c r="B93" s="4"/>
      <c r="C93" s="269"/>
      <c r="D93" s="6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">
      <c r="C94" s="275"/>
      <c r="D94" s="10"/>
      <c r="AG94" t="s">
        <v>385</v>
      </c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87:C87"/>
    <mergeCell ref="A88:G9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112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113</v>
      </c>
    </row>
    <row r="3" spans="1:60" ht="24.95" customHeight="1" x14ac:dyDescent="0.2">
      <c r="A3" s="196" t="s">
        <v>9</v>
      </c>
      <c r="B3" s="49" t="s">
        <v>51</v>
      </c>
      <c r="C3" s="199" t="s">
        <v>52</v>
      </c>
      <c r="D3" s="197"/>
      <c r="E3" s="197"/>
      <c r="F3" s="197"/>
      <c r="G3" s="198"/>
      <c r="AC3" s="174" t="s">
        <v>113</v>
      </c>
      <c r="AG3" t="s">
        <v>114</v>
      </c>
    </row>
    <row r="4" spans="1:60" ht="24.95" customHeight="1" x14ac:dyDescent="0.2">
      <c r="A4" s="200" t="s">
        <v>10</v>
      </c>
      <c r="B4" s="201" t="s">
        <v>48</v>
      </c>
      <c r="C4" s="202" t="s">
        <v>52</v>
      </c>
      <c r="D4" s="203"/>
      <c r="E4" s="203"/>
      <c r="F4" s="203"/>
      <c r="G4" s="204"/>
      <c r="AG4" t="s">
        <v>115</v>
      </c>
    </row>
    <row r="5" spans="1:60" x14ac:dyDescent="0.2">
      <c r="D5" s="10"/>
    </row>
    <row r="6" spans="1:60" ht="38.25" x14ac:dyDescent="0.2">
      <c r="A6" s="206" t="s">
        <v>116</v>
      </c>
      <c r="B6" s="208" t="s">
        <v>117</v>
      </c>
      <c r="C6" s="208" t="s">
        <v>118</v>
      </c>
      <c r="D6" s="207" t="s">
        <v>119</v>
      </c>
      <c r="E6" s="206" t="s">
        <v>120</v>
      </c>
      <c r="F6" s="205" t="s">
        <v>121</v>
      </c>
      <c r="G6" s="206" t="s">
        <v>31</v>
      </c>
      <c r="H6" s="209" t="s">
        <v>32</v>
      </c>
      <c r="I6" s="209" t="s">
        <v>122</v>
      </c>
      <c r="J6" s="209" t="s">
        <v>33</v>
      </c>
      <c r="K6" s="209" t="s">
        <v>123</v>
      </c>
      <c r="L6" s="209" t="s">
        <v>124</v>
      </c>
      <c r="M6" s="209" t="s">
        <v>125</v>
      </c>
      <c r="N6" s="209" t="s">
        <v>126</v>
      </c>
      <c r="O6" s="209" t="s">
        <v>127</v>
      </c>
      <c r="P6" s="209" t="s">
        <v>128</v>
      </c>
      <c r="Q6" s="209" t="s">
        <v>129</v>
      </c>
      <c r="R6" s="209" t="s">
        <v>130</v>
      </c>
      <c r="S6" s="209" t="s">
        <v>131</v>
      </c>
      <c r="T6" s="209" t="s">
        <v>132</v>
      </c>
      <c r="U6" s="209" t="s">
        <v>133</v>
      </c>
      <c r="V6" s="209" t="s">
        <v>134</v>
      </c>
      <c r="W6" s="209" t="s">
        <v>135</v>
      </c>
      <c r="X6" s="209" t="s">
        <v>136</v>
      </c>
      <c r="Y6" s="209" t="s">
        <v>137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1" t="s">
        <v>138</v>
      </c>
      <c r="B8" s="242" t="s">
        <v>73</v>
      </c>
      <c r="C8" s="262" t="s">
        <v>74</v>
      </c>
      <c r="D8" s="243"/>
      <c r="E8" s="244"/>
      <c r="F8" s="245"/>
      <c r="G8" s="246">
        <f>SUMIF(AG9:AG58,"&lt;&gt;NOR",G9:G58)</f>
        <v>0</v>
      </c>
      <c r="H8" s="240"/>
      <c r="I8" s="240">
        <f>SUM(I9:I58)</f>
        <v>0</v>
      </c>
      <c r="J8" s="240"/>
      <c r="K8" s="240">
        <f>SUM(K9:K58)</f>
        <v>0</v>
      </c>
      <c r="L8" s="240"/>
      <c r="M8" s="240">
        <f>SUM(M9:M58)</f>
        <v>0</v>
      </c>
      <c r="N8" s="239"/>
      <c r="O8" s="239">
        <f>SUM(O9:O58)</f>
        <v>0</v>
      </c>
      <c r="P8" s="239"/>
      <c r="Q8" s="239">
        <f>SUM(Q9:Q58)</f>
        <v>1568.8899999999996</v>
      </c>
      <c r="R8" s="240"/>
      <c r="S8" s="240"/>
      <c r="T8" s="240"/>
      <c r="U8" s="240"/>
      <c r="V8" s="240">
        <f>SUM(V9:V58)</f>
        <v>590.68000000000006</v>
      </c>
      <c r="W8" s="240"/>
      <c r="X8" s="240"/>
      <c r="Y8" s="240"/>
      <c r="AG8" t="s">
        <v>139</v>
      </c>
    </row>
    <row r="9" spans="1:60" outlineLevel="1" x14ac:dyDescent="0.2">
      <c r="A9" s="248">
        <v>1</v>
      </c>
      <c r="B9" s="249" t="s">
        <v>539</v>
      </c>
      <c r="C9" s="263" t="s">
        <v>540</v>
      </c>
      <c r="D9" s="250" t="s">
        <v>142</v>
      </c>
      <c r="E9" s="251">
        <v>50</v>
      </c>
      <c r="F9" s="252"/>
      <c r="G9" s="253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143</v>
      </c>
      <c r="T9" s="230" t="s">
        <v>143</v>
      </c>
      <c r="U9" s="230">
        <v>3.6960000000000002</v>
      </c>
      <c r="V9" s="230">
        <f>ROUND(E9*U9,2)</f>
        <v>184.8</v>
      </c>
      <c r="W9" s="230"/>
      <c r="X9" s="230" t="s">
        <v>144</v>
      </c>
      <c r="Y9" s="230" t="s">
        <v>145</v>
      </c>
      <c r="Z9" s="210"/>
      <c r="AA9" s="210"/>
      <c r="AB9" s="210"/>
      <c r="AC9" s="210"/>
      <c r="AD9" s="210"/>
      <c r="AE9" s="210"/>
      <c r="AF9" s="210"/>
      <c r="AG9" s="210" t="s">
        <v>146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4" t="s">
        <v>541</v>
      </c>
      <c r="D10" s="232"/>
      <c r="E10" s="233">
        <v>50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148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6">
        <v>2</v>
      </c>
      <c r="B11" s="257" t="s">
        <v>542</v>
      </c>
      <c r="C11" s="268" t="s">
        <v>543</v>
      </c>
      <c r="D11" s="258" t="s">
        <v>301</v>
      </c>
      <c r="E11" s="259">
        <v>5</v>
      </c>
      <c r="F11" s="260"/>
      <c r="G11" s="261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5.0000000000000002E-5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143</v>
      </c>
      <c r="T11" s="230" t="s">
        <v>544</v>
      </c>
      <c r="U11" s="230">
        <v>0.65900000000000003</v>
      </c>
      <c r="V11" s="230">
        <f>ROUND(E11*U11,2)</f>
        <v>3.3</v>
      </c>
      <c r="W11" s="230"/>
      <c r="X11" s="230" t="s">
        <v>144</v>
      </c>
      <c r="Y11" s="230" t="s">
        <v>145</v>
      </c>
      <c r="Z11" s="210"/>
      <c r="AA11" s="210"/>
      <c r="AB11" s="210"/>
      <c r="AC11" s="210"/>
      <c r="AD11" s="210"/>
      <c r="AE11" s="210"/>
      <c r="AF11" s="210"/>
      <c r="AG11" s="210" t="s">
        <v>146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6">
        <v>3</v>
      </c>
      <c r="B12" s="257" t="s">
        <v>545</v>
      </c>
      <c r="C12" s="268" t="s">
        <v>546</v>
      </c>
      <c r="D12" s="258" t="s">
        <v>301</v>
      </c>
      <c r="E12" s="259">
        <v>4</v>
      </c>
      <c r="F12" s="260"/>
      <c r="G12" s="261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5.0000000000000002E-5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143</v>
      </c>
      <c r="T12" s="230" t="s">
        <v>544</v>
      </c>
      <c r="U12" s="230">
        <v>1.655</v>
      </c>
      <c r="V12" s="230">
        <f>ROUND(E12*U12,2)</f>
        <v>6.62</v>
      </c>
      <c r="W12" s="230"/>
      <c r="X12" s="230" t="s">
        <v>144</v>
      </c>
      <c r="Y12" s="230" t="s">
        <v>145</v>
      </c>
      <c r="Z12" s="210"/>
      <c r="AA12" s="210"/>
      <c r="AB12" s="210"/>
      <c r="AC12" s="210"/>
      <c r="AD12" s="210"/>
      <c r="AE12" s="210"/>
      <c r="AF12" s="210"/>
      <c r="AG12" s="210" t="s">
        <v>146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56">
        <v>4</v>
      </c>
      <c r="B13" s="257" t="s">
        <v>547</v>
      </c>
      <c r="C13" s="268" t="s">
        <v>548</v>
      </c>
      <c r="D13" s="258" t="s">
        <v>301</v>
      </c>
      <c r="E13" s="259">
        <v>2</v>
      </c>
      <c r="F13" s="260"/>
      <c r="G13" s="261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1E-4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143</v>
      </c>
      <c r="T13" s="230" t="s">
        <v>544</v>
      </c>
      <c r="U13" s="230">
        <v>2.5619999999999998</v>
      </c>
      <c r="V13" s="230">
        <f>ROUND(E13*U13,2)</f>
        <v>5.12</v>
      </c>
      <c r="W13" s="230"/>
      <c r="X13" s="230" t="s">
        <v>144</v>
      </c>
      <c r="Y13" s="230" t="s">
        <v>145</v>
      </c>
      <c r="Z13" s="210"/>
      <c r="AA13" s="210"/>
      <c r="AB13" s="210"/>
      <c r="AC13" s="210"/>
      <c r="AD13" s="210"/>
      <c r="AE13" s="210"/>
      <c r="AF13" s="210"/>
      <c r="AG13" s="210" t="s">
        <v>146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8">
        <v>5</v>
      </c>
      <c r="B14" s="249" t="s">
        <v>549</v>
      </c>
      <c r="C14" s="263" t="s">
        <v>550</v>
      </c>
      <c r="D14" s="250" t="s">
        <v>174</v>
      </c>
      <c r="E14" s="251">
        <v>3.75</v>
      </c>
      <c r="F14" s="252"/>
      <c r="G14" s="253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0.505</v>
      </c>
      <c r="Q14" s="229">
        <f>ROUND(E14*P14,2)</f>
        <v>1.89</v>
      </c>
      <c r="R14" s="230"/>
      <c r="S14" s="230" t="s">
        <v>143</v>
      </c>
      <c r="T14" s="230" t="s">
        <v>143</v>
      </c>
      <c r="U14" s="230">
        <v>0.18</v>
      </c>
      <c r="V14" s="230">
        <f>ROUND(E14*U14,2)</f>
        <v>0.68</v>
      </c>
      <c r="W14" s="230"/>
      <c r="X14" s="230" t="s">
        <v>144</v>
      </c>
      <c r="Y14" s="230" t="s">
        <v>145</v>
      </c>
      <c r="Z14" s="210"/>
      <c r="AA14" s="210"/>
      <c r="AB14" s="210"/>
      <c r="AC14" s="210"/>
      <c r="AD14" s="210"/>
      <c r="AE14" s="210"/>
      <c r="AF14" s="210"/>
      <c r="AG14" s="210" t="s">
        <v>146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2" x14ac:dyDescent="0.2">
      <c r="A15" s="227"/>
      <c r="B15" s="228"/>
      <c r="C15" s="264" t="s">
        <v>551</v>
      </c>
      <c r="D15" s="232"/>
      <c r="E15" s="233"/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148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64" t="s">
        <v>552</v>
      </c>
      <c r="D16" s="232"/>
      <c r="E16" s="233">
        <v>3.75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148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8">
        <v>6</v>
      </c>
      <c r="B17" s="249" t="s">
        <v>553</v>
      </c>
      <c r="C17" s="263" t="s">
        <v>554</v>
      </c>
      <c r="D17" s="250" t="s">
        <v>174</v>
      </c>
      <c r="E17" s="251">
        <v>16.2</v>
      </c>
      <c r="F17" s="252"/>
      <c r="G17" s="253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0.22500000000000001</v>
      </c>
      <c r="Q17" s="229">
        <f>ROUND(E17*P17,2)</f>
        <v>3.65</v>
      </c>
      <c r="R17" s="230"/>
      <c r="S17" s="230" t="s">
        <v>143</v>
      </c>
      <c r="T17" s="230" t="s">
        <v>143</v>
      </c>
      <c r="U17" s="230">
        <v>0.14199999999999999</v>
      </c>
      <c r="V17" s="230">
        <f>ROUND(E17*U17,2)</f>
        <v>2.2999999999999998</v>
      </c>
      <c r="W17" s="230"/>
      <c r="X17" s="230" t="s">
        <v>144</v>
      </c>
      <c r="Y17" s="230" t="s">
        <v>145</v>
      </c>
      <c r="Z17" s="210"/>
      <c r="AA17" s="210"/>
      <c r="AB17" s="210"/>
      <c r="AC17" s="210"/>
      <c r="AD17" s="210"/>
      <c r="AE17" s="210"/>
      <c r="AF17" s="210"/>
      <c r="AG17" s="210" t="s">
        <v>146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2" x14ac:dyDescent="0.2">
      <c r="A18" s="227"/>
      <c r="B18" s="228"/>
      <c r="C18" s="264" t="s">
        <v>551</v>
      </c>
      <c r="D18" s="232"/>
      <c r="E18" s="233"/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148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64" t="s">
        <v>555</v>
      </c>
      <c r="D19" s="232"/>
      <c r="E19" s="233">
        <v>16.2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148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8">
        <v>7</v>
      </c>
      <c r="B20" s="249" t="s">
        <v>556</v>
      </c>
      <c r="C20" s="263" t="s">
        <v>557</v>
      </c>
      <c r="D20" s="250" t="s">
        <v>174</v>
      </c>
      <c r="E20" s="251">
        <v>23</v>
      </c>
      <c r="F20" s="252"/>
      <c r="G20" s="253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0.33</v>
      </c>
      <c r="Q20" s="229">
        <f>ROUND(E20*P20,2)</f>
        <v>7.59</v>
      </c>
      <c r="R20" s="230"/>
      <c r="S20" s="230" t="s">
        <v>143</v>
      </c>
      <c r="T20" s="230" t="s">
        <v>143</v>
      </c>
      <c r="U20" s="230">
        <v>0.3135</v>
      </c>
      <c r="V20" s="230">
        <f>ROUND(E20*U20,2)</f>
        <v>7.21</v>
      </c>
      <c r="W20" s="230"/>
      <c r="X20" s="230" t="s">
        <v>144</v>
      </c>
      <c r="Y20" s="230" t="s">
        <v>145</v>
      </c>
      <c r="Z20" s="210"/>
      <c r="AA20" s="210"/>
      <c r="AB20" s="210"/>
      <c r="AC20" s="210"/>
      <c r="AD20" s="210"/>
      <c r="AE20" s="210"/>
      <c r="AF20" s="210"/>
      <c r="AG20" s="210" t="s">
        <v>146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2" x14ac:dyDescent="0.2">
      <c r="A21" s="227"/>
      <c r="B21" s="228"/>
      <c r="C21" s="264" t="s">
        <v>551</v>
      </c>
      <c r="D21" s="232"/>
      <c r="E21" s="233"/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148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64" t="s">
        <v>558</v>
      </c>
      <c r="D22" s="232"/>
      <c r="E22" s="233">
        <v>23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148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8">
        <v>8</v>
      </c>
      <c r="B23" s="249" t="s">
        <v>559</v>
      </c>
      <c r="C23" s="263" t="s">
        <v>560</v>
      </c>
      <c r="D23" s="250" t="s">
        <v>174</v>
      </c>
      <c r="E23" s="251">
        <v>1329.06</v>
      </c>
      <c r="F23" s="252"/>
      <c r="G23" s="253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0.66</v>
      </c>
      <c r="Q23" s="229">
        <f>ROUND(E23*P23,2)</f>
        <v>877.18</v>
      </c>
      <c r="R23" s="230"/>
      <c r="S23" s="230" t="s">
        <v>143</v>
      </c>
      <c r="T23" s="230" t="s">
        <v>143</v>
      </c>
      <c r="U23" s="230">
        <v>0.11899999999999999</v>
      </c>
      <c r="V23" s="230">
        <f>ROUND(E23*U23,2)</f>
        <v>158.16</v>
      </c>
      <c r="W23" s="230"/>
      <c r="X23" s="230" t="s">
        <v>144</v>
      </c>
      <c r="Y23" s="230" t="s">
        <v>145</v>
      </c>
      <c r="Z23" s="210"/>
      <c r="AA23" s="210"/>
      <c r="AB23" s="210"/>
      <c r="AC23" s="210"/>
      <c r="AD23" s="210"/>
      <c r="AE23" s="210"/>
      <c r="AF23" s="210"/>
      <c r="AG23" s="210" t="s">
        <v>146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2" x14ac:dyDescent="0.2">
      <c r="A24" s="227"/>
      <c r="B24" s="228"/>
      <c r="C24" s="264" t="s">
        <v>551</v>
      </c>
      <c r="D24" s="232"/>
      <c r="E24" s="233"/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148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64" t="s">
        <v>555</v>
      </c>
      <c r="D25" s="232"/>
      <c r="E25" s="233">
        <v>16.2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148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64" t="s">
        <v>561</v>
      </c>
      <c r="D26" s="232"/>
      <c r="E26" s="233">
        <v>1312.86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148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8">
        <v>9</v>
      </c>
      <c r="B27" s="249" t="s">
        <v>562</v>
      </c>
      <c r="C27" s="263" t="s">
        <v>563</v>
      </c>
      <c r="D27" s="250" t="s">
        <v>174</v>
      </c>
      <c r="E27" s="251">
        <v>1312.86</v>
      </c>
      <c r="F27" s="252"/>
      <c r="G27" s="253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0.44</v>
      </c>
      <c r="Q27" s="229">
        <f>ROUND(E27*P27,2)</f>
        <v>577.66</v>
      </c>
      <c r="R27" s="230"/>
      <c r="S27" s="230" t="s">
        <v>143</v>
      </c>
      <c r="T27" s="230" t="s">
        <v>143</v>
      </c>
      <c r="U27" s="230">
        <v>9.5600000000000004E-2</v>
      </c>
      <c r="V27" s="230">
        <f>ROUND(E27*U27,2)</f>
        <v>125.51</v>
      </c>
      <c r="W27" s="230"/>
      <c r="X27" s="230" t="s">
        <v>144</v>
      </c>
      <c r="Y27" s="230" t="s">
        <v>145</v>
      </c>
      <c r="Z27" s="210"/>
      <c r="AA27" s="210"/>
      <c r="AB27" s="210"/>
      <c r="AC27" s="210"/>
      <c r="AD27" s="210"/>
      <c r="AE27" s="210"/>
      <c r="AF27" s="210"/>
      <c r="AG27" s="210" t="s">
        <v>146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2" x14ac:dyDescent="0.2">
      <c r="A28" s="227"/>
      <c r="B28" s="228"/>
      <c r="C28" s="264" t="s">
        <v>551</v>
      </c>
      <c r="D28" s="232"/>
      <c r="E28" s="233"/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148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27"/>
      <c r="B29" s="228"/>
      <c r="C29" s="264" t="s">
        <v>561</v>
      </c>
      <c r="D29" s="232"/>
      <c r="E29" s="233">
        <v>1312.86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148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8">
        <v>10</v>
      </c>
      <c r="B30" s="249" t="s">
        <v>564</v>
      </c>
      <c r="C30" s="263" t="s">
        <v>565</v>
      </c>
      <c r="D30" s="250" t="s">
        <v>284</v>
      </c>
      <c r="E30" s="251">
        <v>16.2</v>
      </c>
      <c r="F30" s="252"/>
      <c r="G30" s="253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0.22</v>
      </c>
      <c r="Q30" s="229">
        <f>ROUND(E30*P30,2)</f>
        <v>3.56</v>
      </c>
      <c r="R30" s="230"/>
      <c r="S30" s="230" t="s">
        <v>143</v>
      </c>
      <c r="T30" s="230" t="s">
        <v>143</v>
      </c>
      <c r="U30" s="230">
        <v>0.14299999999999999</v>
      </c>
      <c r="V30" s="230">
        <f>ROUND(E30*U30,2)</f>
        <v>2.3199999999999998</v>
      </c>
      <c r="W30" s="230"/>
      <c r="X30" s="230" t="s">
        <v>144</v>
      </c>
      <c r="Y30" s="230" t="s">
        <v>145</v>
      </c>
      <c r="Z30" s="210"/>
      <c r="AA30" s="210"/>
      <c r="AB30" s="210"/>
      <c r="AC30" s="210"/>
      <c r="AD30" s="210"/>
      <c r="AE30" s="210"/>
      <c r="AF30" s="210"/>
      <c r="AG30" s="210" t="s">
        <v>146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2" x14ac:dyDescent="0.2">
      <c r="A31" s="227"/>
      <c r="B31" s="228"/>
      <c r="C31" s="264" t="s">
        <v>551</v>
      </c>
      <c r="D31" s="232"/>
      <c r="E31" s="233"/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148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64" t="s">
        <v>566</v>
      </c>
      <c r="D32" s="232"/>
      <c r="E32" s="233">
        <v>16.2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148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8">
        <v>11</v>
      </c>
      <c r="B33" s="249" t="s">
        <v>567</v>
      </c>
      <c r="C33" s="263" t="s">
        <v>568</v>
      </c>
      <c r="D33" s="250" t="s">
        <v>284</v>
      </c>
      <c r="E33" s="251">
        <v>360.6</v>
      </c>
      <c r="F33" s="252"/>
      <c r="G33" s="253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0.27</v>
      </c>
      <c r="Q33" s="229">
        <f>ROUND(E33*P33,2)</f>
        <v>97.36</v>
      </c>
      <c r="R33" s="230"/>
      <c r="S33" s="230" t="s">
        <v>143</v>
      </c>
      <c r="T33" s="230" t="s">
        <v>143</v>
      </c>
      <c r="U33" s="230">
        <v>0.123</v>
      </c>
      <c r="V33" s="230">
        <f>ROUND(E33*U33,2)</f>
        <v>44.35</v>
      </c>
      <c r="W33" s="230"/>
      <c r="X33" s="230" t="s">
        <v>144</v>
      </c>
      <c r="Y33" s="230" t="s">
        <v>145</v>
      </c>
      <c r="Z33" s="210"/>
      <c r="AA33" s="210"/>
      <c r="AB33" s="210"/>
      <c r="AC33" s="210"/>
      <c r="AD33" s="210"/>
      <c r="AE33" s="210"/>
      <c r="AF33" s="210"/>
      <c r="AG33" s="210" t="s">
        <v>146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2" x14ac:dyDescent="0.2">
      <c r="A34" s="227"/>
      <c r="B34" s="228"/>
      <c r="C34" s="264" t="s">
        <v>551</v>
      </c>
      <c r="D34" s="232"/>
      <c r="E34" s="233"/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148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3" x14ac:dyDescent="0.2">
      <c r="A35" s="227"/>
      <c r="B35" s="228"/>
      <c r="C35" s="264" t="s">
        <v>569</v>
      </c>
      <c r="D35" s="232"/>
      <c r="E35" s="233">
        <v>360.6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148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8">
        <v>12</v>
      </c>
      <c r="B36" s="249" t="s">
        <v>570</v>
      </c>
      <c r="C36" s="263" t="s">
        <v>571</v>
      </c>
      <c r="D36" s="250" t="s">
        <v>142</v>
      </c>
      <c r="E36" s="251">
        <v>336.64</v>
      </c>
      <c r="F36" s="252"/>
      <c r="G36" s="253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143</v>
      </c>
      <c r="T36" s="230" t="s">
        <v>143</v>
      </c>
      <c r="U36" s="230">
        <v>3.2000000000000001E-2</v>
      </c>
      <c r="V36" s="230">
        <f>ROUND(E36*U36,2)</f>
        <v>10.77</v>
      </c>
      <c r="W36" s="230"/>
      <c r="X36" s="230" t="s">
        <v>144</v>
      </c>
      <c r="Y36" s="230" t="s">
        <v>145</v>
      </c>
      <c r="Z36" s="210"/>
      <c r="AA36" s="210"/>
      <c r="AB36" s="210"/>
      <c r="AC36" s="210"/>
      <c r="AD36" s="210"/>
      <c r="AE36" s="210"/>
      <c r="AF36" s="210"/>
      <c r="AG36" s="210" t="s">
        <v>146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2" x14ac:dyDescent="0.2">
      <c r="A37" s="227"/>
      <c r="B37" s="228"/>
      <c r="C37" s="264" t="s">
        <v>551</v>
      </c>
      <c r="D37" s="232"/>
      <c r="E37" s="233"/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148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3" x14ac:dyDescent="0.2">
      <c r="A38" s="227"/>
      <c r="B38" s="228"/>
      <c r="C38" s="264" t="s">
        <v>572</v>
      </c>
      <c r="D38" s="232"/>
      <c r="E38" s="233">
        <v>336.64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148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8">
        <v>13</v>
      </c>
      <c r="B39" s="249" t="s">
        <v>573</v>
      </c>
      <c r="C39" s="263" t="s">
        <v>574</v>
      </c>
      <c r="D39" s="250" t="s">
        <v>142</v>
      </c>
      <c r="E39" s="251">
        <v>37.44</v>
      </c>
      <c r="F39" s="252"/>
      <c r="G39" s="253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143</v>
      </c>
      <c r="T39" s="230" t="s">
        <v>143</v>
      </c>
      <c r="U39" s="230">
        <v>0.36499999999999999</v>
      </c>
      <c r="V39" s="230">
        <f>ROUND(E39*U39,2)</f>
        <v>13.67</v>
      </c>
      <c r="W39" s="230"/>
      <c r="X39" s="230" t="s">
        <v>144</v>
      </c>
      <c r="Y39" s="230" t="s">
        <v>145</v>
      </c>
      <c r="Z39" s="210"/>
      <c r="AA39" s="210"/>
      <c r="AB39" s="210"/>
      <c r="AC39" s="210"/>
      <c r="AD39" s="210"/>
      <c r="AE39" s="210"/>
      <c r="AF39" s="210"/>
      <c r="AG39" s="210" t="s">
        <v>146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2" x14ac:dyDescent="0.2">
      <c r="A40" s="227"/>
      <c r="B40" s="228"/>
      <c r="C40" s="264" t="s">
        <v>551</v>
      </c>
      <c r="D40" s="232"/>
      <c r="E40" s="233"/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148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64" t="s">
        <v>575</v>
      </c>
      <c r="D41" s="232"/>
      <c r="E41" s="233">
        <v>37.44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148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8">
        <v>14</v>
      </c>
      <c r="B42" s="249" t="s">
        <v>576</v>
      </c>
      <c r="C42" s="263" t="s">
        <v>577</v>
      </c>
      <c r="D42" s="250" t="s">
        <v>142</v>
      </c>
      <c r="E42" s="251">
        <v>11.231999999999999</v>
      </c>
      <c r="F42" s="252"/>
      <c r="G42" s="253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143</v>
      </c>
      <c r="T42" s="230" t="s">
        <v>143</v>
      </c>
      <c r="U42" s="230">
        <v>0.38979999999999998</v>
      </c>
      <c r="V42" s="230">
        <f>ROUND(E42*U42,2)</f>
        <v>4.38</v>
      </c>
      <c r="W42" s="230"/>
      <c r="X42" s="230" t="s">
        <v>144</v>
      </c>
      <c r="Y42" s="230" t="s">
        <v>145</v>
      </c>
      <c r="Z42" s="210"/>
      <c r="AA42" s="210"/>
      <c r="AB42" s="210"/>
      <c r="AC42" s="210"/>
      <c r="AD42" s="210"/>
      <c r="AE42" s="210"/>
      <c r="AF42" s="210"/>
      <c r="AG42" s="210" t="s">
        <v>146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27"/>
      <c r="B43" s="228"/>
      <c r="C43" s="264" t="s">
        <v>578</v>
      </c>
      <c r="D43" s="232"/>
      <c r="E43" s="233">
        <v>11.231999999999999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148</v>
      </c>
      <c r="AH43" s="210">
        <v>5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8">
        <v>15</v>
      </c>
      <c r="B44" s="249" t="s">
        <v>195</v>
      </c>
      <c r="C44" s="263" t="s">
        <v>196</v>
      </c>
      <c r="D44" s="250" t="s">
        <v>142</v>
      </c>
      <c r="E44" s="251">
        <v>336.64</v>
      </c>
      <c r="F44" s="252"/>
      <c r="G44" s="253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143</v>
      </c>
      <c r="T44" s="230" t="s">
        <v>143</v>
      </c>
      <c r="U44" s="230">
        <v>1.0999999999999999E-2</v>
      </c>
      <c r="V44" s="230">
        <f>ROUND(E44*U44,2)</f>
        <v>3.7</v>
      </c>
      <c r="W44" s="230"/>
      <c r="X44" s="230" t="s">
        <v>144</v>
      </c>
      <c r="Y44" s="230" t="s">
        <v>145</v>
      </c>
      <c r="Z44" s="210"/>
      <c r="AA44" s="210"/>
      <c r="AB44" s="210"/>
      <c r="AC44" s="210"/>
      <c r="AD44" s="210"/>
      <c r="AE44" s="210"/>
      <c r="AF44" s="210"/>
      <c r="AG44" s="210" t="s">
        <v>146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64" t="s">
        <v>579</v>
      </c>
      <c r="D45" s="232"/>
      <c r="E45" s="233">
        <v>336.64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148</v>
      </c>
      <c r="AH45" s="210">
        <v>5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8">
        <v>16</v>
      </c>
      <c r="B46" s="249" t="s">
        <v>201</v>
      </c>
      <c r="C46" s="263" t="s">
        <v>202</v>
      </c>
      <c r="D46" s="250" t="s">
        <v>142</v>
      </c>
      <c r="E46" s="251">
        <v>1683.2</v>
      </c>
      <c r="F46" s="252"/>
      <c r="G46" s="253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143</v>
      </c>
      <c r="T46" s="230" t="s">
        <v>143</v>
      </c>
      <c r="U46" s="230">
        <v>0</v>
      </c>
      <c r="V46" s="230">
        <f>ROUND(E46*U46,2)</f>
        <v>0</v>
      </c>
      <c r="W46" s="230"/>
      <c r="X46" s="230" t="s">
        <v>144</v>
      </c>
      <c r="Y46" s="230" t="s">
        <v>145</v>
      </c>
      <c r="Z46" s="210"/>
      <c r="AA46" s="210"/>
      <c r="AB46" s="210"/>
      <c r="AC46" s="210"/>
      <c r="AD46" s="210"/>
      <c r="AE46" s="210"/>
      <c r="AF46" s="210"/>
      <c r="AG46" s="210" t="s">
        <v>146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64" t="s">
        <v>580</v>
      </c>
      <c r="D47" s="232"/>
      <c r="E47" s="233">
        <v>1683.2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148</v>
      </c>
      <c r="AH47" s="210">
        <v>5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56">
        <v>17</v>
      </c>
      <c r="B48" s="257" t="s">
        <v>581</v>
      </c>
      <c r="C48" s="268" t="s">
        <v>582</v>
      </c>
      <c r="D48" s="258" t="s">
        <v>301</v>
      </c>
      <c r="E48" s="259">
        <v>5</v>
      </c>
      <c r="F48" s="260"/>
      <c r="G48" s="261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143</v>
      </c>
      <c r="T48" s="230" t="s">
        <v>544</v>
      </c>
      <c r="U48" s="230">
        <v>6.6000000000000003E-2</v>
      </c>
      <c r="V48" s="230">
        <f>ROUND(E48*U48,2)</f>
        <v>0.33</v>
      </c>
      <c r="W48" s="230"/>
      <c r="X48" s="230" t="s">
        <v>144</v>
      </c>
      <c r="Y48" s="230" t="s">
        <v>145</v>
      </c>
      <c r="Z48" s="210"/>
      <c r="AA48" s="210"/>
      <c r="AB48" s="210"/>
      <c r="AC48" s="210"/>
      <c r="AD48" s="210"/>
      <c r="AE48" s="210"/>
      <c r="AF48" s="210"/>
      <c r="AG48" s="210" t="s">
        <v>146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56">
        <v>18</v>
      </c>
      <c r="B49" s="257" t="s">
        <v>583</v>
      </c>
      <c r="C49" s="268" t="s">
        <v>584</v>
      </c>
      <c r="D49" s="258" t="s">
        <v>301</v>
      </c>
      <c r="E49" s="259">
        <v>4</v>
      </c>
      <c r="F49" s="260"/>
      <c r="G49" s="261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143</v>
      </c>
      <c r="T49" s="230" t="s">
        <v>544</v>
      </c>
      <c r="U49" s="230">
        <v>0.30299999999999999</v>
      </c>
      <c r="V49" s="230">
        <f>ROUND(E49*U49,2)</f>
        <v>1.21</v>
      </c>
      <c r="W49" s="230"/>
      <c r="X49" s="230" t="s">
        <v>144</v>
      </c>
      <c r="Y49" s="230" t="s">
        <v>145</v>
      </c>
      <c r="Z49" s="210"/>
      <c r="AA49" s="210"/>
      <c r="AB49" s="210"/>
      <c r="AC49" s="210"/>
      <c r="AD49" s="210"/>
      <c r="AE49" s="210"/>
      <c r="AF49" s="210"/>
      <c r="AG49" s="210" t="s">
        <v>146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56">
        <v>19</v>
      </c>
      <c r="B50" s="257" t="s">
        <v>585</v>
      </c>
      <c r="C50" s="268" t="s">
        <v>586</v>
      </c>
      <c r="D50" s="258" t="s">
        <v>301</v>
      </c>
      <c r="E50" s="259">
        <v>2</v>
      </c>
      <c r="F50" s="260"/>
      <c r="G50" s="261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143</v>
      </c>
      <c r="T50" s="230" t="s">
        <v>544</v>
      </c>
      <c r="U50" s="230">
        <v>0.55500000000000005</v>
      </c>
      <c r="V50" s="230">
        <f>ROUND(E50*U50,2)</f>
        <v>1.1100000000000001</v>
      </c>
      <c r="W50" s="230"/>
      <c r="X50" s="230" t="s">
        <v>144</v>
      </c>
      <c r="Y50" s="230" t="s">
        <v>145</v>
      </c>
      <c r="Z50" s="210"/>
      <c r="AA50" s="210"/>
      <c r="AB50" s="210"/>
      <c r="AC50" s="210"/>
      <c r="AD50" s="210"/>
      <c r="AE50" s="210"/>
      <c r="AF50" s="210"/>
      <c r="AG50" s="210" t="s">
        <v>146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8">
        <v>20</v>
      </c>
      <c r="B51" s="249" t="s">
        <v>209</v>
      </c>
      <c r="C51" s="263" t="s">
        <v>210</v>
      </c>
      <c r="D51" s="250" t="s">
        <v>142</v>
      </c>
      <c r="E51" s="251">
        <v>37.44</v>
      </c>
      <c r="F51" s="252"/>
      <c r="G51" s="253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143</v>
      </c>
      <c r="T51" s="230" t="s">
        <v>143</v>
      </c>
      <c r="U51" s="230">
        <v>0.20200000000000001</v>
      </c>
      <c r="V51" s="230">
        <f>ROUND(E51*U51,2)</f>
        <v>7.56</v>
      </c>
      <c r="W51" s="230"/>
      <c r="X51" s="230" t="s">
        <v>144</v>
      </c>
      <c r="Y51" s="230" t="s">
        <v>145</v>
      </c>
      <c r="Z51" s="210"/>
      <c r="AA51" s="210"/>
      <c r="AB51" s="210"/>
      <c r="AC51" s="210"/>
      <c r="AD51" s="210"/>
      <c r="AE51" s="210"/>
      <c r="AF51" s="210"/>
      <c r="AG51" s="210" t="s">
        <v>146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27"/>
      <c r="B52" s="228"/>
      <c r="C52" s="265" t="s">
        <v>211</v>
      </c>
      <c r="D52" s="255"/>
      <c r="E52" s="255"/>
      <c r="F52" s="255"/>
      <c r="G52" s="255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207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64" t="s">
        <v>587</v>
      </c>
      <c r="D53" s="232"/>
      <c r="E53" s="233">
        <v>37.44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148</v>
      </c>
      <c r="AH53" s="210">
        <v>5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56">
        <v>21</v>
      </c>
      <c r="B54" s="257" t="s">
        <v>588</v>
      </c>
      <c r="C54" s="268" t="s">
        <v>589</v>
      </c>
      <c r="D54" s="258" t="s">
        <v>301</v>
      </c>
      <c r="E54" s="259">
        <v>5</v>
      </c>
      <c r="F54" s="260"/>
      <c r="G54" s="261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0</v>
      </c>
      <c r="O54" s="229">
        <f>ROUND(E54*N54,2)</f>
        <v>0</v>
      </c>
      <c r="P54" s="229">
        <v>0</v>
      </c>
      <c r="Q54" s="229">
        <f>ROUND(E54*P54,2)</f>
        <v>0</v>
      </c>
      <c r="R54" s="230"/>
      <c r="S54" s="230" t="s">
        <v>143</v>
      </c>
      <c r="T54" s="230" t="s">
        <v>544</v>
      </c>
      <c r="U54" s="230">
        <v>0.34899999999999998</v>
      </c>
      <c r="V54" s="230">
        <f>ROUND(E54*U54,2)</f>
        <v>1.75</v>
      </c>
      <c r="W54" s="230"/>
      <c r="X54" s="230" t="s">
        <v>144</v>
      </c>
      <c r="Y54" s="230" t="s">
        <v>145</v>
      </c>
      <c r="Z54" s="210"/>
      <c r="AA54" s="210"/>
      <c r="AB54" s="210"/>
      <c r="AC54" s="210"/>
      <c r="AD54" s="210"/>
      <c r="AE54" s="210"/>
      <c r="AF54" s="210"/>
      <c r="AG54" s="210" t="s">
        <v>146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56">
        <v>22</v>
      </c>
      <c r="B55" s="257" t="s">
        <v>590</v>
      </c>
      <c r="C55" s="268" t="s">
        <v>591</v>
      </c>
      <c r="D55" s="258" t="s">
        <v>301</v>
      </c>
      <c r="E55" s="259">
        <v>4</v>
      </c>
      <c r="F55" s="260"/>
      <c r="G55" s="261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0</v>
      </c>
      <c r="O55" s="229">
        <f>ROUND(E55*N55,2)</f>
        <v>0</v>
      </c>
      <c r="P55" s="229">
        <v>0</v>
      </c>
      <c r="Q55" s="229">
        <f>ROUND(E55*P55,2)</f>
        <v>0</v>
      </c>
      <c r="R55" s="230"/>
      <c r="S55" s="230" t="s">
        <v>143</v>
      </c>
      <c r="T55" s="230" t="s">
        <v>544</v>
      </c>
      <c r="U55" s="230">
        <v>0.74199999999999999</v>
      </c>
      <c r="V55" s="230">
        <f>ROUND(E55*U55,2)</f>
        <v>2.97</v>
      </c>
      <c r="W55" s="230"/>
      <c r="X55" s="230" t="s">
        <v>144</v>
      </c>
      <c r="Y55" s="230" t="s">
        <v>145</v>
      </c>
      <c r="Z55" s="210"/>
      <c r="AA55" s="210"/>
      <c r="AB55" s="210"/>
      <c r="AC55" s="210"/>
      <c r="AD55" s="210"/>
      <c r="AE55" s="210"/>
      <c r="AF55" s="210"/>
      <c r="AG55" s="210" t="s">
        <v>146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56">
        <v>23</v>
      </c>
      <c r="B56" s="257" t="s">
        <v>592</v>
      </c>
      <c r="C56" s="268" t="s">
        <v>593</v>
      </c>
      <c r="D56" s="258" t="s">
        <v>301</v>
      </c>
      <c r="E56" s="259">
        <v>2</v>
      </c>
      <c r="F56" s="260"/>
      <c r="G56" s="261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0</v>
      </c>
      <c r="O56" s="229">
        <f>ROUND(E56*N56,2)</f>
        <v>0</v>
      </c>
      <c r="P56" s="229">
        <v>0</v>
      </c>
      <c r="Q56" s="229">
        <f>ROUND(E56*P56,2)</f>
        <v>0</v>
      </c>
      <c r="R56" s="230"/>
      <c r="S56" s="230" t="s">
        <v>143</v>
      </c>
      <c r="T56" s="230" t="s">
        <v>544</v>
      </c>
      <c r="U56" s="230">
        <v>1.43</v>
      </c>
      <c r="V56" s="230">
        <f>ROUND(E56*U56,2)</f>
        <v>2.86</v>
      </c>
      <c r="W56" s="230"/>
      <c r="X56" s="230" t="s">
        <v>144</v>
      </c>
      <c r="Y56" s="230" t="s">
        <v>145</v>
      </c>
      <c r="Z56" s="210"/>
      <c r="AA56" s="210"/>
      <c r="AB56" s="210"/>
      <c r="AC56" s="210"/>
      <c r="AD56" s="210"/>
      <c r="AE56" s="210"/>
      <c r="AF56" s="210"/>
      <c r="AG56" s="210" t="s">
        <v>146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1" x14ac:dyDescent="0.2">
      <c r="A57" s="248">
        <v>24</v>
      </c>
      <c r="B57" s="249" t="s">
        <v>594</v>
      </c>
      <c r="C57" s="263" t="s">
        <v>595</v>
      </c>
      <c r="D57" s="250" t="s">
        <v>231</v>
      </c>
      <c r="E57" s="251">
        <v>605.952</v>
      </c>
      <c r="F57" s="252"/>
      <c r="G57" s="253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0</v>
      </c>
      <c r="O57" s="229">
        <f>ROUND(E57*N57,2)</f>
        <v>0</v>
      </c>
      <c r="P57" s="229">
        <v>0</v>
      </c>
      <c r="Q57" s="229">
        <f>ROUND(E57*P57,2)</f>
        <v>0</v>
      </c>
      <c r="R57" s="230"/>
      <c r="S57" s="230" t="s">
        <v>143</v>
      </c>
      <c r="T57" s="230" t="s">
        <v>143</v>
      </c>
      <c r="U57" s="230">
        <v>0</v>
      </c>
      <c r="V57" s="230">
        <f>ROUND(E57*U57,2)</f>
        <v>0</v>
      </c>
      <c r="W57" s="230"/>
      <c r="X57" s="230" t="s">
        <v>144</v>
      </c>
      <c r="Y57" s="230" t="s">
        <v>145</v>
      </c>
      <c r="Z57" s="210"/>
      <c r="AA57" s="210"/>
      <c r="AB57" s="210"/>
      <c r="AC57" s="210"/>
      <c r="AD57" s="210"/>
      <c r="AE57" s="210"/>
      <c r="AF57" s="210"/>
      <c r="AG57" s="210" t="s">
        <v>146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64" t="s">
        <v>596</v>
      </c>
      <c r="D58" s="232"/>
      <c r="E58" s="233">
        <v>605.952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148</v>
      </c>
      <c r="AH58" s="210">
        <v>5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2">
      <c r="A59" s="241" t="s">
        <v>138</v>
      </c>
      <c r="B59" s="242" t="s">
        <v>91</v>
      </c>
      <c r="C59" s="262" t="s">
        <v>92</v>
      </c>
      <c r="D59" s="243"/>
      <c r="E59" s="244"/>
      <c r="F59" s="245"/>
      <c r="G59" s="246">
        <f>SUMIF(AG60:AG62,"&lt;&gt;NOR",G60:G62)</f>
        <v>0</v>
      </c>
      <c r="H59" s="240"/>
      <c r="I59" s="240">
        <f>SUM(I60:I62)</f>
        <v>0</v>
      </c>
      <c r="J59" s="240"/>
      <c r="K59" s="240">
        <f>SUM(K60:K62)</f>
        <v>0</v>
      </c>
      <c r="L59" s="240"/>
      <c r="M59" s="240">
        <f>SUM(M60:M62)</f>
        <v>0</v>
      </c>
      <c r="N59" s="239"/>
      <c r="O59" s="239">
        <f>SUM(O60:O62)</f>
        <v>0</v>
      </c>
      <c r="P59" s="239"/>
      <c r="Q59" s="239">
        <f>SUM(Q60:Q62)</f>
        <v>0</v>
      </c>
      <c r="R59" s="240"/>
      <c r="S59" s="240"/>
      <c r="T59" s="240"/>
      <c r="U59" s="240"/>
      <c r="V59" s="240">
        <f>SUM(V60:V62)</f>
        <v>2.64</v>
      </c>
      <c r="W59" s="240"/>
      <c r="X59" s="240"/>
      <c r="Y59" s="240"/>
      <c r="AG59" t="s">
        <v>139</v>
      </c>
    </row>
    <row r="60" spans="1:60" outlineLevel="1" x14ac:dyDescent="0.2">
      <c r="A60" s="248">
        <v>25</v>
      </c>
      <c r="B60" s="249" t="s">
        <v>597</v>
      </c>
      <c r="C60" s="263" t="s">
        <v>598</v>
      </c>
      <c r="D60" s="250" t="s">
        <v>284</v>
      </c>
      <c r="E60" s="251">
        <v>48</v>
      </c>
      <c r="F60" s="252"/>
      <c r="G60" s="253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0</v>
      </c>
      <c r="O60" s="229">
        <f>ROUND(E60*N60,2)</f>
        <v>0</v>
      </c>
      <c r="P60" s="229">
        <v>0</v>
      </c>
      <c r="Q60" s="229">
        <f>ROUND(E60*P60,2)</f>
        <v>0</v>
      </c>
      <c r="R60" s="230"/>
      <c r="S60" s="230" t="s">
        <v>143</v>
      </c>
      <c r="T60" s="230" t="s">
        <v>143</v>
      </c>
      <c r="U60" s="230">
        <v>5.5E-2</v>
      </c>
      <c r="V60" s="230">
        <f>ROUND(E60*U60,2)</f>
        <v>2.64</v>
      </c>
      <c r="W60" s="230"/>
      <c r="X60" s="230" t="s">
        <v>144</v>
      </c>
      <c r="Y60" s="230" t="s">
        <v>145</v>
      </c>
      <c r="Z60" s="210"/>
      <c r="AA60" s="210"/>
      <c r="AB60" s="210"/>
      <c r="AC60" s="210"/>
      <c r="AD60" s="210"/>
      <c r="AE60" s="210"/>
      <c r="AF60" s="210"/>
      <c r="AG60" s="210" t="s">
        <v>146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2" x14ac:dyDescent="0.2">
      <c r="A61" s="227"/>
      <c r="B61" s="228"/>
      <c r="C61" s="264" t="s">
        <v>551</v>
      </c>
      <c r="D61" s="232"/>
      <c r="E61" s="233"/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148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27"/>
      <c r="B62" s="228"/>
      <c r="C62" s="264" t="s">
        <v>599</v>
      </c>
      <c r="D62" s="232"/>
      <c r="E62" s="233">
        <v>48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148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41" t="s">
        <v>138</v>
      </c>
      <c r="B63" s="242" t="s">
        <v>103</v>
      </c>
      <c r="C63" s="262" t="s">
        <v>104</v>
      </c>
      <c r="D63" s="243"/>
      <c r="E63" s="244"/>
      <c r="F63" s="245"/>
      <c r="G63" s="246">
        <f>SUMIF(AG64:AG66,"&lt;&gt;NOR",G64:G66)</f>
        <v>0</v>
      </c>
      <c r="H63" s="240"/>
      <c r="I63" s="240">
        <f>SUM(I64:I66)</f>
        <v>0</v>
      </c>
      <c r="J63" s="240"/>
      <c r="K63" s="240">
        <f>SUM(K64:K66)</f>
        <v>0</v>
      </c>
      <c r="L63" s="240"/>
      <c r="M63" s="240">
        <f>SUM(M64:M66)</f>
        <v>0</v>
      </c>
      <c r="N63" s="239"/>
      <c r="O63" s="239">
        <f>SUM(O64:O66)</f>
        <v>0</v>
      </c>
      <c r="P63" s="239"/>
      <c r="Q63" s="239">
        <f>SUM(Q64:Q66)</f>
        <v>0</v>
      </c>
      <c r="R63" s="240"/>
      <c r="S63" s="240"/>
      <c r="T63" s="240"/>
      <c r="U63" s="240"/>
      <c r="V63" s="240">
        <f>SUM(V64:V66)</f>
        <v>0</v>
      </c>
      <c r="W63" s="240"/>
      <c r="X63" s="240"/>
      <c r="Y63" s="240"/>
      <c r="AG63" t="s">
        <v>139</v>
      </c>
    </row>
    <row r="64" spans="1:60" outlineLevel="1" x14ac:dyDescent="0.2">
      <c r="A64" s="248">
        <v>26</v>
      </c>
      <c r="B64" s="249" t="s">
        <v>600</v>
      </c>
      <c r="C64" s="263" t="s">
        <v>601</v>
      </c>
      <c r="D64" s="250" t="s">
        <v>284</v>
      </c>
      <c r="E64" s="251">
        <v>117</v>
      </c>
      <c r="F64" s="252"/>
      <c r="G64" s="253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0</v>
      </c>
      <c r="O64" s="229">
        <f>ROUND(E64*N64,2)</f>
        <v>0</v>
      </c>
      <c r="P64" s="229">
        <v>0</v>
      </c>
      <c r="Q64" s="229">
        <f>ROUND(E64*P64,2)</f>
        <v>0</v>
      </c>
      <c r="R64" s="230"/>
      <c r="S64" s="230" t="s">
        <v>232</v>
      </c>
      <c r="T64" s="230" t="s">
        <v>233</v>
      </c>
      <c r="U64" s="230">
        <v>0</v>
      </c>
      <c r="V64" s="230">
        <f>ROUND(E64*U64,2)</f>
        <v>0</v>
      </c>
      <c r="W64" s="230"/>
      <c r="X64" s="230" t="s">
        <v>144</v>
      </c>
      <c r="Y64" s="230" t="s">
        <v>145</v>
      </c>
      <c r="Z64" s="210"/>
      <c r="AA64" s="210"/>
      <c r="AB64" s="210"/>
      <c r="AC64" s="210"/>
      <c r="AD64" s="210"/>
      <c r="AE64" s="210"/>
      <c r="AF64" s="210"/>
      <c r="AG64" s="210" t="s">
        <v>146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2.5" outlineLevel="2" x14ac:dyDescent="0.2">
      <c r="A65" s="227"/>
      <c r="B65" s="228"/>
      <c r="C65" s="264" t="s">
        <v>551</v>
      </c>
      <c r="D65" s="232"/>
      <c r="E65" s="233"/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148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64" t="s">
        <v>602</v>
      </c>
      <c r="D66" s="232"/>
      <c r="E66" s="233">
        <v>117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148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x14ac:dyDescent="0.2">
      <c r="A67" s="241" t="s">
        <v>138</v>
      </c>
      <c r="B67" s="242" t="s">
        <v>105</v>
      </c>
      <c r="C67" s="262" t="s">
        <v>106</v>
      </c>
      <c r="D67" s="243"/>
      <c r="E67" s="244"/>
      <c r="F67" s="245"/>
      <c r="G67" s="246">
        <f>SUMIF(AG68:AG72,"&lt;&gt;NOR",G68:G72)</f>
        <v>0</v>
      </c>
      <c r="H67" s="240"/>
      <c r="I67" s="240">
        <f>SUM(I68:I72)</f>
        <v>0</v>
      </c>
      <c r="J67" s="240"/>
      <c r="K67" s="240">
        <f>SUM(K68:K72)</f>
        <v>0</v>
      </c>
      <c r="L67" s="240"/>
      <c r="M67" s="240">
        <f>SUM(M68:M72)</f>
        <v>0</v>
      </c>
      <c r="N67" s="239"/>
      <c r="O67" s="239">
        <f>SUM(O68:O72)</f>
        <v>0</v>
      </c>
      <c r="P67" s="239"/>
      <c r="Q67" s="239">
        <f>SUM(Q68:Q72)</f>
        <v>0</v>
      </c>
      <c r="R67" s="240"/>
      <c r="S67" s="240"/>
      <c r="T67" s="240"/>
      <c r="U67" s="240"/>
      <c r="V67" s="240">
        <f>SUM(V68:V72)</f>
        <v>7.35</v>
      </c>
      <c r="W67" s="240"/>
      <c r="X67" s="240"/>
      <c r="Y67" s="240"/>
      <c r="AG67" t="s">
        <v>139</v>
      </c>
    </row>
    <row r="68" spans="1:60" ht="22.5" outlineLevel="1" x14ac:dyDescent="0.2">
      <c r="A68" s="256">
        <v>27</v>
      </c>
      <c r="B68" s="257" t="s">
        <v>603</v>
      </c>
      <c r="C68" s="268" t="s">
        <v>604</v>
      </c>
      <c r="D68" s="258" t="s">
        <v>301</v>
      </c>
      <c r="E68" s="259">
        <v>2</v>
      </c>
      <c r="F68" s="260"/>
      <c r="G68" s="261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0</v>
      </c>
      <c r="O68" s="229">
        <f>ROUND(E68*N68,2)</f>
        <v>0</v>
      </c>
      <c r="P68" s="229">
        <v>0</v>
      </c>
      <c r="Q68" s="229">
        <f>ROUND(E68*P68,2)</f>
        <v>0</v>
      </c>
      <c r="R68" s="230"/>
      <c r="S68" s="230" t="s">
        <v>143</v>
      </c>
      <c r="T68" s="230" t="s">
        <v>544</v>
      </c>
      <c r="U68" s="230">
        <v>0.309</v>
      </c>
      <c r="V68" s="230">
        <f>ROUND(E68*U68,2)</f>
        <v>0.62</v>
      </c>
      <c r="W68" s="230"/>
      <c r="X68" s="230" t="s">
        <v>144</v>
      </c>
      <c r="Y68" s="230" t="s">
        <v>145</v>
      </c>
      <c r="Z68" s="210"/>
      <c r="AA68" s="210"/>
      <c r="AB68" s="210"/>
      <c r="AC68" s="210"/>
      <c r="AD68" s="210"/>
      <c r="AE68" s="210"/>
      <c r="AF68" s="210"/>
      <c r="AG68" s="210" t="s">
        <v>146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1" x14ac:dyDescent="0.2">
      <c r="A69" s="256">
        <v>28</v>
      </c>
      <c r="B69" s="257" t="s">
        <v>603</v>
      </c>
      <c r="C69" s="268" t="s">
        <v>605</v>
      </c>
      <c r="D69" s="258" t="s">
        <v>301</v>
      </c>
      <c r="E69" s="259">
        <v>3</v>
      </c>
      <c r="F69" s="260"/>
      <c r="G69" s="261">
        <f>ROUND(E69*F69,2)</f>
        <v>0</v>
      </c>
      <c r="H69" s="231"/>
      <c r="I69" s="230">
        <f>ROUND(E69*H69,2)</f>
        <v>0</v>
      </c>
      <c r="J69" s="231"/>
      <c r="K69" s="230">
        <f>ROUND(E69*J69,2)</f>
        <v>0</v>
      </c>
      <c r="L69" s="230">
        <v>21</v>
      </c>
      <c r="M69" s="230">
        <f>G69*(1+L69/100)</f>
        <v>0</v>
      </c>
      <c r="N69" s="229">
        <v>0</v>
      </c>
      <c r="O69" s="229">
        <f>ROUND(E69*N69,2)</f>
        <v>0</v>
      </c>
      <c r="P69" s="229">
        <v>0</v>
      </c>
      <c r="Q69" s="229">
        <f>ROUND(E69*P69,2)</f>
        <v>0</v>
      </c>
      <c r="R69" s="230"/>
      <c r="S69" s="230" t="s">
        <v>143</v>
      </c>
      <c r="T69" s="230" t="s">
        <v>544</v>
      </c>
      <c r="U69" s="230">
        <v>0.49</v>
      </c>
      <c r="V69" s="230">
        <f>ROUND(E69*U69,2)</f>
        <v>1.47</v>
      </c>
      <c r="W69" s="230"/>
      <c r="X69" s="230" t="s">
        <v>144</v>
      </c>
      <c r="Y69" s="230" t="s">
        <v>145</v>
      </c>
      <c r="Z69" s="210"/>
      <c r="AA69" s="210"/>
      <c r="AB69" s="210"/>
      <c r="AC69" s="210"/>
      <c r="AD69" s="210"/>
      <c r="AE69" s="210"/>
      <c r="AF69" s="210"/>
      <c r="AG69" s="210" t="s">
        <v>146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2.5" outlineLevel="1" x14ac:dyDescent="0.2">
      <c r="A70" s="256">
        <v>29</v>
      </c>
      <c r="B70" s="257" t="s">
        <v>606</v>
      </c>
      <c r="C70" s="268" t="s">
        <v>607</v>
      </c>
      <c r="D70" s="258" t="s">
        <v>301</v>
      </c>
      <c r="E70" s="259">
        <v>1</v>
      </c>
      <c r="F70" s="260"/>
      <c r="G70" s="261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0</v>
      </c>
      <c r="O70" s="229">
        <f>ROUND(E70*N70,2)</f>
        <v>0</v>
      </c>
      <c r="P70" s="229">
        <v>0</v>
      </c>
      <c r="Q70" s="229">
        <f>ROUND(E70*P70,2)</f>
        <v>0</v>
      </c>
      <c r="R70" s="230"/>
      <c r="S70" s="230" t="s">
        <v>143</v>
      </c>
      <c r="T70" s="230" t="s">
        <v>544</v>
      </c>
      <c r="U70" s="230">
        <v>0.67900000000000005</v>
      </c>
      <c r="V70" s="230">
        <f>ROUND(E70*U70,2)</f>
        <v>0.68</v>
      </c>
      <c r="W70" s="230"/>
      <c r="X70" s="230" t="s">
        <v>144</v>
      </c>
      <c r="Y70" s="230" t="s">
        <v>145</v>
      </c>
      <c r="Z70" s="210"/>
      <c r="AA70" s="210"/>
      <c r="AB70" s="210"/>
      <c r="AC70" s="210"/>
      <c r="AD70" s="210"/>
      <c r="AE70" s="210"/>
      <c r="AF70" s="210"/>
      <c r="AG70" s="210" t="s">
        <v>146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1" x14ac:dyDescent="0.2">
      <c r="A71" s="256">
        <v>30</v>
      </c>
      <c r="B71" s="257" t="s">
        <v>606</v>
      </c>
      <c r="C71" s="268" t="s">
        <v>608</v>
      </c>
      <c r="D71" s="258" t="s">
        <v>301</v>
      </c>
      <c r="E71" s="259">
        <v>3</v>
      </c>
      <c r="F71" s="260"/>
      <c r="G71" s="261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0</v>
      </c>
      <c r="O71" s="229">
        <f>ROUND(E71*N71,2)</f>
        <v>0</v>
      </c>
      <c r="P71" s="229">
        <v>0</v>
      </c>
      <c r="Q71" s="229">
        <f>ROUND(E71*P71,2)</f>
        <v>0</v>
      </c>
      <c r="R71" s="230"/>
      <c r="S71" s="230" t="s">
        <v>143</v>
      </c>
      <c r="T71" s="230" t="s">
        <v>544</v>
      </c>
      <c r="U71" s="230">
        <v>0.78</v>
      </c>
      <c r="V71" s="230">
        <f>ROUND(E71*U71,2)</f>
        <v>2.34</v>
      </c>
      <c r="W71" s="230"/>
      <c r="X71" s="230" t="s">
        <v>144</v>
      </c>
      <c r="Y71" s="230" t="s">
        <v>145</v>
      </c>
      <c r="Z71" s="210"/>
      <c r="AA71" s="210"/>
      <c r="AB71" s="210"/>
      <c r="AC71" s="210"/>
      <c r="AD71" s="210"/>
      <c r="AE71" s="210"/>
      <c r="AF71" s="210"/>
      <c r="AG71" s="210" t="s">
        <v>146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2.5" outlineLevel="1" x14ac:dyDescent="0.2">
      <c r="A72" s="256">
        <v>31</v>
      </c>
      <c r="B72" s="257" t="s">
        <v>606</v>
      </c>
      <c r="C72" s="268" t="s">
        <v>609</v>
      </c>
      <c r="D72" s="258" t="s">
        <v>301</v>
      </c>
      <c r="E72" s="259">
        <v>2</v>
      </c>
      <c r="F72" s="260"/>
      <c r="G72" s="261">
        <f>ROUND(E72*F72,2)</f>
        <v>0</v>
      </c>
      <c r="H72" s="231"/>
      <c r="I72" s="230">
        <f>ROUND(E72*H72,2)</f>
        <v>0</v>
      </c>
      <c r="J72" s="231"/>
      <c r="K72" s="230">
        <f>ROUND(E72*J72,2)</f>
        <v>0</v>
      </c>
      <c r="L72" s="230">
        <v>21</v>
      </c>
      <c r="M72" s="230">
        <f>G72*(1+L72/100)</f>
        <v>0</v>
      </c>
      <c r="N72" s="229">
        <v>0</v>
      </c>
      <c r="O72" s="229">
        <f>ROUND(E72*N72,2)</f>
        <v>0</v>
      </c>
      <c r="P72" s="229">
        <v>0</v>
      </c>
      <c r="Q72" s="229">
        <f>ROUND(E72*P72,2)</f>
        <v>0</v>
      </c>
      <c r="R72" s="230"/>
      <c r="S72" s="230" t="s">
        <v>143</v>
      </c>
      <c r="T72" s="230" t="s">
        <v>544</v>
      </c>
      <c r="U72" s="230">
        <v>1.1200000000000001</v>
      </c>
      <c r="V72" s="230">
        <f>ROUND(E72*U72,2)</f>
        <v>2.2400000000000002</v>
      </c>
      <c r="W72" s="230"/>
      <c r="X72" s="230" t="s">
        <v>144</v>
      </c>
      <c r="Y72" s="230" t="s">
        <v>145</v>
      </c>
      <c r="Z72" s="210"/>
      <c r="AA72" s="210"/>
      <c r="AB72" s="210"/>
      <c r="AC72" s="210"/>
      <c r="AD72" s="210"/>
      <c r="AE72" s="210"/>
      <c r="AF72" s="210"/>
      <c r="AG72" s="210" t="s">
        <v>146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x14ac:dyDescent="0.2">
      <c r="A73" s="241" t="s">
        <v>138</v>
      </c>
      <c r="B73" s="242" t="s">
        <v>107</v>
      </c>
      <c r="C73" s="262" t="s">
        <v>108</v>
      </c>
      <c r="D73" s="243"/>
      <c r="E73" s="244"/>
      <c r="F73" s="245"/>
      <c r="G73" s="246">
        <f>SUMIF(AG74:AG82,"&lt;&gt;NOR",G74:G82)</f>
        <v>0</v>
      </c>
      <c r="H73" s="240"/>
      <c r="I73" s="240">
        <f>SUM(I74:I82)</f>
        <v>0</v>
      </c>
      <c r="J73" s="240"/>
      <c r="K73" s="240">
        <f>SUM(K74:K82)</f>
        <v>0</v>
      </c>
      <c r="L73" s="240"/>
      <c r="M73" s="240">
        <f>SUM(M74:M82)</f>
        <v>0</v>
      </c>
      <c r="N73" s="239"/>
      <c r="O73" s="239">
        <f>SUM(O74:O82)</f>
        <v>0</v>
      </c>
      <c r="P73" s="239"/>
      <c r="Q73" s="239">
        <f>SUM(Q74:Q82)</f>
        <v>0</v>
      </c>
      <c r="R73" s="240"/>
      <c r="S73" s="240"/>
      <c r="T73" s="240"/>
      <c r="U73" s="240"/>
      <c r="V73" s="240">
        <f>SUM(V74:V82)</f>
        <v>65.89</v>
      </c>
      <c r="W73" s="240"/>
      <c r="X73" s="240"/>
      <c r="Y73" s="240"/>
      <c r="AG73" t="s">
        <v>139</v>
      </c>
    </row>
    <row r="74" spans="1:60" ht="22.5" outlineLevel="1" x14ac:dyDescent="0.2">
      <c r="A74" s="256">
        <v>32</v>
      </c>
      <c r="B74" s="257" t="s">
        <v>610</v>
      </c>
      <c r="C74" s="268" t="s">
        <v>611</v>
      </c>
      <c r="D74" s="258" t="s">
        <v>231</v>
      </c>
      <c r="E74" s="259">
        <v>886.66335000000004</v>
      </c>
      <c r="F74" s="260"/>
      <c r="G74" s="261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0</v>
      </c>
      <c r="O74" s="229">
        <f>ROUND(E74*N74,2)</f>
        <v>0</v>
      </c>
      <c r="P74" s="229">
        <v>0</v>
      </c>
      <c r="Q74" s="229">
        <f>ROUND(E74*P74,2)</f>
        <v>0</v>
      </c>
      <c r="R74" s="230"/>
      <c r="S74" s="230" t="s">
        <v>143</v>
      </c>
      <c r="T74" s="230" t="s">
        <v>143</v>
      </c>
      <c r="U74" s="230">
        <v>0</v>
      </c>
      <c r="V74" s="230">
        <f>ROUND(E74*U74,2)</f>
        <v>0</v>
      </c>
      <c r="W74" s="230"/>
      <c r="X74" s="230" t="s">
        <v>144</v>
      </c>
      <c r="Y74" s="230" t="s">
        <v>145</v>
      </c>
      <c r="Z74" s="210"/>
      <c r="AA74" s="210"/>
      <c r="AB74" s="210"/>
      <c r="AC74" s="210"/>
      <c r="AD74" s="210"/>
      <c r="AE74" s="210"/>
      <c r="AF74" s="210"/>
      <c r="AG74" s="210" t="s">
        <v>146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48">
        <v>33</v>
      </c>
      <c r="B75" s="249" t="s">
        <v>612</v>
      </c>
      <c r="C75" s="263" t="s">
        <v>613</v>
      </c>
      <c r="D75" s="250" t="s">
        <v>231</v>
      </c>
      <c r="E75" s="251">
        <v>3.85</v>
      </c>
      <c r="F75" s="252"/>
      <c r="G75" s="253">
        <f>ROUND(E75*F75,2)</f>
        <v>0</v>
      </c>
      <c r="H75" s="231"/>
      <c r="I75" s="230">
        <f>ROUND(E75*H75,2)</f>
        <v>0</v>
      </c>
      <c r="J75" s="231"/>
      <c r="K75" s="230">
        <f>ROUND(E75*J75,2)</f>
        <v>0</v>
      </c>
      <c r="L75" s="230">
        <v>21</v>
      </c>
      <c r="M75" s="230">
        <f>G75*(1+L75/100)</f>
        <v>0</v>
      </c>
      <c r="N75" s="229">
        <v>0</v>
      </c>
      <c r="O75" s="229">
        <f>ROUND(E75*N75,2)</f>
        <v>0</v>
      </c>
      <c r="P75" s="229">
        <v>0</v>
      </c>
      <c r="Q75" s="229">
        <f>ROUND(E75*P75,2)</f>
        <v>0</v>
      </c>
      <c r="R75" s="230"/>
      <c r="S75" s="230" t="s">
        <v>143</v>
      </c>
      <c r="T75" s="230" t="s">
        <v>544</v>
      </c>
      <c r="U75" s="230">
        <v>0</v>
      </c>
      <c r="V75" s="230">
        <f>ROUND(E75*U75,2)</f>
        <v>0</v>
      </c>
      <c r="W75" s="230"/>
      <c r="X75" s="230" t="s">
        <v>144</v>
      </c>
      <c r="Y75" s="230" t="s">
        <v>145</v>
      </c>
      <c r="Z75" s="210"/>
      <c r="AA75" s="210"/>
      <c r="AB75" s="210"/>
      <c r="AC75" s="210"/>
      <c r="AD75" s="210"/>
      <c r="AE75" s="210"/>
      <c r="AF75" s="210"/>
      <c r="AG75" s="210" t="s">
        <v>146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27"/>
      <c r="B76" s="228"/>
      <c r="C76" s="265" t="s">
        <v>614</v>
      </c>
      <c r="D76" s="255"/>
      <c r="E76" s="255"/>
      <c r="F76" s="255"/>
      <c r="G76" s="255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207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64" t="s">
        <v>615</v>
      </c>
      <c r="D77" s="232"/>
      <c r="E77" s="233">
        <v>3.85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148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2.5" outlineLevel="1" x14ac:dyDescent="0.2">
      <c r="A78" s="256">
        <v>34</v>
      </c>
      <c r="B78" s="257" t="s">
        <v>616</v>
      </c>
      <c r="C78" s="268" t="s">
        <v>617</v>
      </c>
      <c r="D78" s="258" t="s">
        <v>231</v>
      </c>
      <c r="E78" s="259">
        <v>104.571</v>
      </c>
      <c r="F78" s="260"/>
      <c r="G78" s="261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0</v>
      </c>
      <c r="O78" s="229">
        <f>ROUND(E78*N78,2)</f>
        <v>0</v>
      </c>
      <c r="P78" s="229">
        <v>0</v>
      </c>
      <c r="Q78" s="229">
        <f>ROUND(E78*P78,2)</f>
        <v>0</v>
      </c>
      <c r="R78" s="230"/>
      <c r="S78" s="230" t="s">
        <v>143</v>
      </c>
      <c r="T78" s="230" t="s">
        <v>143</v>
      </c>
      <c r="U78" s="230">
        <v>0</v>
      </c>
      <c r="V78" s="230">
        <f>ROUND(E78*U78,2)</f>
        <v>0</v>
      </c>
      <c r="W78" s="230"/>
      <c r="X78" s="230" t="s">
        <v>144</v>
      </c>
      <c r="Y78" s="230" t="s">
        <v>145</v>
      </c>
      <c r="Z78" s="210"/>
      <c r="AA78" s="210"/>
      <c r="AB78" s="210"/>
      <c r="AC78" s="210"/>
      <c r="AD78" s="210"/>
      <c r="AE78" s="210"/>
      <c r="AF78" s="210"/>
      <c r="AG78" s="210" t="s">
        <v>146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2.5" outlineLevel="1" x14ac:dyDescent="0.2">
      <c r="A79" s="248">
        <v>35</v>
      </c>
      <c r="B79" s="249" t="s">
        <v>618</v>
      </c>
      <c r="C79" s="263" t="s">
        <v>619</v>
      </c>
      <c r="D79" s="250" t="s">
        <v>231</v>
      </c>
      <c r="E79" s="251">
        <v>577.65840000000003</v>
      </c>
      <c r="F79" s="252"/>
      <c r="G79" s="253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0</v>
      </c>
      <c r="O79" s="229">
        <f>ROUND(E79*N79,2)</f>
        <v>0</v>
      </c>
      <c r="P79" s="229">
        <v>0</v>
      </c>
      <c r="Q79" s="229">
        <f>ROUND(E79*P79,2)</f>
        <v>0</v>
      </c>
      <c r="R79" s="230"/>
      <c r="S79" s="230" t="s">
        <v>143</v>
      </c>
      <c r="T79" s="230" t="s">
        <v>143</v>
      </c>
      <c r="U79" s="230">
        <v>0</v>
      </c>
      <c r="V79" s="230">
        <f>ROUND(E79*U79,2)</f>
        <v>0</v>
      </c>
      <c r="W79" s="230"/>
      <c r="X79" s="230" t="s">
        <v>144</v>
      </c>
      <c r="Y79" s="230" t="s">
        <v>145</v>
      </c>
      <c r="Z79" s="210"/>
      <c r="AA79" s="210"/>
      <c r="AB79" s="210"/>
      <c r="AC79" s="210"/>
      <c r="AD79" s="210"/>
      <c r="AE79" s="210"/>
      <c r="AF79" s="210"/>
      <c r="AG79" s="210" t="s">
        <v>146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27"/>
      <c r="B80" s="228"/>
      <c r="C80" s="265" t="s">
        <v>620</v>
      </c>
      <c r="D80" s="255"/>
      <c r="E80" s="255"/>
      <c r="F80" s="255"/>
      <c r="G80" s="255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207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56">
        <v>36</v>
      </c>
      <c r="B81" s="257" t="s">
        <v>621</v>
      </c>
      <c r="C81" s="268" t="s">
        <v>622</v>
      </c>
      <c r="D81" s="258" t="s">
        <v>231</v>
      </c>
      <c r="E81" s="259">
        <v>14120.034750000001</v>
      </c>
      <c r="F81" s="260"/>
      <c r="G81" s="261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0</v>
      </c>
      <c r="O81" s="229">
        <f>ROUND(E81*N81,2)</f>
        <v>0</v>
      </c>
      <c r="P81" s="229">
        <v>0</v>
      </c>
      <c r="Q81" s="229">
        <f>ROUND(E81*P81,2)</f>
        <v>0</v>
      </c>
      <c r="R81" s="230"/>
      <c r="S81" s="230" t="s">
        <v>143</v>
      </c>
      <c r="T81" s="230" t="s">
        <v>143</v>
      </c>
      <c r="U81" s="230">
        <v>0</v>
      </c>
      <c r="V81" s="230">
        <f>ROUND(E81*U81,2)</f>
        <v>0</v>
      </c>
      <c r="W81" s="230"/>
      <c r="X81" s="230" t="s">
        <v>623</v>
      </c>
      <c r="Y81" s="230" t="s">
        <v>145</v>
      </c>
      <c r="Z81" s="210"/>
      <c r="AA81" s="210"/>
      <c r="AB81" s="210"/>
      <c r="AC81" s="210"/>
      <c r="AD81" s="210"/>
      <c r="AE81" s="210"/>
      <c r="AF81" s="210"/>
      <c r="AG81" s="210" t="s">
        <v>624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48">
        <v>37</v>
      </c>
      <c r="B82" s="249" t="s">
        <v>625</v>
      </c>
      <c r="C82" s="263" t="s">
        <v>626</v>
      </c>
      <c r="D82" s="250" t="s">
        <v>231</v>
      </c>
      <c r="E82" s="251">
        <v>1568.89275</v>
      </c>
      <c r="F82" s="252"/>
      <c r="G82" s="253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0</v>
      </c>
      <c r="O82" s="229">
        <f>ROUND(E82*N82,2)</f>
        <v>0</v>
      </c>
      <c r="P82" s="229">
        <v>0</v>
      </c>
      <c r="Q82" s="229">
        <f>ROUND(E82*P82,2)</f>
        <v>0</v>
      </c>
      <c r="R82" s="230"/>
      <c r="S82" s="230" t="s">
        <v>143</v>
      </c>
      <c r="T82" s="230" t="s">
        <v>143</v>
      </c>
      <c r="U82" s="230">
        <v>4.2000000000000003E-2</v>
      </c>
      <c r="V82" s="230">
        <f>ROUND(E82*U82,2)</f>
        <v>65.89</v>
      </c>
      <c r="W82" s="230"/>
      <c r="X82" s="230" t="s">
        <v>623</v>
      </c>
      <c r="Y82" s="230" t="s">
        <v>145</v>
      </c>
      <c r="Z82" s="210"/>
      <c r="AA82" s="210"/>
      <c r="AB82" s="210"/>
      <c r="AC82" s="210"/>
      <c r="AD82" s="210"/>
      <c r="AE82" s="210"/>
      <c r="AF82" s="210"/>
      <c r="AG82" s="210" t="s">
        <v>624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x14ac:dyDescent="0.2">
      <c r="A83" s="3"/>
      <c r="B83" s="4"/>
      <c r="C83" s="269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AE83">
        <v>12</v>
      </c>
      <c r="AF83">
        <v>21</v>
      </c>
      <c r="AG83" t="s">
        <v>124</v>
      </c>
    </row>
    <row r="84" spans="1:60" x14ac:dyDescent="0.2">
      <c r="A84" s="213"/>
      <c r="B84" s="214" t="s">
        <v>31</v>
      </c>
      <c r="C84" s="270"/>
      <c r="D84" s="215"/>
      <c r="E84" s="216"/>
      <c r="F84" s="216"/>
      <c r="G84" s="247">
        <f>G8+G59+G63+G67+G73</f>
        <v>0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AE84">
        <f>SUMIF(L7:L82,AE83,G7:G82)</f>
        <v>0</v>
      </c>
      <c r="AF84">
        <f>SUMIF(L7:L82,AF83,G7:G82)</f>
        <v>0</v>
      </c>
      <c r="AG84" t="s">
        <v>382</v>
      </c>
    </row>
    <row r="85" spans="1:60" x14ac:dyDescent="0.2">
      <c r="A85" s="3"/>
      <c r="B85" s="4"/>
      <c r="C85" s="269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60" x14ac:dyDescent="0.2">
      <c r="A86" s="3"/>
      <c r="B86" s="4"/>
      <c r="C86" s="269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60" x14ac:dyDescent="0.2">
      <c r="A87" s="217" t="s">
        <v>383</v>
      </c>
      <c r="B87" s="217"/>
      <c r="C87" s="271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60" x14ac:dyDescent="0.2">
      <c r="A88" s="218"/>
      <c r="B88" s="219"/>
      <c r="C88" s="272"/>
      <c r="D88" s="219"/>
      <c r="E88" s="219"/>
      <c r="F88" s="219"/>
      <c r="G88" s="220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AG88" t="s">
        <v>384</v>
      </c>
    </row>
    <row r="89" spans="1:60" x14ac:dyDescent="0.2">
      <c r="A89" s="221"/>
      <c r="B89" s="222"/>
      <c r="C89" s="273"/>
      <c r="D89" s="222"/>
      <c r="E89" s="222"/>
      <c r="F89" s="222"/>
      <c r="G89" s="22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60" x14ac:dyDescent="0.2">
      <c r="A90" s="221"/>
      <c r="B90" s="222"/>
      <c r="C90" s="273"/>
      <c r="D90" s="222"/>
      <c r="E90" s="222"/>
      <c r="F90" s="222"/>
      <c r="G90" s="22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60" x14ac:dyDescent="0.2">
      <c r="A91" s="221"/>
      <c r="B91" s="222"/>
      <c r="C91" s="273"/>
      <c r="D91" s="222"/>
      <c r="E91" s="222"/>
      <c r="F91" s="222"/>
      <c r="G91" s="22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60" x14ac:dyDescent="0.2">
      <c r="A92" s="224"/>
      <c r="B92" s="225"/>
      <c r="C92" s="274"/>
      <c r="D92" s="225"/>
      <c r="E92" s="225"/>
      <c r="F92" s="225"/>
      <c r="G92" s="22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">
      <c r="A93" s="3"/>
      <c r="B93" s="4"/>
      <c r="C93" s="269"/>
      <c r="D93" s="6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">
      <c r="C94" s="275"/>
      <c r="D94" s="10"/>
      <c r="AG94" t="s">
        <v>385</v>
      </c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9">
    <mergeCell ref="A1:G1"/>
    <mergeCell ref="C2:G2"/>
    <mergeCell ref="C3:G3"/>
    <mergeCell ref="C4:G4"/>
    <mergeCell ref="A87:C87"/>
    <mergeCell ref="A88:G92"/>
    <mergeCell ref="C52:G52"/>
    <mergeCell ref="C76:G76"/>
    <mergeCell ref="C80:G8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112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113</v>
      </c>
    </row>
    <row r="3" spans="1:60" ht="24.95" customHeight="1" x14ac:dyDescent="0.2">
      <c r="A3" s="196" t="s">
        <v>9</v>
      </c>
      <c r="B3" s="49" t="s">
        <v>53</v>
      </c>
      <c r="C3" s="199" t="s">
        <v>54</v>
      </c>
      <c r="D3" s="197"/>
      <c r="E3" s="197"/>
      <c r="F3" s="197"/>
      <c r="G3" s="198"/>
      <c r="AC3" s="174" t="s">
        <v>113</v>
      </c>
      <c r="AG3" t="s">
        <v>114</v>
      </c>
    </row>
    <row r="4" spans="1:60" ht="24.95" customHeight="1" x14ac:dyDescent="0.2">
      <c r="A4" s="200" t="s">
        <v>10</v>
      </c>
      <c r="B4" s="201" t="s">
        <v>48</v>
      </c>
      <c r="C4" s="202" t="s">
        <v>55</v>
      </c>
      <c r="D4" s="203"/>
      <c r="E4" s="203"/>
      <c r="F4" s="203"/>
      <c r="G4" s="204"/>
      <c r="AG4" t="s">
        <v>115</v>
      </c>
    </row>
    <row r="5" spans="1:60" x14ac:dyDescent="0.2">
      <c r="D5" s="10"/>
    </row>
    <row r="6" spans="1:60" ht="38.25" x14ac:dyDescent="0.2">
      <c r="A6" s="206" t="s">
        <v>116</v>
      </c>
      <c r="B6" s="208" t="s">
        <v>117</v>
      </c>
      <c r="C6" s="208" t="s">
        <v>118</v>
      </c>
      <c r="D6" s="207" t="s">
        <v>119</v>
      </c>
      <c r="E6" s="206" t="s">
        <v>120</v>
      </c>
      <c r="F6" s="205" t="s">
        <v>121</v>
      </c>
      <c r="G6" s="206" t="s">
        <v>31</v>
      </c>
      <c r="H6" s="209" t="s">
        <v>32</v>
      </c>
      <c r="I6" s="209" t="s">
        <v>122</v>
      </c>
      <c r="J6" s="209" t="s">
        <v>33</v>
      </c>
      <c r="K6" s="209" t="s">
        <v>123</v>
      </c>
      <c r="L6" s="209" t="s">
        <v>124</v>
      </c>
      <c r="M6" s="209" t="s">
        <v>125</v>
      </c>
      <c r="N6" s="209" t="s">
        <v>126</v>
      </c>
      <c r="O6" s="209" t="s">
        <v>127</v>
      </c>
      <c r="P6" s="209" t="s">
        <v>128</v>
      </c>
      <c r="Q6" s="209" t="s">
        <v>129</v>
      </c>
      <c r="R6" s="209" t="s">
        <v>130</v>
      </c>
      <c r="S6" s="209" t="s">
        <v>131</v>
      </c>
      <c r="T6" s="209" t="s">
        <v>132</v>
      </c>
      <c r="U6" s="209" t="s">
        <v>133</v>
      </c>
      <c r="V6" s="209" t="s">
        <v>134</v>
      </c>
      <c r="W6" s="209" t="s">
        <v>135</v>
      </c>
      <c r="X6" s="209" t="s">
        <v>136</v>
      </c>
      <c r="Y6" s="209" t="s">
        <v>137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1" t="s">
        <v>138</v>
      </c>
      <c r="B8" s="242" t="s">
        <v>73</v>
      </c>
      <c r="C8" s="262" t="s">
        <v>74</v>
      </c>
      <c r="D8" s="243"/>
      <c r="E8" s="244"/>
      <c r="F8" s="245"/>
      <c r="G8" s="246">
        <f>SUMIF(AG9:AG62,"&lt;&gt;NOR",G9:G62)</f>
        <v>0</v>
      </c>
      <c r="H8" s="240"/>
      <c r="I8" s="240">
        <f>SUM(I9:I62)</f>
        <v>0</v>
      </c>
      <c r="J8" s="240"/>
      <c r="K8" s="240">
        <f>SUM(K9:K62)</f>
        <v>0</v>
      </c>
      <c r="L8" s="240"/>
      <c r="M8" s="240">
        <f>SUM(M9:M62)</f>
        <v>0</v>
      </c>
      <c r="N8" s="239"/>
      <c r="O8" s="239">
        <f>SUM(O9:O62)</f>
        <v>102.6</v>
      </c>
      <c r="P8" s="239"/>
      <c r="Q8" s="239">
        <f>SUM(Q9:Q62)</f>
        <v>0</v>
      </c>
      <c r="R8" s="240"/>
      <c r="S8" s="240"/>
      <c r="T8" s="240"/>
      <c r="U8" s="240"/>
      <c r="V8" s="240">
        <f>SUM(V9:V62)</f>
        <v>0</v>
      </c>
      <c r="W8" s="240"/>
      <c r="X8" s="240"/>
      <c r="Y8" s="240"/>
      <c r="AG8" t="s">
        <v>139</v>
      </c>
    </row>
    <row r="9" spans="1:60" ht="45" outlineLevel="1" x14ac:dyDescent="0.2">
      <c r="A9" s="248">
        <v>1</v>
      </c>
      <c r="B9" s="249" t="s">
        <v>627</v>
      </c>
      <c r="C9" s="263" t="s">
        <v>628</v>
      </c>
      <c r="D9" s="250" t="s">
        <v>142</v>
      </c>
      <c r="E9" s="251">
        <v>54</v>
      </c>
      <c r="F9" s="252"/>
      <c r="G9" s="253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629</v>
      </c>
      <c r="T9" s="230" t="s">
        <v>630</v>
      </c>
      <c r="U9" s="230">
        <v>0</v>
      </c>
      <c r="V9" s="230">
        <f>ROUND(E9*U9,2)</f>
        <v>0</v>
      </c>
      <c r="W9" s="230"/>
      <c r="X9" s="230" t="s">
        <v>144</v>
      </c>
      <c r="Y9" s="230" t="s">
        <v>145</v>
      </c>
      <c r="Z9" s="210"/>
      <c r="AA9" s="210"/>
      <c r="AB9" s="210"/>
      <c r="AC9" s="210"/>
      <c r="AD9" s="210"/>
      <c r="AE9" s="210"/>
      <c r="AF9" s="210"/>
      <c r="AG9" s="210" t="s">
        <v>435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5" t="s">
        <v>631</v>
      </c>
      <c r="D10" s="255"/>
      <c r="E10" s="255"/>
      <c r="F10" s="255"/>
      <c r="G10" s="255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207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27"/>
      <c r="B11" s="228"/>
      <c r="C11" s="264" t="s">
        <v>632</v>
      </c>
      <c r="D11" s="232"/>
      <c r="E11" s="233"/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148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64" t="s">
        <v>633</v>
      </c>
      <c r="D12" s="232"/>
      <c r="E12" s="233">
        <v>54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148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33.75" outlineLevel="1" x14ac:dyDescent="0.2">
      <c r="A13" s="248">
        <v>2</v>
      </c>
      <c r="B13" s="249" t="s">
        <v>634</v>
      </c>
      <c r="C13" s="263" t="s">
        <v>635</v>
      </c>
      <c r="D13" s="250" t="s">
        <v>142</v>
      </c>
      <c r="E13" s="251">
        <v>54</v>
      </c>
      <c r="F13" s="252"/>
      <c r="G13" s="253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629</v>
      </c>
      <c r="T13" s="230" t="s">
        <v>630</v>
      </c>
      <c r="U13" s="230">
        <v>0</v>
      </c>
      <c r="V13" s="230">
        <f>ROUND(E13*U13,2)</f>
        <v>0</v>
      </c>
      <c r="W13" s="230"/>
      <c r="X13" s="230" t="s">
        <v>144</v>
      </c>
      <c r="Y13" s="230" t="s">
        <v>145</v>
      </c>
      <c r="Z13" s="210"/>
      <c r="AA13" s="210"/>
      <c r="AB13" s="210"/>
      <c r="AC13" s="210"/>
      <c r="AD13" s="210"/>
      <c r="AE13" s="210"/>
      <c r="AF13" s="210"/>
      <c r="AG13" s="210" t="s">
        <v>435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65" t="s">
        <v>636</v>
      </c>
      <c r="D14" s="255"/>
      <c r="E14" s="255"/>
      <c r="F14" s="255"/>
      <c r="G14" s="255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207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56.25" outlineLevel="1" x14ac:dyDescent="0.2">
      <c r="A15" s="248">
        <v>3</v>
      </c>
      <c r="B15" s="249" t="s">
        <v>637</v>
      </c>
      <c r="C15" s="263" t="s">
        <v>638</v>
      </c>
      <c r="D15" s="250" t="s">
        <v>142</v>
      </c>
      <c r="E15" s="251">
        <v>54</v>
      </c>
      <c r="F15" s="252"/>
      <c r="G15" s="253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629</v>
      </c>
      <c r="T15" s="230" t="s">
        <v>630</v>
      </c>
      <c r="U15" s="230">
        <v>0</v>
      </c>
      <c r="V15" s="230">
        <f>ROUND(E15*U15,2)</f>
        <v>0</v>
      </c>
      <c r="W15" s="230"/>
      <c r="X15" s="230" t="s">
        <v>144</v>
      </c>
      <c r="Y15" s="230" t="s">
        <v>145</v>
      </c>
      <c r="Z15" s="210"/>
      <c r="AA15" s="210"/>
      <c r="AB15" s="210"/>
      <c r="AC15" s="210"/>
      <c r="AD15" s="210"/>
      <c r="AE15" s="210"/>
      <c r="AF15" s="210"/>
      <c r="AG15" s="210" t="s">
        <v>435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65" t="s">
        <v>639</v>
      </c>
      <c r="D16" s="255"/>
      <c r="E16" s="255"/>
      <c r="F16" s="255"/>
      <c r="G16" s="255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207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27"/>
      <c r="B17" s="228"/>
      <c r="C17" s="277" t="s">
        <v>640</v>
      </c>
      <c r="D17" s="276"/>
      <c r="E17" s="276"/>
      <c r="F17" s="276"/>
      <c r="G17" s="276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207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77" t="s">
        <v>641</v>
      </c>
      <c r="D18" s="276"/>
      <c r="E18" s="276"/>
      <c r="F18" s="276"/>
      <c r="G18" s="276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207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77" t="s">
        <v>642</v>
      </c>
      <c r="D19" s="276"/>
      <c r="E19" s="276"/>
      <c r="F19" s="276"/>
      <c r="G19" s="276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207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56.25" outlineLevel="1" x14ac:dyDescent="0.2">
      <c r="A20" s="248">
        <v>4</v>
      </c>
      <c r="B20" s="249" t="s">
        <v>643</v>
      </c>
      <c r="C20" s="263" t="s">
        <v>638</v>
      </c>
      <c r="D20" s="250" t="s">
        <v>142</v>
      </c>
      <c r="E20" s="251">
        <v>216</v>
      </c>
      <c r="F20" s="252"/>
      <c r="G20" s="253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629</v>
      </c>
      <c r="T20" s="230" t="s">
        <v>630</v>
      </c>
      <c r="U20" s="230">
        <v>0</v>
      </c>
      <c r="V20" s="230">
        <f>ROUND(E20*U20,2)</f>
        <v>0</v>
      </c>
      <c r="W20" s="230"/>
      <c r="X20" s="230" t="s">
        <v>144</v>
      </c>
      <c r="Y20" s="230" t="s">
        <v>145</v>
      </c>
      <c r="Z20" s="210"/>
      <c r="AA20" s="210"/>
      <c r="AB20" s="210"/>
      <c r="AC20" s="210"/>
      <c r="AD20" s="210"/>
      <c r="AE20" s="210"/>
      <c r="AF20" s="210"/>
      <c r="AG20" s="210" t="s">
        <v>435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65" t="s">
        <v>644</v>
      </c>
      <c r="D21" s="255"/>
      <c r="E21" s="255"/>
      <c r="F21" s="255"/>
      <c r="G21" s="255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207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77" t="s">
        <v>645</v>
      </c>
      <c r="D22" s="276"/>
      <c r="E22" s="276"/>
      <c r="F22" s="276"/>
      <c r="G22" s="276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207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77" t="s">
        <v>641</v>
      </c>
      <c r="D23" s="276"/>
      <c r="E23" s="276"/>
      <c r="F23" s="276"/>
      <c r="G23" s="276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207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77" t="s">
        <v>646</v>
      </c>
      <c r="D24" s="276"/>
      <c r="E24" s="276"/>
      <c r="F24" s="276"/>
      <c r="G24" s="276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207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64" t="s">
        <v>647</v>
      </c>
      <c r="D25" s="232"/>
      <c r="E25" s="233"/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148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64" t="s">
        <v>648</v>
      </c>
      <c r="D26" s="232"/>
      <c r="E26" s="233">
        <v>216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148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33.75" outlineLevel="1" x14ac:dyDescent="0.2">
      <c r="A27" s="248">
        <v>5</v>
      </c>
      <c r="B27" s="249" t="s">
        <v>649</v>
      </c>
      <c r="C27" s="263" t="s">
        <v>650</v>
      </c>
      <c r="D27" s="250" t="s">
        <v>142</v>
      </c>
      <c r="E27" s="251">
        <v>54</v>
      </c>
      <c r="F27" s="252"/>
      <c r="G27" s="253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629</v>
      </c>
      <c r="T27" s="230" t="s">
        <v>630</v>
      </c>
      <c r="U27" s="230">
        <v>0</v>
      </c>
      <c r="V27" s="230">
        <f>ROUND(E27*U27,2)</f>
        <v>0</v>
      </c>
      <c r="W27" s="230"/>
      <c r="X27" s="230" t="s">
        <v>144</v>
      </c>
      <c r="Y27" s="230" t="s">
        <v>145</v>
      </c>
      <c r="Z27" s="210"/>
      <c r="AA27" s="210"/>
      <c r="AB27" s="210"/>
      <c r="AC27" s="210"/>
      <c r="AD27" s="210"/>
      <c r="AE27" s="210"/>
      <c r="AF27" s="210"/>
      <c r="AG27" s="210" t="s">
        <v>435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65" t="s">
        <v>651</v>
      </c>
      <c r="D28" s="255"/>
      <c r="E28" s="255"/>
      <c r="F28" s="255"/>
      <c r="G28" s="255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207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27"/>
      <c r="B29" s="228"/>
      <c r="C29" s="277" t="s">
        <v>641</v>
      </c>
      <c r="D29" s="276"/>
      <c r="E29" s="276"/>
      <c r="F29" s="276"/>
      <c r="G29" s="276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207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77" t="s">
        <v>642</v>
      </c>
      <c r="D30" s="276"/>
      <c r="E30" s="276"/>
      <c r="F30" s="276"/>
      <c r="G30" s="276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207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33.75" outlineLevel="1" x14ac:dyDescent="0.2">
      <c r="A31" s="248">
        <v>6</v>
      </c>
      <c r="B31" s="249" t="s">
        <v>652</v>
      </c>
      <c r="C31" s="263" t="s">
        <v>653</v>
      </c>
      <c r="D31" s="250" t="s">
        <v>142</v>
      </c>
      <c r="E31" s="251">
        <v>54</v>
      </c>
      <c r="F31" s="252"/>
      <c r="G31" s="253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629</v>
      </c>
      <c r="T31" s="230" t="s">
        <v>630</v>
      </c>
      <c r="U31" s="230">
        <v>0</v>
      </c>
      <c r="V31" s="230">
        <f>ROUND(E31*U31,2)</f>
        <v>0</v>
      </c>
      <c r="W31" s="230"/>
      <c r="X31" s="230" t="s">
        <v>144</v>
      </c>
      <c r="Y31" s="230" t="s">
        <v>145</v>
      </c>
      <c r="Z31" s="210"/>
      <c r="AA31" s="210"/>
      <c r="AB31" s="210"/>
      <c r="AC31" s="210"/>
      <c r="AD31" s="210"/>
      <c r="AE31" s="210"/>
      <c r="AF31" s="210"/>
      <c r="AG31" s="210" t="s">
        <v>435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65" t="s">
        <v>654</v>
      </c>
      <c r="D32" s="255"/>
      <c r="E32" s="255"/>
      <c r="F32" s="255"/>
      <c r="G32" s="255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207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33.75" outlineLevel="1" x14ac:dyDescent="0.2">
      <c r="A33" s="248">
        <v>7</v>
      </c>
      <c r="B33" s="249" t="s">
        <v>655</v>
      </c>
      <c r="C33" s="263" t="s">
        <v>656</v>
      </c>
      <c r="D33" s="250" t="s">
        <v>231</v>
      </c>
      <c r="E33" s="251">
        <v>102.6</v>
      </c>
      <c r="F33" s="252"/>
      <c r="G33" s="253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629</v>
      </c>
      <c r="T33" s="230" t="s">
        <v>630</v>
      </c>
      <c r="U33" s="230">
        <v>0</v>
      </c>
      <c r="V33" s="230">
        <f>ROUND(E33*U33,2)</f>
        <v>0</v>
      </c>
      <c r="W33" s="230"/>
      <c r="X33" s="230" t="s">
        <v>144</v>
      </c>
      <c r="Y33" s="230" t="s">
        <v>145</v>
      </c>
      <c r="Z33" s="210"/>
      <c r="AA33" s="210"/>
      <c r="AB33" s="210"/>
      <c r="AC33" s="210"/>
      <c r="AD33" s="210"/>
      <c r="AE33" s="210"/>
      <c r="AF33" s="210"/>
      <c r="AG33" s="210" t="s">
        <v>435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65" t="s">
        <v>657</v>
      </c>
      <c r="D34" s="255"/>
      <c r="E34" s="255"/>
      <c r="F34" s="255"/>
      <c r="G34" s="255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207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77" t="s">
        <v>641</v>
      </c>
      <c r="D35" s="276"/>
      <c r="E35" s="276"/>
      <c r="F35" s="276"/>
      <c r="G35" s="276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207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77" t="s">
        <v>658</v>
      </c>
      <c r="D36" s="276"/>
      <c r="E36" s="276"/>
      <c r="F36" s="276"/>
      <c r="G36" s="276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207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64" t="s">
        <v>659</v>
      </c>
      <c r="D37" s="232"/>
      <c r="E37" s="233"/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148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64" t="s">
        <v>660</v>
      </c>
      <c r="D38" s="232"/>
      <c r="E38" s="233">
        <v>102.6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148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33.75" outlineLevel="1" x14ac:dyDescent="0.2">
      <c r="A39" s="248">
        <v>8</v>
      </c>
      <c r="B39" s="249" t="s">
        <v>661</v>
      </c>
      <c r="C39" s="263" t="s">
        <v>662</v>
      </c>
      <c r="D39" s="250" t="s">
        <v>142</v>
      </c>
      <c r="E39" s="251">
        <v>54</v>
      </c>
      <c r="F39" s="252"/>
      <c r="G39" s="253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629</v>
      </c>
      <c r="T39" s="230" t="s">
        <v>630</v>
      </c>
      <c r="U39" s="230">
        <v>0</v>
      </c>
      <c r="V39" s="230">
        <f>ROUND(E39*U39,2)</f>
        <v>0</v>
      </c>
      <c r="W39" s="230"/>
      <c r="X39" s="230" t="s">
        <v>144</v>
      </c>
      <c r="Y39" s="230" t="s">
        <v>145</v>
      </c>
      <c r="Z39" s="210"/>
      <c r="AA39" s="210"/>
      <c r="AB39" s="210"/>
      <c r="AC39" s="210"/>
      <c r="AD39" s="210"/>
      <c r="AE39" s="210"/>
      <c r="AF39" s="210"/>
      <c r="AG39" s="210" t="s">
        <v>435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65" t="s">
        <v>663</v>
      </c>
      <c r="D40" s="255"/>
      <c r="E40" s="255"/>
      <c r="F40" s="255"/>
      <c r="G40" s="255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207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45" outlineLevel="1" x14ac:dyDescent="0.2">
      <c r="A41" s="248">
        <v>9</v>
      </c>
      <c r="B41" s="249" t="s">
        <v>664</v>
      </c>
      <c r="C41" s="263" t="s">
        <v>665</v>
      </c>
      <c r="D41" s="250" t="s">
        <v>142</v>
      </c>
      <c r="E41" s="251">
        <v>54</v>
      </c>
      <c r="F41" s="252"/>
      <c r="G41" s="253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629</v>
      </c>
      <c r="T41" s="230" t="s">
        <v>630</v>
      </c>
      <c r="U41" s="230">
        <v>0</v>
      </c>
      <c r="V41" s="230">
        <f>ROUND(E41*U41,2)</f>
        <v>0</v>
      </c>
      <c r="W41" s="230"/>
      <c r="X41" s="230" t="s">
        <v>144</v>
      </c>
      <c r="Y41" s="230" t="s">
        <v>145</v>
      </c>
      <c r="Z41" s="210"/>
      <c r="AA41" s="210"/>
      <c r="AB41" s="210"/>
      <c r="AC41" s="210"/>
      <c r="AD41" s="210"/>
      <c r="AE41" s="210"/>
      <c r="AF41" s="210"/>
      <c r="AG41" s="210" t="s">
        <v>435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65" t="s">
        <v>666</v>
      </c>
      <c r="D42" s="255"/>
      <c r="E42" s="255"/>
      <c r="F42" s="255"/>
      <c r="G42" s="255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207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77" t="s">
        <v>667</v>
      </c>
      <c r="D43" s="276"/>
      <c r="E43" s="276"/>
      <c r="F43" s="276"/>
      <c r="G43" s="276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207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77" t="s">
        <v>641</v>
      </c>
      <c r="D44" s="276"/>
      <c r="E44" s="276"/>
      <c r="F44" s="276"/>
      <c r="G44" s="276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207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77" t="s">
        <v>668</v>
      </c>
      <c r="D45" s="276"/>
      <c r="E45" s="276"/>
      <c r="F45" s="276"/>
      <c r="G45" s="276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207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64" t="s">
        <v>669</v>
      </c>
      <c r="D46" s="232"/>
      <c r="E46" s="233"/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148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64" t="s">
        <v>633</v>
      </c>
      <c r="D47" s="232"/>
      <c r="E47" s="233">
        <v>54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148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8">
        <v>10</v>
      </c>
      <c r="B48" s="249" t="s">
        <v>670</v>
      </c>
      <c r="C48" s="263" t="s">
        <v>671</v>
      </c>
      <c r="D48" s="250" t="s">
        <v>231</v>
      </c>
      <c r="E48" s="251">
        <v>102.6</v>
      </c>
      <c r="F48" s="252"/>
      <c r="G48" s="253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1</v>
      </c>
      <c r="O48" s="229">
        <f>ROUND(E48*N48,2)</f>
        <v>102.6</v>
      </c>
      <c r="P48" s="229">
        <v>0</v>
      </c>
      <c r="Q48" s="229">
        <f>ROUND(E48*P48,2)</f>
        <v>0</v>
      </c>
      <c r="R48" s="230"/>
      <c r="S48" s="230" t="s">
        <v>232</v>
      </c>
      <c r="T48" s="230" t="s">
        <v>233</v>
      </c>
      <c r="U48" s="230">
        <v>0</v>
      </c>
      <c r="V48" s="230">
        <f>ROUND(E48*U48,2)</f>
        <v>0</v>
      </c>
      <c r="W48" s="230"/>
      <c r="X48" s="230" t="s">
        <v>234</v>
      </c>
      <c r="Y48" s="230" t="s">
        <v>145</v>
      </c>
      <c r="Z48" s="210"/>
      <c r="AA48" s="210"/>
      <c r="AB48" s="210"/>
      <c r="AC48" s="210"/>
      <c r="AD48" s="210"/>
      <c r="AE48" s="210"/>
      <c r="AF48" s="210"/>
      <c r="AG48" s="210" t="s">
        <v>388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65" t="s">
        <v>641</v>
      </c>
      <c r="D49" s="255"/>
      <c r="E49" s="255"/>
      <c r="F49" s="255"/>
      <c r="G49" s="255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207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77" t="s">
        <v>672</v>
      </c>
      <c r="D50" s="276"/>
      <c r="E50" s="276"/>
      <c r="F50" s="276"/>
      <c r="G50" s="276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207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27"/>
      <c r="B51" s="228"/>
      <c r="C51" s="277" t="s">
        <v>673</v>
      </c>
      <c r="D51" s="276"/>
      <c r="E51" s="276"/>
      <c r="F51" s="276"/>
      <c r="G51" s="276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207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27"/>
      <c r="B52" s="228"/>
      <c r="C52" s="264" t="s">
        <v>659</v>
      </c>
      <c r="D52" s="232"/>
      <c r="E52" s="233"/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148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27"/>
      <c r="B53" s="228"/>
      <c r="C53" s="264" t="s">
        <v>660</v>
      </c>
      <c r="D53" s="232"/>
      <c r="E53" s="233">
        <v>102.6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148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33.75" outlineLevel="1" x14ac:dyDescent="0.2">
      <c r="A54" s="248">
        <v>11</v>
      </c>
      <c r="B54" s="249" t="s">
        <v>674</v>
      </c>
      <c r="C54" s="263" t="s">
        <v>675</v>
      </c>
      <c r="D54" s="250" t="s">
        <v>174</v>
      </c>
      <c r="E54" s="251">
        <v>2250</v>
      </c>
      <c r="F54" s="252"/>
      <c r="G54" s="253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0</v>
      </c>
      <c r="O54" s="229">
        <f>ROUND(E54*N54,2)</f>
        <v>0</v>
      </c>
      <c r="P54" s="229">
        <v>0</v>
      </c>
      <c r="Q54" s="229">
        <f>ROUND(E54*P54,2)</f>
        <v>0</v>
      </c>
      <c r="R54" s="230"/>
      <c r="S54" s="230" t="s">
        <v>629</v>
      </c>
      <c r="T54" s="230" t="s">
        <v>630</v>
      </c>
      <c r="U54" s="230">
        <v>0</v>
      </c>
      <c r="V54" s="230">
        <f>ROUND(E54*U54,2)</f>
        <v>0</v>
      </c>
      <c r="W54" s="230"/>
      <c r="X54" s="230" t="s">
        <v>144</v>
      </c>
      <c r="Y54" s="230" t="s">
        <v>145</v>
      </c>
      <c r="Z54" s="210"/>
      <c r="AA54" s="210"/>
      <c r="AB54" s="210"/>
      <c r="AC54" s="210"/>
      <c r="AD54" s="210"/>
      <c r="AE54" s="210"/>
      <c r="AF54" s="210"/>
      <c r="AG54" s="210" t="s">
        <v>435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65" t="s">
        <v>676</v>
      </c>
      <c r="D55" s="255"/>
      <c r="E55" s="255"/>
      <c r="F55" s="255"/>
      <c r="G55" s="255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207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64" t="s">
        <v>677</v>
      </c>
      <c r="D56" s="232"/>
      <c r="E56" s="233"/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148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27"/>
      <c r="B57" s="228"/>
      <c r="C57" s="264" t="s">
        <v>678</v>
      </c>
      <c r="D57" s="232"/>
      <c r="E57" s="233"/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148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27"/>
      <c r="B58" s="228"/>
      <c r="C58" s="264" t="s">
        <v>679</v>
      </c>
      <c r="D58" s="232"/>
      <c r="E58" s="233"/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148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27"/>
      <c r="B59" s="228"/>
      <c r="C59" s="264" t="s">
        <v>680</v>
      </c>
      <c r="D59" s="232"/>
      <c r="E59" s="233"/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148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27"/>
      <c r="B60" s="228"/>
      <c r="C60" s="264" t="s">
        <v>681</v>
      </c>
      <c r="D60" s="232"/>
      <c r="E60" s="233"/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148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3" x14ac:dyDescent="0.2">
      <c r="A61" s="227"/>
      <c r="B61" s="228"/>
      <c r="C61" s="264" t="s">
        <v>682</v>
      </c>
      <c r="D61" s="232"/>
      <c r="E61" s="233"/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148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27"/>
      <c r="B62" s="228"/>
      <c r="C62" s="264" t="s">
        <v>683</v>
      </c>
      <c r="D62" s="232"/>
      <c r="E62" s="233">
        <v>2250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148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41" t="s">
        <v>138</v>
      </c>
      <c r="B63" s="242" t="s">
        <v>75</v>
      </c>
      <c r="C63" s="262" t="s">
        <v>76</v>
      </c>
      <c r="D63" s="243"/>
      <c r="E63" s="244"/>
      <c r="F63" s="245"/>
      <c r="G63" s="246">
        <f>SUMIF(AG64:AG65,"&lt;&gt;NOR",G64:G65)</f>
        <v>0</v>
      </c>
      <c r="H63" s="240"/>
      <c r="I63" s="240">
        <f>SUM(I64:I65)</f>
        <v>0</v>
      </c>
      <c r="J63" s="240"/>
      <c r="K63" s="240">
        <f>SUM(K64:K65)</f>
        <v>0</v>
      </c>
      <c r="L63" s="240"/>
      <c r="M63" s="240">
        <f>SUM(M64:M65)</f>
        <v>0</v>
      </c>
      <c r="N63" s="239"/>
      <c r="O63" s="239">
        <f>SUM(O64:O65)</f>
        <v>55.21</v>
      </c>
      <c r="P63" s="239"/>
      <c r="Q63" s="239">
        <f>SUM(Q64:Q65)</f>
        <v>0</v>
      </c>
      <c r="R63" s="240"/>
      <c r="S63" s="240"/>
      <c r="T63" s="240"/>
      <c r="U63" s="240"/>
      <c r="V63" s="240">
        <f>SUM(V64:V65)</f>
        <v>0</v>
      </c>
      <c r="W63" s="240"/>
      <c r="X63" s="240"/>
      <c r="Y63" s="240"/>
      <c r="AG63" t="s">
        <v>139</v>
      </c>
    </row>
    <row r="64" spans="1:60" ht="56.25" outlineLevel="1" x14ac:dyDescent="0.2">
      <c r="A64" s="248">
        <v>12</v>
      </c>
      <c r="B64" s="249" t="s">
        <v>684</v>
      </c>
      <c r="C64" s="263" t="s">
        <v>685</v>
      </c>
      <c r="D64" s="250" t="s">
        <v>284</v>
      </c>
      <c r="E64" s="251">
        <v>270</v>
      </c>
      <c r="F64" s="252"/>
      <c r="G64" s="253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0.20449000000000001</v>
      </c>
      <c r="O64" s="229">
        <f>ROUND(E64*N64,2)</f>
        <v>55.21</v>
      </c>
      <c r="P64" s="229">
        <v>0</v>
      </c>
      <c r="Q64" s="229">
        <f>ROUND(E64*P64,2)</f>
        <v>0</v>
      </c>
      <c r="R64" s="230"/>
      <c r="S64" s="230" t="s">
        <v>629</v>
      </c>
      <c r="T64" s="230" t="s">
        <v>630</v>
      </c>
      <c r="U64" s="230">
        <v>0</v>
      </c>
      <c r="V64" s="230">
        <f>ROUND(E64*U64,2)</f>
        <v>0</v>
      </c>
      <c r="W64" s="230"/>
      <c r="X64" s="230" t="s">
        <v>144</v>
      </c>
      <c r="Y64" s="230" t="s">
        <v>145</v>
      </c>
      <c r="Z64" s="210"/>
      <c r="AA64" s="210"/>
      <c r="AB64" s="210"/>
      <c r="AC64" s="210"/>
      <c r="AD64" s="210"/>
      <c r="AE64" s="210"/>
      <c r="AF64" s="210"/>
      <c r="AG64" s="210" t="s">
        <v>435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65" t="s">
        <v>686</v>
      </c>
      <c r="D65" s="255"/>
      <c r="E65" s="255"/>
      <c r="F65" s="255"/>
      <c r="G65" s="255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207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x14ac:dyDescent="0.2">
      <c r="A66" s="241" t="s">
        <v>138</v>
      </c>
      <c r="B66" s="242" t="s">
        <v>82</v>
      </c>
      <c r="C66" s="262" t="s">
        <v>84</v>
      </c>
      <c r="D66" s="243"/>
      <c r="E66" s="244"/>
      <c r="F66" s="245"/>
      <c r="G66" s="246">
        <f>SUMIF(AG67:AG158,"&lt;&gt;NOR",G67:G158)</f>
        <v>0</v>
      </c>
      <c r="H66" s="240"/>
      <c r="I66" s="240">
        <f>SUM(I67:I158)</f>
        <v>0</v>
      </c>
      <c r="J66" s="240"/>
      <c r="K66" s="240">
        <f>SUM(K67:K158)</f>
        <v>0</v>
      </c>
      <c r="L66" s="240"/>
      <c r="M66" s="240">
        <f>SUM(M67:M158)</f>
        <v>0</v>
      </c>
      <c r="N66" s="239"/>
      <c r="O66" s="239">
        <f>SUM(O67:O158)</f>
        <v>315.95999999999998</v>
      </c>
      <c r="P66" s="239"/>
      <c r="Q66" s="239">
        <f>SUM(Q67:Q158)</f>
        <v>0</v>
      </c>
      <c r="R66" s="240"/>
      <c r="S66" s="240"/>
      <c r="T66" s="240"/>
      <c r="U66" s="240"/>
      <c r="V66" s="240">
        <f>SUM(V67:V158)</f>
        <v>0</v>
      </c>
      <c r="W66" s="240"/>
      <c r="X66" s="240"/>
      <c r="Y66" s="240"/>
      <c r="AG66" t="s">
        <v>139</v>
      </c>
    </row>
    <row r="67" spans="1:60" ht="33.75" outlineLevel="1" x14ac:dyDescent="0.2">
      <c r="A67" s="248">
        <v>13</v>
      </c>
      <c r="B67" s="249" t="s">
        <v>687</v>
      </c>
      <c r="C67" s="263" t="s">
        <v>688</v>
      </c>
      <c r="D67" s="250" t="s">
        <v>174</v>
      </c>
      <c r="E67" s="251">
        <v>1040</v>
      </c>
      <c r="F67" s="252"/>
      <c r="G67" s="253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0</v>
      </c>
      <c r="O67" s="229">
        <f>ROUND(E67*N67,2)</f>
        <v>0</v>
      </c>
      <c r="P67" s="229">
        <v>0</v>
      </c>
      <c r="Q67" s="229">
        <f>ROUND(E67*P67,2)</f>
        <v>0</v>
      </c>
      <c r="R67" s="230"/>
      <c r="S67" s="230" t="s">
        <v>629</v>
      </c>
      <c r="T67" s="230" t="s">
        <v>630</v>
      </c>
      <c r="U67" s="230">
        <v>0</v>
      </c>
      <c r="V67" s="230">
        <f>ROUND(E67*U67,2)</f>
        <v>0</v>
      </c>
      <c r="W67" s="230"/>
      <c r="X67" s="230" t="s">
        <v>144</v>
      </c>
      <c r="Y67" s="230" t="s">
        <v>145</v>
      </c>
      <c r="Z67" s="210"/>
      <c r="AA67" s="210"/>
      <c r="AB67" s="210"/>
      <c r="AC67" s="210"/>
      <c r="AD67" s="210"/>
      <c r="AE67" s="210"/>
      <c r="AF67" s="210"/>
      <c r="AG67" s="210" t="s">
        <v>435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65" t="s">
        <v>689</v>
      </c>
      <c r="D68" s="255"/>
      <c r="E68" s="255"/>
      <c r="F68" s="255"/>
      <c r="G68" s="255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207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64" t="s">
        <v>679</v>
      </c>
      <c r="D69" s="232"/>
      <c r="E69" s="233"/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148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64" t="s">
        <v>680</v>
      </c>
      <c r="D70" s="232"/>
      <c r="E70" s="233"/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148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27"/>
      <c r="B71" s="228"/>
      <c r="C71" s="264" t="s">
        <v>681</v>
      </c>
      <c r="D71" s="232"/>
      <c r="E71" s="233"/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148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2.5" outlineLevel="3" x14ac:dyDescent="0.2">
      <c r="A72" s="227"/>
      <c r="B72" s="228"/>
      <c r="C72" s="264" t="s">
        <v>682</v>
      </c>
      <c r="D72" s="232"/>
      <c r="E72" s="233"/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148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27"/>
      <c r="B73" s="228"/>
      <c r="C73" s="264" t="s">
        <v>690</v>
      </c>
      <c r="D73" s="232"/>
      <c r="E73" s="233">
        <v>1040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148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33.75" outlineLevel="1" x14ac:dyDescent="0.2">
      <c r="A74" s="248">
        <v>14</v>
      </c>
      <c r="B74" s="249" t="s">
        <v>691</v>
      </c>
      <c r="C74" s="263" t="s">
        <v>692</v>
      </c>
      <c r="D74" s="250" t="s">
        <v>174</v>
      </c>
      <c r="E74" s="251">
        <v>245</v>
      </c>
      <c r="F74" s="252"/>
      <c r="G74" s="253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0</v>
      </c>
      <c r="O74" s="229">
        <f>ROUND(E74*N74,2)</f>
        <v>0</v>
      </c>
      <c r="P74" s="229">
        <v>0</v>
      </c>
      <c r="Q74" s="229">
        <f>ROUND(E74*P74,2)</f>
        <v>0</v>
      </c>
      <c r="R74" s="230"/>
      <c r="S74" s="230" t="s">
        <v>629</v>
      </c>
      <c r="T74" s="230" t="s">
        <v>630</v>
      </c>
      <c r="U74" s="230">
        <v>0</v>
      </c>
      <c r="V74" s="230">
        <f>ROUND(E74*U74,2)</f>
        <v>0</v>
      </c>
      <c r="W74" s="230"/>
      <c r="X74" s="230" t="s">
        <v>144</v>
      </c>
      <c r="Y74" s="230" t="s">
        <v>145</v>
      </c>
      <c r="Z74" s="210"/>
      <c r="AA74" s="210"/>
      <c r="AB74" s="210"/>
      <c r="AC74" s="210"/>
      <c r="AD74" s="210"/>
      <c r="AE74" s="210"/>
      <c r="AF74" s="210"/>
      <c r="AG74" s="210" t="s">
        <v>435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65" t="s">
        <v>693</v>
      </c>
      <c r="D75" s="255"/>
      <c r="E75" s="255"/>
      <c r="F75" s="255"/>
      <c r="G75" s="255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207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27"/>
      <c r="B76" s="228"/>
      <c r="C76" s="264" t="s">
        <v>681</v>
      </c>
      <c r="D76" s="232"/>
      <c r="E76" s="233"/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148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2.5" outlineLevel="3" x14ac:dyDescent="0.2">
      <c r="A77" s="227"/>
      <c r="B77" s="228"/>
      <c r="C77" s="264" t="s">
        <v>682</v>
      </c>
      <c r="D77" s="232"/>
      <c r="E77" s="233"/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148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64" t="s">
        <v>694</v>
      </c>
      <c r="D78" s="232"/>
      <c r="E78" s="233">
        <v>245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148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33.75" outlineLevel="1" x14ac:dyDescent="0.2">
      <c r="A79" s="248">
        <v>15</v>
      </c>
      <c r="B79" s="249" t="s">
        <v>695</v>
      </c>
      <c r="C79" s="263" t="s">
        <v>696</v>
      </c>
      <c r="D79" s="250" t="s">
        <v>174</v>
      </c>
      <c r="E79" s="251">
        <v>1235</v>
      </c>
      <c r="F79" s="252"/>
      <c r="G79" s="253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0</v>
      </c>
      <c r="O79" s="229">
        <f>ROUND(E79*N79,2)</f>
        <v>0</v>
      </c>
      <c r="P79" s="229">
        <v>0</v>
      </c>
      <c r="Q79" s="229">
        <f>ROUND(E79*P79,2)</f>
        <v>0</v>
      </c>
      <c r="R79" s="230"/>
      <c r="S79" s="230" t="s">
        <v>629</v>
      </c>
      <c r="T79" s="230" t="s">
        <v>630</v>
      </c>
      <c r="U79" s="230">
        <v>0</v>
      </c>
      <c r="V79" s="230">
        <f>ROUND(E79*U79,2)</f>
        <v>0</v>
      </c>
      <c r="W79" s="230"/>
      <c r="X79" s="230" t="s">
        <v>144</v>
      </c>
      <c r="Y79" s="230" t="s">
        <v>145</v>
      </c>
      <c r="Z79" s="210"/>
      <c r="AA79" s="210"/>
      <c r="AB79" s="210"/>
      <c r="AC79" s="210"/>
      <c r="AD79" s="210"/>
      <c r="AE79" s="210"/>
      <c r="AF79" s="210"/>
      <c r="AG79" s="210" t="s">
        <v>435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27"/>
      <c r="B80" s="228"/>
      <c r="C80" s="265" t="s">
        <v>697</v>
      </c>
      <c r="D80" s="255"/>
      <c r="E80" s="255"/>
      <c r="F80" s="255"/>
      <c r="G80" s="255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207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27"/>
      <c r="B81" s="228"/>
      <c r="C81" s="264" t="s">
        <v>677</v>
      </c>
      <c r="D81" s="232"/>
      <c r="E81" s="233"/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148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27"/>
      <c r="B82" s="228"/>
      <c r="C82" s="264" t="s">
        <v>678</v>
      </c>
      <c r="D82" s="232"/>
      <c r="E82" s="233"/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148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27"/>
      <c r="B83" s="228"/>
      <c r="C83" s="264" t="s">
        <v>679</v>
      </c>
      <c r="D83" s="232"/>
      <c r="E83" s="233"/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148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64" t="s">
        <v>698</v>
      </c>
      <c r="D84" s="232"/>
      <c r="E84" s="233">
        <v>1235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148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33.75" outlineLevel="1" x14ac:dyDescent="0.2">
      <c r="A85" s="248">
        <v>16</v>
      </c>
      <c r="B85" s="249" t="s">
        <v>699</v>
      </c>
      <c r="C85" s="263" t="s">
        <v>700</v>
      </c>
      <c r="D85" s="250" t="s">
        <v>174</v>
      </c>
      <c r="E85" s="251">
        <v>1210</v>
      </c>
      <c r="F85" s="252"/>
      <c r="G85" s="253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0</v>
      </c>
      <c r="O85" s="229">
        <f>ROUND(E85*N85,2)</f>
        <v>0</v>
      </c>
      <c r="P85" s="229">
        <v>0</v>
      </c>
      <c r="Q85" s="229">
        <f>ROUND(E85*P85,2)</f>
        <v>0</v>
      </c>
      <c r="R85" s="230"/>
      <c r="S85" s="230" t="s">
        <v>629</v>
      </c>
      <c r="T85" s="230" t="s">
        <v>630</v>
      </c>
      <c r="U85" s="230">
        <v>0</v>
      </c>
      <c r="V85" s="230">
        <f>ROUND(E85*U85,2)</f>
        <v>0</v>
      </c>
      <c r="W85" s="230"/>
      <c r="X85" s="230" t="s">
        <v>144</v>
      </c>
      <c r="Y85" s="230" t="s">
        <v>145</v>
      </c>
      <c r="Z85" s="210"/>
      <c r="AA85" s="210"/>
      <c r="AB85" s="210"/>
      <c r="AC85" s="210"/>
      <c r="AD85" s="210"/>
      <c r="AE85" s="210"/>
      <c r="AF85" s="210"/>
      <c r="AG85" s="210" t="s">
        <v>435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27"/>
      <c r="B86" s="228"/>
      <c r="C86" s="265" t="s">
        <v>701</v>
      </c>
      <c r="D86" s="255"/>
      <c r="E86" s="255"/>
      <c r="F86" s="255"/>
      <c r="G86" s="255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207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27"/>
      <c r="B87" s="228"/>
      <c r="C87" s="264" t="s">
        <v>677</v>
      </c>
      <c r="D87" s="232"/>
      <c r="E87" s="233"/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148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27"/>
      <c r="B88" s="228"/>
      <c r="C88" s="264" t="s">
        <v>678</v>
      </c>
      <c r="D88" s="232"/>
      <c r="E88" s="233"/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148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27"/>
      <c r="B89" s="228"/>
      <c r="C89" s="264" t="s">
        <v>702</v>
      </c>
      <c r="D89" s="232"/>
      <c r="E89" s="233">
        <v>1210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148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33.75" outlineLevel="1" x14ac:dyDescent="0.2">
      <c r="A90" s="248">
        <v>17</v>
      </c>
      <c r="B90" s="249" t="s">
        <v>703</v>
      </c>
      <c r="C90" s="263" t="s">
        <v>704</v>
      </c>
      <c r="D90" s="250" t="s">
        <v>174</v>
      </c>
      <c r="E90" s="251">
        <v>25</v>
      </c>
      <c r="F90" s="252"/>
      <c r="G90" s="253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0</v>
      </c>
      <c r="O90" s="229">
        <f>ROUND(E90*N90,2)</f>
        <v>0</v>
      </c>
      <c r="P90" s="229">
        <v>0</v>
      </c>
      <c r="Q90" s="229">
        <f>ROUND(E90*P90,2)</f>
        <v>0</v>
      </c>
      <c r="R90" s="230"/>
      <c r="S90" s="230" t="s">
        <v>629</v>
      </c>
      <c r="T90" s="230" t="s">
        <v>630</v>
      </c>
      <c r="U90" s="230">
        <v>0</v>
      </c>
      <c r="V90" s="230">
        <f>ROUND(E90*U90,2)</f>
        <v>0</v>
      </c>
      <c r="W90" s="230"/>
      <c r="X90" s="230" t="s">
        <v>144</v>
      </c>
      <c r="Y90" s="230" t="s">
        <v>145</v>
      </c>
      <c r="Z90" s="210"/>
      <c r="AA90" s="210"/>
      <c r="AB90" s="210"/>
      <c r="AC90" s="210"/>
      <c r="AD90" s="210"/>
      <c r="AE90" s="210"/>
      <c r="AF90" s="210"/>
      <c r="AG90" s="210" t="s">
        <v>435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27"/>
      <c r="B91" s="228"/>
      <c r="C91" s="265" t="s">
        <v>705</v>
      </c>
      <c r="D91" s="255"/>
      <c r="E91" s="255"/>
      <c r="F91" s="255"/>
      <c r="G91" s="255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207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27"/>
      <c r="B92" s="228"/>
      <c r="C92" s="264" t="s">
        <v>679</v>
      </c>
      <c r="D92" s="232"/>
      <c r="E92" s="233"/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148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27"/>
      <c r="B93" s="228"/>
      <c r="C93" s="264" t="s">
        <v>706</v>
      </c>
      <c r="D93" s="232"/>
      <c r="E93" s="233">
        <v>25</v>
      </c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148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ht="33.75" outlineLevel="1" x14ac:dyDescent="0.2">
      <c r="A94" s="248">
        <v>18</v>
      </c>
      <c r="B94" s="249" t="s">
        <v>707</v>
      </c>
      <c r="C94" s="263" t="s">
        <v>708</v>
      </c>
      <c r="D94" s="250" t="s">
        <v>174</v>
      </c>
      <c r="E94" s="251">
        <v>770</v>
      </c>
      <c r="F94" s="252"/>
      <c r="G94" s="253">
        <f>ROUND(E94*F94,2)</f>
        <v>0</v>
      </c>
      <c r="H94" s="231"/>
      <c r="I94" s="230">
        <f>ROUND(E94*H94,2)</f>
        <v>0</v>
      </c>
      <c r="J94" s="231"/>
      <c r="K94" s="230">
        <f>ROUND(E94*J94,2)</f>
        <v>0</v>
      </c>
      <c r="L94" s="230">
        <v>21</v>
      </c>
      <c r="M94" s="230">
        <f>G94*(1+L94/100)</f>
        <v>0</v>
      </c>
      <c r="N94" s="229">
        <v>0</v>
      </c>
      <c r="O94" s="229">
        <f>ROUND(E94*N94,2)</f>
        <v>0</v>
      </c>
      <c r="P94" s="229">
        <v>0</v>
      </c>
      <c r="Q94" s="229">
        <f>ROUND(E94*P94,2)</f>
        <v>0</v>
      </c>
      <c r="R94" s="230"/>
      <c r="S94" s="230" t="s">
        <v>629</v>
      </c>
      <c r="T94" s="230" t="s">
        <v>630</v>
      </c>
      <c r="U94" s="230">
        <v>0</v>
      </c>
      <c r="V94" s="230">
        <f>ROUND(E94*U94,2)</f>
        <v>0</v>
      </c>
      <c r="W94" s="230"/>
      <c r="X94" s="230" t="s">
        <v>144</v>
      </c>
      <c r="Y94" s="230" t="s">
        <v>145</v>
      </c>
      <c r="Z94" s="210"/>
      <c r="AA94" s="210"/>
      <c r="AB94" s="210"/>
      <c r="AC94" s="210"/>
      <c r="AD94" s="210"/>
      <c r="AE94" s="210"/>
      <c r="AF94" s="210"/>
      <c r="AG94" s="210" t="s">
        <v>435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27"/>
      <c r="B95" s="228"/>
      <c r="C95" s="265" t="s">
        <v>709</v>
      </c>
      <c r="D95" s="255"/>
      <c r="E95" s="255"/>
      <c r="F95" s="255"/>
      <c r="G95" s="255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207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27"/>
      <c r="B96" s="228"/>
      <c r="C96" s="264" t="s">
        <v>680</v>
      </c>
      <c r="D96" s="232"/>
      <c r="E96" s="233"/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148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27"/>
      <c r="B97" s="228"/>
      <c r="C97" s="264" t="s">
        <v>710</v>
      </c>
      <c r="D97" s="232"/>
      <c r="E97" s="233">
        <v>770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148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ht="45" outlineLevel="1" x14ac:dyDescent="0.2">
      <c r="A98" s="248">
        <v>19</v>
      </c>
      <c r="B98" s="249" t="s">
        <v>711</v>
      </c>
      <c r="C98" s="263" t="s">
        <v>712</v>
      </c>
      <c r="D98" s="250" t="s">
        <v>174</v>
      </c>
      <c r="E98" s="251">
        <v>1210</v>
      </c>
      <c r="F98" s="252"/>
      <c r="G98" s="253">
        <f>ROUND(E98*F98,2)</f>
        <v>0</v>
      </c>
      <c r="H98" s="231"/>
      <c r="I98" s="230">
        <f>ROUND(E98*H98,2)</f>
        <v>0</v>
      </c>
      <c r="J98" s="231"/>
      <c r="K98" s="230">
        <f>ROUND(E98*J98,2)</f>
        <v>0</v>
      </c>
      <c r="L98" s="230">
        <v>21</v>
      </c>
      <c r="M98" s="230">
        <f>G98*(1+L98/100)</f>
        <v>0</v>
      </c>
      <c r="N98" s="229">
        <v>0</v>
      </c>
      <c r="O98" s="229">
        <f>ROUND(E98*N98,2)</f>
        <v>0</v>
      </c>
      <c r="P98" s="229">
        <v>0</v>
      </c>
      <c r="Q98" s="229">
        <f>ROUND(E98*P98,2)</f>
        <v>0</v>
      </c>
      <c r="R98" s="230"/>
      <c r="S98" s="230" t="s">
        <v>629</v>
      </c>
      <c r="T98" s="230" t="s">
        <v>630</v>
      </c>
      <c r="U98" s="230">
        <v>0</v>
      </c>
      <c r="V98" s="230">
        <f>ROUND(E98*U98,2)</f>
        <v>0</v>
      </c>
      <c r="W98" s="230"/>
      <c r="X98" s="230" t="s">
        <v>144</v>
      </c>
      <c r="Y98" s="230" t="s">
        <v>145</v>
      </c>
      <c r="Z98" s="210"/>
      <c r="AA98" s="210"/>
      <c r="AB98" s="210"/>
      <c r="AC98" s="210"/>
      <c r="AD98" s="210"/>
      <c r="AE98" s="210"/>
      <c r="AF98" s="210"/>
      <c r="AG98" s="210" t="s">
        <v>435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27"/>
      <c r="B99" s="228"/>
      <c r="C99" s="265" t="s">
        <v>713</v>
      </c>
      <c r="D99" s="255"/>
      <c r="E99" s="255"/>
      <c r="F99" s="255"/>
      <c r="G99" s="255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207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">
      <c r="A100" s="227"/>
      <c r="B100" s="228"/>
      <c r="C100" s="264" t="s">
        <v>677</v>
      </c>
      <c r="D100" s="232"/>
      <c r="E100" s="233"/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148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27"/>
      <c r="B101" s="228"/>
      <c r="C101" s="264" t="s">
        <v>678</v>
      </c>
      <c r="D101" s="232"/>
      <c r="E101" s="233"/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148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27"/>
      <c r="B102" s="228"/>
      <c r="C102" s="264" t="s">
        <v>702</v>
      </c>
      <c r="D102" s="232"/>
      <c r="E102" s="233">
        <v>1210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148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ht="22.5" outlineLevel="1" x14ac:dyDescent="0.2">
      <c r="A103" s="248">
        <v>20</v>
      </c>
      <c r="B103" s="249" t="s">
        <v>714</v>
      </c>
      <c r="C103" s="263" t="s">
        <v>715</v>
      </c>
      <c r="D103" s="250" t="s">
        <v>174</v>
      </c>
      <c r="E103" s="251">
        <v>1210</v>
      </c>
      <c r="F103" s="252"/>
      <c r="G103" s="253">
        <f>ROUND(E103*F103,2)</f>
        <v>0</v>
      </c>
      <c r="H103" s="231"/>
      <c r="I103" s="230">
        <f>ROUND(E103*H103,2)</f>
        <v>0</v>
      </c>
      <c r="J103" s="231"/>
      <c r="K103" s="230">
        <f>ROUND(E103*J103,2)</f>
        <v>0</v>
      </c>
      <c r="L103" s="230">
        <v>21</v>
      </c>
      <c r="M103" s="230">
        <f>G103*(1+L103/100)</f>
        <v>0</v>
      </c>
      <c r="N103" s="229">
        <v>0</v>
      </c>
      <c r="O103" s="229">
        <f>ROUND(E103*N103,2)</f>
        <v>0</v>
      </c>
      <c r="P103" s="229">
        <v>0</v>
      </c>
      <c r="Q103" s="229">
        <f>ROUND(E103*P103,2)</f>
        <v>0</v>
      </c>
      <c r="R103" s="230"/>
      <c r="S103" s="230" t="s">
        <v>629</v>
      </c>
      <c r="T103" s="230" t="s">
        <v>630</v>
      </c>
      <c r="U103" s="230">
        <v>0</v>
      </c>
      <c r="V103" s="230">
        <f>ROUND(E103*U103,2)</f>
        <v>0</v>
      </c>
      <c r="W103" s="230"/>
      <c r="X103" s="230" t="s">
        <v>144</v>
      </c>
      <c r="Y103" s="230" t="s">
        <v>145</v>
      </c>
      <c r="Z103" s="210"/>
      <c r="AA103" s="210"/>
      <c r="AB103" s="210"/>
      <c r="AC103" s="210"/>
      <c r="AD103" s="210"/>
      <c r="AE103" s="210"/>
      <c r="AF103" s="210"/>
      <c r="AG103" s="210" t="s">
        <v>435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27"/>
      <c r="B104" s="228"/>
      <c r="C104" s="265" t="s">
        <v>716</v>
      </c>
      <c r="D104" s="255"/>
      <c r="E104" s="255"/>
      <c r="F104" s="255"/>
      <c r="G104" s="255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207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27"/>
      <c r="B105" s="228"/>
      <c r="C105" s="264" t="s">
        <v>677</v>
      </c>
      <c r="D105" s="232"/>
      <c r="E105" s="233"/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148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27"/>
      <c r="B106" s="228"/>
      <c r="C106" s="264" t="s">
        <v>678</v>
      </c>
      <c r="D106" s="232"/>
      <c r="E106" s="233"/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148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27"/>
      <c r="B107" s="228"/>
      <c r="C107" s="264" t="s">
        <v>702</v>
      </c>
      <c r="D107" s="232"/>
      <c r="E107" s="233">
        <v>1210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148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ht="22.5" outlineLevel="1" x14ac:dyDescent="0.2">
      <c r="A108" s="248">
        <v>21</v>
      </c>
      <c r="B108" s="249" t="s">
        <v>717</v>
      </c>
      <c r="C108" s="263" t="s">
        <v>718</v>
      </c>
      <c r="D108" s="250" t="s">
        <v>174</v>
      </c>
      <c r="E108" s="251">
        <v>1210</v>
      </c>
      <c r="F108" s="252"/>
      <c r="G108" s="253">
        <f>ROUND(E108*F108,2)</f>
        <v>0</v>
      </c>
      <c r="H108" s="231"/>
      <c r="I108" s="230">
        <f>ROUND(E108*H108,2)</f>
        <v>0</v>
      </c>
      <c r="J108" s="231"/>
      <c r="K108" s="230">
        <f>ROUND(E108*J108,2)</f>
        <v>0</v>
      </c>
      <c r="L108" s="230">
        <v>21</v>
      </c>
      <c r="M108" s="230">
        <f>G108*(1+L108/100)</f>
        <v>0</v>
      </c>
      <c r="N108" s="229">
        <v>0</v>
      </c>
      <c r="O108" s="229">
        <f>ROUND(E108*N108,2)</f>
        <v>0</v>
      </c>
      <c r="P108" s="229">
        <v>0</v>
      </c>
      <c r="Q108" s="229">
        <f>ROUND(E108*P108,2)</f>
        <v>0</v>
      </c>
      <c r="R108" s="230"/>
      <c r="S108" s="230" t="s">
        <v>629</v>
      </c>
      <c r="T108" s="230" t="s">
        <v>630</v>
      </c>
      <c r="U108" s="230">
        <v>0</v>
      </c>
      <c r="V108" s="230">
        <f>ROUND(E108*U108,2)</f>
        <v>0</v>
      </c>
      <c r="W108" s="230"/>
      <c r="X108" s="230" t="s">
        <v>144</v>
      </c>
      <c r="Y108" s="230" t="s">
        <v>145</v>
      </c>
      <c r="Z108" s="210"/>
      <c r="AA108" s="210"/>
      <c r="AB108" s="210"/>
      <c r="AC108" s="210"/>
      <c r="AD108" s="210"/>
      <c r="AE108" s="210"/>
      <c r="AF108" s="210"/>
      <c r="AG108" s="210" t="s">
        <v>435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27"/>
      <c r="B109" s="228"/>
      <c r="C109" s="265" t="s">
        <v>719</v>
      </c>
      <c r="D109" s="255"/>
      <c r="E109" s="255"/>
      <c r="F109" s="255"/>
      <c r="G109" s="255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207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ht="45" outlineLevel="1" x14ac:dyDescent="0.2">
      <c r="A110" s="248">
        <v>22</v>
      </c>
      <c r="B110" s="249" t="s">
        <v>720</v>
      </c>
      <c r="C110" s="263" t="s">
        <v>721</v>
      </c>
      <c r="D110" s="250" t="s">
        <v>174</v>
      </c>
      <c r="E110" s="251">
        <v>1210</v>
      </c>
      <c r="F110" s="252"/>
      <c r="G110" s="253">
        <f>ROUND(E110*F110,2)</f>
        <v>0</v>
      </c>
      <c r="H110" s="231"/>
      <c r="I110" s="230">
        <f>ROUND(E110*H110,2)</f>
        <v>0</v>
      </c>
      <c r="J110" s="231"/>
      <c r="K110" s="230">
        <f>ROUND(E110*J110,2)</f>
        <v>0</v>
      </c>
      <c r="L110" s="230">
        <v>21</v>
      </c>
      <c r="M110" s="230">
        <f>G110*(1+L110/100)</f>
        <v>0</v>
      </c>
      <c r="N110" s="229">
        <v>0</v>
      </c>
      <c r="O110" s="229">
        <f>ROUND(E110*N110,2)</f>
        <v>0</v>
      </c>
      <c r="P110" s="229">
        <v>0</v>
      </c>
      <c r="Q110" s="229">
        <f>ROUND(E110*P110,2)</f>
        <v>0</v>
      </c>
      <c r="R110" s="230"/>
      <c r="S110" s="230" t="s">
        <v>629</v>
      </c>
      <c r="T110" s="230" t="s">
        <v>630</v>
      </c>
      <c r="U110" s="230">
        <v>0</v>
      </c>
      <c r="V110" s="230">
        <f>ROUND(E110*U110,2)</f>
        <v>0</v>
      </c>
      <c r="W110" s="230"/>
      <c r="X110" s="230" t="s">
        <v>144</v>
      </c>
      <c r="Y110" s="230" t="s">
        <v>145</v>
      </c>
      <c r="Z110" s="210"/>
      <c r="AA110" s="210"/>
      <c r="AB110" s="210"/>
      <c r="AC110" s="210"/>
      <c r="AD110" s="210"/>
      <c r="AE110" s="210"/>
      <c r="AF110" s="210"/>
      <c r="AG110" s="210" t="s">
        <v>435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">
      <c r="A111" s="227"/>
      <c r="B111" s="228"/>
      <c r="C111" s="265" t="s">
        <v>722</v>
      </c>
      <c r="D111" s="255"/>
      <c r="E111" s="255"/>
      <c r="F111" s="255"/>
      <c r="G111" s="255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207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27"/>
      <c r="B112" s="228"/>
      <c r="C112" s="264" t="s">
        <v>677</v>
      </c>
      <c r="D112" s="232"/>
      <c r="E112" s="233"/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148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27"/>
      <c r="B113" s="228"/>
      <c r="C113" s="264" t="s">
        <v>678</v>
      </c>
      <c r="D113" s="232"/>
      <c r="E113" s="233"/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148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27"/>
      <c r="B114" s="228"/>
      <c r="C114" s="264" t="s">
        <v>702</v>
      </c>
      <c r="D114" s="232"/>
      <c r="E114" s="233">
        <v>1210</v>
      </c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148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ht="45" outlineLevel="1" x14ac:dyDescent="0.2">
      <c r="A115" s="248">
        <v>23</v>
      </c>
      <c r="B115" s="249" t="s">
        <v>723</v>
      </c>
      <c r="C115" s="263" t="s">
        <v>724</v>
      </c>
      <c r="D115" s="250" t="s">
        <v>174</v>
      </c>
      <c r="E115" s="251">
        <v>115</v>
      </c>
      <c r="F115" s="252"/>
      <c r="G115" s="253">
        <f>ROUND(E115*F115,2)</f>
        <v>0</v>
      </c>
      <c r="H115" s="231"/>
      <c r="I115" s="230">
        <f>ROUND(E115*H115,2)</f>
        <v>0</v>
      </c>
      <c r="J115" s="231"/>
      <c r="K115" s="230">
        <f>ROUND(E115*J115,2)</f>
        <v>0</v>
      </c>
      <c r="L115" s="230">
        <v>21</v>
      </c>
      <c r="M115" s="230">
        <f>G115*(1+L115/100)</f>
        <v>0</v>
      </c>
      <c r="N115" s="229">
        <v>8.9219999999999994E-2</v>
      </c>
      <c r="O115" s="229">
        <f>ROUND(E115*N115,2)</f>
        <v>10.26</v>
      </c>
      <c r="P115" s="229">
        <v>0</v>
      </c>
      <c r="Q115" s="229">
        <f>ROUND(E115*P115,2)</f>
        <v>0</v>
      </c>
      <c r="R115" s="230"/>
      <c r="S115" s="230" t="s">
        <v>629</v>
      </c>
      <c r="T115" s="230" t="s">
        <v>630</v>
      </c>
      <c r="U115" s="230">
        <v>0</v>
      </c>
      <c r="V115" s="230">
        <f>ROUND(E115*U115,2)</f>
        <v>0</v>
      </c>
      <c r="W115" s="230"/>
      <c r="X115" s="230" t="s">
        <v>144</v>
      </c>
      <c r="Y115" s="230" t="s">
        <v>145</v>
      </c>
      <c r="Z115" s="210"/>
      <c r="AA115" s="210"/>
      <c r="AB115" s="210"/>
      <c r="AC115" s="210"/>
      <c r="AD115" s="210"/>
      <c r="AE115" s="210"/>
      <c r="AF115" s="210"/>
      <c r="AG115" s="210" t="s">
        <v>435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27"/>
      <c r="B116" s="228"/>
      <c r="C116" s="265" t="s">
        <v>725</v>
      </c>
      <c r="D116" s="255"/>
      <c r="E116" s="255"/>
      <c r="F116" s="255"/>
      <c r="G116" s="255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207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27"/>
      <c r="B117" s="228"/>
      <c r="C117" s="277" t="s">
        <v>726</v>
      </c>
      <c r="D117" s="276"/>
      <c r="E117" s="276"/>
      <c r="F117" s="276"/>
      <c r="G117" s="276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207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ht="22.5" outlineLevel="1" x14ac:dyDescent="0.2">
      <c r="A118" s="248">
        <v>24</v>
      </c>
      <c r="B118" s="249" t="s">
        <v>727</v>
      </c>
      <c r="C118" s="263" t="s">
        <v>728</v>
      </c>
      <c r="D118" s="250" t="s">
        <v>174</v>
      </c>
      <c r="E118" s="251">
        <v>103</v>
      </c>
      <c r="F118" s="252"/>
      <c r="G118" s="253">
        <f>ROUND(E118*F118,2)</f>
        <v>0</v>
      </c>
      <c r="H118" s="231"/>
      <c r="I118" s="230">
        <f>ROUND(E118*H118,2)</f>
        <v>0</v>
      </c>
      <c r="J118" s="231"/>
      <c r="K118" s="230">
        <f>ROUND(E118*J118,2)</f>
        <v>0</v>
      </c>
      <c r="L118" s="230">
        <v>21</v>
      </c>
      <c r="M118" s="230">
        <f>G118*(1+L118/100)</f>
        <v>0</v>
      </c>
      <c r="N118" s="229">
        <v>0.13200000000000001</v>
      </c>
      <c r="O118" s="229">
        <f>ROUND(E118*N118,2)</f>
        <v>13.6</v>
      </c>
      <c r="P118" s="229">
        <v>0</v>
      </c>
      <c r="Q118" s="229">
        <f>ROUND(E118*P118,2)</f>
        <v>0</v>
      </c>
      <c r="R118" s="230"/>
      <c r="S118" s="230" t="s">
        <v>629</v>
      </c>
      <c r="T118" s="230" t="s">
        <v>630</v>
      </c>
      <c r="U118" s="230">
        <v>0</v>
      </c>
      <c r="V118" s="230">
        <f>ROUND(E118*U118,2)</f>
        <v>0</v>
      </c>
      <c r="W118" s="230"/>
      <c r="X118" s="230" t="s">
        <v>234</v>
      </c>
      <c r="Y118" s="230" t="s">
        <v>145</v>
      </c>
      <c r="Z118" s="210"/>
      <c r="AA118" s="210"/>
      <c r="AB118" s="210"/>
      <c r="AC118" s="210"/>
      <c r="AD118" s="210"/>
      <c r="AE118" s="210"/>
      <c r="AF118" s="210"/>
      <c r="AG118" s="210" t="s">
        <v>388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2">
      <c r="A119" s="227"/>
      <c r="B119" s="228"/>
      <c r="C119" s="265" t="s">
        <v>641</v>
      </c>
      <c r="D119" s="255"/>
      <c r="E119" s="255"/>
      <c r="F119" s="255"/>
      <c r="G119" s="255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207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27"/>
      <c r="B120" s="228"/>
      <c r="C120" s="277" t="s">
        <v>729</v>
      </c>
      <c r="D120" s="276"/>
      <c r="E120" s="276"/>
      <c r="F120" s="276"/>
      <c r="G120" s="276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207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">
      <c r="A121" s="227"/>
      <c r="B121" s="228"/>
      <c r="C121" s="264" t="s">
        <v>730</v>
      </c>
      <c r="D121" s="232"/>
      <c r="E121" s="233"/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148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27"/>
      <c r="B122" s="228"/>
      <c r="C122" s="264" t="s">
        <v>731</v>
      </c>
      <c r="D122" s="232"/>
      <c r="E122" s="233">
        <v>103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148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ht="22.5" outlineLevel="1" x14ac:dyDescent="0.2">
      <c r="A123" s="248">
        <v>25</v>
      </c>
      <c r="B123" s="249" t="s">
        <v>732</v>
      </c>
      <c r="C123" s="263" t="s">
        <v>733</v>
      </c>
      <c r="D123" s="250" t="s">
        <v>174</v>
      </c>
      <c r="E123" s="251">
        <v>15.45</v>
      </c>
      <c r="F123" s="252"/>
      <c r="G123" s="253">
        <f>ROUND(E123*F123,2)</f>
        <v>0</v>
      </c>
      <c r="H123" s="231"/>
      <c r="I123" s="230">
        <f>ROUND(E123*H123,2)</f>
        <v>0</v>
      </c>
      <c r="J123" s="231"/>
      <c r="K123" s="230">
        <f>ROUND(E123*J123,2)</f>
        <v>0</v>
      </c>
      <c r="L123" s="230">
        <v>21</v>
      </c>
      <c r="M123" s="230">
        <f>G123*(1+L123/100)</f>
        <v>0</v>
      </c>
      <c r="N123" s="229">
        <v>0.17499999999999999</v>
      </c>
      <c r="O123" s="229">
        <f>ROUND(E123*N123,2)</f>
        <v>2.7</v>
      </c>
      <c r="P123" s="229">
        <v>0</v>
      </c>
      <c r="Q123" s="229">
        <f>ROUND(E123*P123,2)</f>
        <v>0</v>
      </c>
      <c r="R123" s="230"/>
      <c r="S123" s="230" t="s">
        <v>629</v>
      </c>
      <c r="T123" s="230" t="s">
        <v>630</v>
      </c>
      <c r="U123" s="230">
        <v>0</v>
      </c>
      <c r="V123" s="230">
        <f>ROUND(E123*U123,2)</f>
        <v>0</v>
      </c>
      <c r="W123" s="230"/>
      <c r="X123" s="230" t="s">
        <v>234</v>
      </c>
      <c r="Y123" s="230" t="s">
        <v>145</v>
      </c>
      <c r="Z123" s="210"/>
      <c r="AA123" s="210"/>
      <c r="AB123" s="210"/>
      <c r="AC123" s="210"/>
      <c r="AD123" s="210"/>
      <c r="AE123" s="210"/>
      <c r="AF123" s="210"/>
      <c r="AG123" s="210" t="s">
        <v>388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">
      <c r="A124" s="227"/>
      <c r="B124" s="228"/>
      <c r="C124" s="265" t="s">
        <v>641</v>
      </c>
      <c r="D124" s="255"/>
      <c r="E124" s="255"/>
      <c r="F124" s="255"/>
      <c r="G124" s="255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207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27"/>
      <c r="B125" s="228"/>
      <c r="C125" s="277" t="s">
        <v>729</v>
      </c>
      <c r="D125" s="276"/>
      <c r="E125" s="276"/>
      <c r="F125" s="276"/>
      <c r="G125" s="276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207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27"/>
      <c r="B126" s="228"/>
      <c r="C126" s="264" t="s">
        <v>734</v>
      </c>
      <c r="D126" s="232"/>
      <c r="E126" s="233"/>
      <c r="F126" s="230"/>
      <c r="G126" s="230"/>
      <c r="H126" s="230"/>
      <c r="I126" s="230"/>
      <c r="J126" s="230"/>
      <c r="K126" s="230"/>
      <c r="L126" s="230"/>
      <c r="M126" s="230"/>
      <c r="N126" s="229"/>
      <c r="O126" s="229"/>
      <c r="P126" s="229"/>
      <c r="Q126" s="229"/>
      <c r="R126" s="230"/>
      <c r="S126" s="230"/>
      <c r="T126" s="230"/>
      <c r="U126" s="230"/>
      <c r="V126" s="230"/>
      <c r="W126" s="230"/>
      <c r="X126" s="230"/>
      <c r="Y126" s="230"/>
      <c r="Z126" s="210"/>
      <c r="AA126" s="210"/>
      <c r="AB126" s="210"/>
      <c r="AC126" s="210"/>
      <c r="AD126" s="210"/>
      <c r="AE126" s="210"/>
      <c r="AF126" s="210"/>
      <c r="AG126" s="210" t="s">
        <v>148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27"/>
      <c r="B127" s="228"/>
      <c r="C127" s="264" t="s">
        <v>735</v>
      </c>
      <c r="D127" s="232"/>
      <c r="E127" s="233">
        <v>15.45</v>
      </c>
      <c r="F127" s="230"/>
      <c r="G127" s="230"/>
      <c r="H127" s="230"/>
      <c r="I127" s="230"/>
      <c r="J127" s="230"/>
      <c r="K127" s="230"/>
      <c r="L127" s="230"/>
      <c r="M127" s="230"/>
      <c r="N127" s="229"/>
      <c r="O127" s="229"/>
      <c r="P127" s="229"/>
      <c r="Q127" s="229"/>
      <c r="R127" s="230"/>
      <c r="S127" s="230"/>
      <c r="T127" s="230"/>
      <c r="U127" s="230"/>
      <c r="V127" s="230"/>
      <c r="W127" s="230"/>
      <c r="X127" s="230"/>
      <c r="Y127" s="230"/>
      <c r="Z127" s="210"/>
      <c r="AA127" s="210"/>
      <c r="AB127" s="210"/>
      <c r="AC127" s="210"/>
      <c r="AD127" s="210"/>
      <c r="AE127" s="210"/>
      <c r="AF127" s="210"/>
      <c r="AG127" s="210" t="s">
        <v>148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ht="45" outlineLevel="1" x14ac:dyDescent="0.2">
      <c r="A128" s="248">
        <v>26</v>
      </c>
      <c r="B128" s="249" t="s">
        <v>736</v>
      </c>
      <c r="C128" s="263" t="s">
        <v>724</v>
      </c>
      <c r="D128" s="250" t="s">
        <v>174</v>
      </c>
      <c r="E128" s="251">
        <v>115</v>
      </c>
      <c r="F128" s="252"/>
      <c r="G128" s="253">
        <f>ROUND(E128*F128,2)</f>
        <v>0</v>
      </c>
      <c r="H128" s="231"/>
      <c r="I128" s="230">
        <f>ROUND(E128*H128,2)</f>
        <v>0</v>
      </c>
      <c r="J128" s="231"/>
      <c r="K128" s="230">
        <f>ROUND(E128*J128,2)</f>
        <v>0</v>
      </c>
      <c r="L128" s="230">
        <v>21</v>
      </c>
      <c r="M128" s="230">
        <f>G128*(1+L128/100)</f>
        <v>0</v>
      </c>
      <c r="N128" s="229">
        <v>0</v>
      </c>
      <c r="O128" s="229">
        <f>ROUND(E128*N128,2)</f>
        <v>0</v>
      </c>
      <c r="P128" s="229">
        <v>0</v>
      </c>
      <c r="Q128" s="229">
        <f>ROUND(E128*P128,2)</f>
        <v>0</v>
      </c>
      <c r="R128" s="230"/>
      <c r="S128" s="230" t="s">
        <v>629</v>
      </c>
      <c r="T128" s="230" t="s">
        <v>630</v>
      </c>
      <c r="U128" s="230">
        <v>0</v>
      </c>
      <c r="V128" s="230">
        <f>ROUND(E128*U128,2)</f>
        <v>0</v>
      </c>
      <c r="W128" s="230"/>
      <c r="X128" s="230" t="s">
        <v>144</v>
      </c>
      <c r="Y128" s="230" t="s">
        <v>145</v>
      </c>
      <c r="Z128" s="210"/>
      <c r="AA128" s="210"/>
      <c r="AB128" s="210"/>
      <c r="AC128" s="210"/>
      <c r="AD128" s="210"/>
      <c r="AE128" s="210"/>
      <c r="AF128" s="210"/>
      <c r="AG128" s="210" t="s">
        <v>435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22.5" outlineLevel="2" x14ac:dyDescent="0.2">
      <c r="A129" s="227"/>
      <c r="B129" s="228"/>
      <c r="C129" s="265" t="s">
        <v>737</v>
      </c>
      <c r="D129" s="255"/>
      <c r="E129" s="255"/>
      <c r="F129" s="255"/>
      <c r="G129" s="255"/>
      <c r="H129" s="230"/>
      <c r="I129" s="230"/>
      <c r="J129" s="230"/>
      <c r="K129" s="230"/>
      <c r="L129" s="230"/>
      <c r="M129" s="230"/>
      <c r="N129" s="229"/>
      <c r="O129" s="229"/>
      <c r="P129" s="229"/>
      <c r="Q129" s="229"/>
      <c r="R129" s="230"/>
      <c r="S129" s="230"/>
      <c r="T129" s="230"/>
      <c r="U129" s="230"/>
      <c r="V129" s="230"/>
      <c r="W129" s="230"/>
      <c r="X129" s="230"/>
      <c r="Y129" s="230"/>
      <c r="Z129" s="210"/>
      <c r="AA129" s="210"/>
      <c r="AB129" s="210"/>
      <c r="AC129" s="210"/>
      <c r="AD129" s="210"/>
      <c r="AE129" s="210"/>
      <c r="AF129" s="210"/>
      <c r="AG129" s="210" t="s">
        <v>207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54" t="str">
        <f>C129</f>
        <v>přebytečného materiálu na krajnici tl. 60 mm skupiny B, pro plochy Příplatek k cenám za dlažbu z prvků dvou barev</v>
      </c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27"/>
      <c r="B130" s="228"/>
      <c r="C130" s="277" t="s">
        <v>738</v>
      </c>
      <c r="D130" s="276"/>
      <c r="E130" s="276"/>
      <c r="F130" s="276"/>
      <c r="G130" s="276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207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ht="45" outlineLevel="1" x14ac:dyDescent="0.2">
      <c r="A131" s="248">
        <v>27</v>
      </c>
      <c r="B131" s="249" t="s">
        <v>739</v>
      </c>
      <c r="C131" s="263" t="s">
        <v>740</v>
      </c>
      <c r="D131" s="250" t="s">
        <v>174</v>
      </c>
      <c r="E131" s="251">
        <v>770</v>
      </c>
      <c r="F131" s="252"/>
      <c r="G131" s="253">
        <f>ROUND(E131*F131,2)</f>
        <v>0</v>
      </c>
      <c r="H131" s="231"/>
      <c r="I131" s="230">
        <f>ROUND(E131*H131,2)</f>
        <v>0</v>
      </c>
      <c r="J131" s="231"/>
      <c r="K131" s="230">
        <f>ROUND(E131*J131,2)</f>
        <v>0</v>
      </c>
      <c r="L131" s="230">
        <v>21</v>
      </c>
      <c r="M131" s="230">
        <f>G131*(1+L131/100)</f>
        <v>0</v>
      </c>
      <c r="N131" s="229">
        <v>0.11162</v>
      </c>
      <c r="O131" s="229">
        <f>ROUND(E131*N131,2)</f>
        <v>85.95</v>
      </c>
      <c r="P131" s="229">
        <v>0</v>
      </c>
      <c r="Q131" s="229">
        <f>ROUND(E131*P131,2)</f>
        <v>0</v>
      </c>
      <c r="R131" s="230"/>
      <c r="S131" s="230" t="s">
        <v>629</v>
      </c>
      <c r="T131" s="230" t="s">
        <v>630</v>
      </c>
      <c r="U131" s="230">
        <v>0</v>
      </c>
      <c r="V131" s="230">
        <f>ROUND(E131*U131,2)</f>
        <v>0</v>
      </c>
      <c r="W131" s="230"/>
      <c r="X131" s="230" t="s">
        <v>144</v>
      </c>
      <c r="Y131" s="230" t="s">
        <v>145</v>
      </c>
      <c r="Z131" s="210"/>
      <c r="AA131" s="210"/>
      <c r="AB131" s="210"/>
      <c r="AC131" s="210"/>
      <c r="AD131" s="210"/>
      <c r="AE131" s="210"/>
      <c r="AF131" s="210"/>
      <c r="AG131" s="210" t="s">
        <v>435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27"/>
      <c r="B132" s="228"/>
      <c r="C132" s="265" t="s">
        <v>741</v>
      </c>
      <c r="D132" s="255"/>
      <c r="E132" s="255"/>
      <c r="F132" s="255"/>
      <c r="G132" s="255"/>
      <c r="H132" s="230"/>
      <c r="I132" s="230"/>
      <c r="J132" s="230"/>
      <c r="K132" s="230"/>
      <c r="L132" s="230"/>
      <c r="M132" s="230"/>
      <c r="N132" s="229"/>
      <c r="O132" s="229"/>
      <c r="P132" s="229"/>
      <c r="Q132" s="229"/>
      <c r="R132" s="230"/>
      <c r="S132" s="230"/>
      <c r="T132" s="230"/>
      <c r="U132" s="230"/>
      <c r="V132" s="230"/>
      <c r="W132" s="230"/>
      <c r="X132" s="230"/>
      <c r="Y132" s="230"/>
      <c r="Z132" s="210"/>
      <c r="AA132" s="210"/>
      <c r="AB132" s="210"/>
      <c r="AC132" s="210"/>
      <c r="AD132" s="210"/>
      <c r="AE132" s="210"/>
      <c r="AF132" s="210"/>
      <c r="AG132" s="210" t="s">
        <v>207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27"/>
      <c r="B133" s="228"/>
      <c r="C133" s="277" t="s">
        <v>742</v>
      </c>
      <c r="D133" s="276"/>
      <c r="E133" s="276"/>
      <c r="F133" s="276"/>
      <c r="G133" s="276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207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2">
      <c r="A134" s="227"/>
      <c r="B134" s="228"/>
      <c r="C134" s="264" t="s">
        <v>680</v>
      </c>
      <c r="D134" s="232"/>
      <c r="E134" s="233"/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148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27"/>
      <c r="B135" s="228"/>
      <c r="C135" s="264" t="s">
        <v>710</v>
      </c>
      <c r="D135" s="232"/>
      <c r="E135" s="233">
        <v>770</v>
      </c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148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ht="22.5" outlineLevel="1" x14ac:dyDescent="0.2">
      <c r="A136" s="248">
        <v>28</v>
      </c>
      <c r="B136" s="249" t="s">
        <v>743</v>
      </c>
      <c r="C136" s="263" t="s">
        <v>744</v>
      </c>
      <c r="D136" s="250" t="s">
        <v>174</v>
      </c>
      <c r="E136" s="251">
        <v>793.1</v>
      </c>
      <c r="F136" s="252"/>
      <c r="G136" s="253">
        <f>ROUND(E136*F136,2)</f>
        <v>0</v>
      </c>
      <c r="H136" s="231"/>
      <c r="I136" s="230">
        <f>ROUND(E136*H136,2)</f>
        <v>0</v>
      </c>
      <c r="J136" s="231"/>
      <c r="K136" s="230">
        <f>ROUND(E136*J136,2)</f>
        <v>0</v>
      </c>
      <c r="L136" s="230">
        <v>21</v>
      </c>
      <c r="M136" s="230">
        <f>G136*(1+L136/100)</f>
        <v>0</v>
      </c>
      <c r="N136" s="229">
        <v>0.17599999999999999</v>
      </c>
      <c r="O136" s="229">
        <f>ROUND(E136*N136,2)</f>
        <v>139.59</v>
      </c>
      <c r="P136" s="229">
        <v>0</v>
      </c>
      <c r="Q136" s="229">
        <f>ROUND(E136*P136,2)</f>
        <v>0</v>
      </c>
      <c r="R136" s="230"/>
      <c r="S136" s="230" t="s">
        <v>629</v>
      </c>
      <c r="T136" s="230" t="s">
        <v>630</v>
      </c>
      <c r="U136" s="230">
        <v>0</v>
      </c>
      <c r="V136" s="230">
        <f>ROUND(E136*U136,2)</f>
        <v>0</v>
      </c>
      <c r="W136" s="230"/>
      <c r="X136" s="230" t="s">
        <v>234</v>
      </c>
      <c r="Y136" s="230" t="s">
        <v>145</v>
      </c>
      <c r="Z136" s="210"/>
      <c r="AA136" s="210"/>
      <c r="AB136" s="210"/>
      <c r="AC136" s="210"/>
      <c r="AD136" s="210"/>
      <c r="AE136" s="210"/>
      <c r="AF136" s="210"/>
      <c r="AG136" s="210" t="s">
        <v>388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2">
      <c r="A137" s="227"/>
      <c r="B137" s="228"/>
      <c r="C137" s="265" t="s">
        <v>641</v>
      </c>
      <c r="D137" s="255"/>
      <c r="E137" s="255"/>
      <c r="F137" s="255"/>
      <c r="G137" s="255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207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">
      <c r="A138" s="227"/>
      <c r="B138" s="228"/>
      <c r="C138" s="277" t="s">
        <v>745</v>
      </c>
      <c r="D138" s="276"/>
      <c r="E138" s="276"/>
      <c r="F138" s="276"/>
      <c r="G138" s="276"/>
      <c r="H138" s="230"/>
      <c r="I138" s="230"/>
      <c r="J138" s="230"/>
      <c r="K138" s="230"/>
      <c r="L138" s="230"/>
      <c r="M138" s="230"/>
      <c r="N138" s="229"/>
      <c r="O138" s="229"/>
      <c r="P138" s="229"/>
      <c r="Q138" s="229"/>
      <c r="R138" s="230"/>
      <c r="S138" s="230"/>
      <c r="T138" s="230"/>
      <c r="U138" s="230"/>
      <c r="V138" s="230"/>
      <c r="W138" s="230"/>
      <c r="X138" s="230"/>
      <c r="Y138" s="230"/>
      <c r="Z138" s="210"/>
      <c r="AA138" s="210"/>
      <c r="AB138" s="210"/>
      <c r="AC138" s="210"/>
      <c r="AD138" s="210"/>
      <c r="AE138" s="210"/>
      <c r="AF138" s="210"/>
      <c r="AG138" s="210" t="s">
        <v>207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27"/>
      <c r="B139" s="228"/>
      <c r="C139" s="264" t="s">
        <v>746</v>
      </c>
      <c r="D139" s="232"/>
      <c r="E139" s="233"/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148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27"/>
      <c r="B140" s="228"/>
      <c r="C140" s="264" t="s">
        <v>747</v>
      </c>
      <c r="D140" s="232"/>
      <c r="E140" s="233">
        <v>793.1</v>
      </c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148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ht="56.25" outlineLevel="1" x14ac:dyDescent="0.2">
      <c r="A141" s="248">
        <v>29</v>
      </c>
      <c r="B141" s="249" t="s">
        <v>748</v>
      </c>
      <c r="C141" s="263" t="s">
        <v>749</v>
      </c>
      <c r="D141" s="250" t="s">
        <v>174</v>
      </c>
      <c r="E141" s="251">
        <v>155</v>
      </c>
      <c r="F141" s="252"/>
      <c r="G141" s="253">
        <f>ROUND(E141*F141,2)</f>
        <v>0</v>
      </c>
      <c r="H141" s="231"/>
      <c r="I141" s="230">
        <f>ROUND(E141*H141,2)</f>
        <v>0</v>
      </c>
      <c r="J141" s="231"/>
      <c r="K141" s="230">
        <f>ROUND(E141*J141,2)</f>
        <v>0</v>
      </c>
      <c r="L141" s="230">
        <v>21</v>
      </c>
      <c r="M141" s="230">
        <f>G141*(1+L141/100)</f>
        <v>0</v>
      </c>
      <c r="N141" s="229">
        <v>9.0399999999999994E-2</v>
      </c>
      <c r="O141" s="229">
        <f>ROUND(E141*N141,2)</f>
        <v>14.01</v>
      </c>
      <c r="P141" s="229">
        <v>0</v>
      </c>
      <c r="Q141" s="229">
        <f>ROUND(E141*P141,2)</f>
        <v>0</v>
      </c>
      <c r="R141" s="230"/>
      <c r="S141" s="230" t="s">
        <v>629</v>
      </c>
      <c r="T141" s="230" t="s">
        <v>630</v>
      </c>
      <c r="U141" s="230">
        <v>0</v>
      </c>
      <c r="V141" s="230">
        <f>ROUND(E141*U141,2)</f>
        <v>0</v>
      </c>
      <c r="W141" s="230"/>
      <c r="X141" s="230" t="s">
        <v>144</v>
      </c>
      <c r="Y141" s="230" t="s">
        <v>145</v>
      </c>
      <c r="Z141" s="210"/>
      <c r="AA141" s="210"/>
      <c r="AB141" s="210"/>
      <c r="AC141" s="210"/>
      <c r="AD141" s="210"/>
      <c r="AE141" s="210"/>
      <c r="AF141" s="210"/>
      <c r="AG141" s="210" t="s">
        <v>435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2">
      <c r="A142" s="227"/>
      <c r="B142" s="228"/>
      <c r="C142" s="265" t="s">
        <v>750</v>
      </c>
      <c r="D142" s="255"/>
      <c r="E142" s="255"/>
      <c r="F142" s="255"/>
      <c r="G142" s="255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30"/>
      <c r="Z142" s="210"/>
      <c r="AA142" s="210"/>
      <c r="AB142" s="210"/>
      <c r="AC142" s="210"/>
      <c r="AD142" s="210"/>
      <c r="AE142" s="210"/>
      <c r="AF142" s="210"/>
      <c r="AG142" s="210" t="s">
        <v>207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27"/>
      <c r="B143" s="228"/>
      <c r="C143" s="277" t="s">
        <v>751</v>
      </c>
      <c r="D143" s="276"/>
      <c r="E143" s="276"/>
      <c r="F143" s="276"/>
      <c r="G143" s="276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30"/>
      <c r="Z143" s="210"/>
      <c r="AA143" s="210"/>
      <c r="AB143" s="210"/>
      <c r="AC143" s="210"/>
      <c r="AD143" s="210"/>
      <c r="AE143" s="210"/>
      <c r="AF143" s="210"/>
      <c r="AG143" s="210" t="s">
        <v>207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27"/>
      <c r="B144" s="228"/>
      <c r="C144" s="264" t="s">
        <v>679</v>
      </c>
      <c r="D144" s="232"/>
      <c r="E144" s="233"/>
      <c r="F144" s="230"/>
      <c r="G144" s="230"/>
      <c r="H144" s="230"/>
      <c r="I144" s="230"/>
      <c r="J144" s="230"/>
      <c r="K144" s="230"/>
      <c r="L144" s="230"/>
      <c r="M144" s="230"/>
      <c r="N144" s="229"/>
      <c r="O144" s="229"/>
      <c r="P144" s="229"/>
      <c r="Q144" s="229"/>
      <c r="R144" s="230"/>
      <c r="S144" s="230"/>
      <c r="T144" s="230"/>
      <c r="U144" s="230"/>
      <c r="V144" s="230"/>
      <c r="W144" s="230"/>
      <c r="X144" s="230"/>
      <c r="Y144" s="230"/>
      <c r="Z144" s="210"/>
      <c r="AA144" s="210"/>
      <c r="AB144" s="210"/>
      <c r="AC144" s="210"/>
      <c r="AD144" s="210"/>
      <c r="AE144" s="210"/>
      <c r="AF144" s="210"/>
      <c r="AG144" s="210" t="s">
        <v>148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ht="22.5" outlineLevel="3" x14ac:dyDescent="0.2">
      <c r="A145" s="227"/>
      <c r="B145" s="228"/>
      <c r="C145" s="264" t="s">
        <v>682</v>
      </c>
      <c r="D145" s="232"/>
      <c r="E145" s="233"/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148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27"/>
      <c r="B146" s="228"/>
      <c r="C146" s="264" t="s">
        <v>752</v>
      </c>
      <c r="D146" s="232"/>
      <c r="E146" s="233">
        <v>155</v>
      </c>
      <c r="F146" s="230"/>
      <c r="G146" s="230"/>
      <c r="H146" s="230"/>
      <c r="I146" s="230"/>
      <c r="J146" s="230"/>
      <c r="K146" s="230"/>
      <c r="L146" s="230"/>
      <c r="M146" s="230"/>
      <c r="N146" s="229"/>
      <c r="O146" s="229"/>
      <c r="P146" s="229"/>
      <c r="Q146" s="229"/>
      <c r="R146" s="230"/>
      <c r="S146" s="230"/>
      <c r="T146" s="230"/>
      <c r="U146" s="230"/>
      <c r="V146" s="230"/>
      <c r="W146" s="230"/>
      <c r="X146" s="230"/>
      <c r="Y146" s="230"/>
      <c r="Z146" s="210"/>
      <c r="AA146" s="210"/>
      <c r="AB146" s="210"/>
      <c r="AC146" s="210"/>
      <c r="AD146" s="210"/>
      <c r="AE146" s="210"/>
      <c r="AF146" s="210"/>
      <c r="AG146" s="210" t="s">
        <v>148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ht="22.5" outlineLevel="1" x14ac:dyDescent="0.2">
      <c r="A147" s="248">
        <v>30</v>
      </c>
      <c r="B147" s="249" t="s">
        <v>753</v>
      </c>
      <c r="C147" s="263" t="s">
        <v>754</v>
      </c>
      <c r="D147" s="250" t="s">
        <v>174</v>
      </c>
      <c r="E147" s="251">
        <v>146.26</v>
      </c>
      <c r="F147" s="252"/>
      <c r="G147" s="253">
        <f>ROUND(E147*F147,2)</f>
        <v>0</v>
      </c>
      <c r="H147" s="231"/>
      <c r="I147" s="230">
        <f>ROUND(E147*H147,2)</f>
        <v>0</v>
      </c>
      <c r="J147" s="231"/>
      <c r="K147" s="230">
        <f>ROUND(E147*J147,2)</f>
        <v>0</v>
      </c>
      <c r="L147" s="230">
        <v>21</v>
      </c>
      <c r="M147" s="230">
        <f>G147*(1+L147/100)</f>
        <v>0</v>
      </c>
      <c r="N147" s="229">
        <v>0.315</v>
      </c>
      <c r="O147" s="229">
        <f>ROUND(E147*N147,2)</f>
        <v>46.07</v>
      </c>
      <c r="P147" s="229">
        <v>0</v>
      </c>
      <c r="Q147" s="229">
        <f>ROUND(E147*P147,2)</f>
        <v>0</v>
      </c>
      <c r="R147" s="230"/>
      <c r="S147" s="230" t="s">
        <v>232</v>
      </c>
      <c r="T147" s="230" t="s">
        <v>233</v>
      </c>
      <c r="U147" s="230">
        <v>0</v>
      </c>
      <c r="V147" s="230">
        <f>ROUND(E147*U147,2)</f>
        <v>0</v>
      </c>
      <c r="W147" s="230"/>
      <c r="X147" s="230" t="s">
        <v>234</v>
      </c>
      <c r="Y147" s="230" t="s">
        <v>145</v>
      </c>
      <c r="Z147" s="210"/>
      <c r="AA147" s="210"/>
      <c r="AB147" s="210"/>
      <c r="AC147" s="210"/>
      <c r="AD147" s="210"/>
      <c r="AE147" s="210"/>
      <c r="AF147" s="210"/>
      <c r="AG147" s="210" t="s">
        <v>388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2">
      <c r="A148" s="227"/>
      <c r="B148" s="228"/>
      <c r="C148" s="265" t="s">
        <v>641</v>
      </c>
      <c r="D148" s="255"/>
      <c r="E148" s="255"/>
      <c r="F148" s="255"/>
      <c r="G148" s="255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207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">
      <c r="A149" s="227"/>
      <c r="B149" s="228"/>
      <c r="C149" s="277" t="s">
        <v>729</v>
      </c>
      <c r="D149" s="276"/>
      <c r="E149" s="276"/>
      <c r="F149" s="276"/>
      <c r="G149" s="276"/>
      <c r="H149" s="230"/>
      <c r="I149" s="230"/>
      <c r="J149" s="230"/>
      <c r="K149" s="230"/>
      <c r="L149" s="230"/>
      <c r="M149" s="230"/>
      <c r="N149" s="229"/>
      <c r="O149" s="229"/>
      <c r="P149" s="229"/>
      <c r="Q149" s="229"/>
      <c r="R149" s="230"/>
      <c r="S149" s="230"/>
      <c r="T149" s="230"/>
      <c r="U149" s="230"/>
      <c r="V149" s="230"/>
      <c r="W149" s="230"/>
      <c r="X149" s="230"/>
      <c r="Y149" s="230"/>
      <c r="Z149" s="210"/>
      <c r="AA149" s="210"/>
      <c r="AB149" s="210"/>
      <c r="AC149" s="210"/>
      <c r="AD149" s="210"/>
      <c r="AE149" s="210"/>
      <c r="AF149" s="210"/>
      <c r="AG149" s="210" t="s">
        <v>207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2">
      <c r="A150" s="227"/>
      <c r="B150" s="228"/>
      <c r="C150" s="264" t="s">
        <v>679</v>
      </c>
      <c r="D150" s="232"/>
      <c r="E150" s="233"/>
      <c r="F150" s="230"/>
      <c r="G150" s="230"/>
      <c r="H150" s="230"/>
      <c r="I150" s="230"/>
      <c r="J150" s="230"/>
      <c r="K150" s="230"/>
      <c r="L150" s="230"/>
      <c r="M150" s="230"/>
      <c r="N150" s="229"/>
      <c r="O150" s="229"/>
      <c r="P150" s="229"/>
      <c r="Q150" s="229"/>
      <c r="R150" s="230"/>
      <c r="S150" s="230"/>
      <c r="T150" s="230"/>
      <c r="U150" s="230"/>
      <c r="V150" s="230"/>
      <c r="W150" s="230"/>
      <c r="X150" s="230"/>
      <c r="Y150" s="230"/>
      <c r="Z150" s="210"/>
      <c r="AA150" s="210"/>
      <c r="AB150" s="210"/>
      <c r="AC150" s="210"/>
      <c r="AD150" s="210"/>
      <c r="AE150" s="210"/>
      <c r="AF150" s="210"/>
      <c r="AG150" s="210" t="s">
        <v>148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ht="22.5" outlineLevel="3" x14ac:dyDescent="0.2">
      <c r="A151" s="227"/>
      <c r="B151" s="228"/>
      <c r="C151" s="264" t="s">
        <v>755</v>
      </c>
      <c r="D151" s="232"/>
      <c r="E151" s="233"/>
      <c r="F151" s="230"/>
      <c r="G151" s="230"/>
      <c r="H151" s="230"/>
      <c r="I151" s="230"/>
      <c r="J151" s="230"/>
      <c r="K151" s="230"/>
      <c r="L151" s="230"/>
      <c r="M151" s="230"/>
      <c r="N151" s="229"/>
      <c r="O151" s="229"/>
      <c r="P151" s="229"/>
      <c r="Q151" s="229"/>
      <c r="R151" s="230"/>
      <c r="S151" s="230"/>
      <c r="T151" s="230"/>
      <c r="U151" s="230"/>
      <c r="V151" s="230"/>
      <c r="W151" s="230"/>
      <c r="X151" s="230"/>
      <c r="Y151" s="230"/>
      <c r="Z151" s="210"/>
      <c r="AA151" s="210"/>
      <c r="AB151" s="210"/>
      <c r="AC151" s="210"/>
      <c r="AD151" s="210"/>
      <c r="AE151" s="210"/>
      <c r="AF151" s="210"/>
      <c r="AG151" s="210" t="s">
        <v>148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27"/>
      <c r="B152" s="228"/>
      <c r="C152" s="264" t="s">
        <v>756</v>
      </c>
      <c r="D152" s="232"/>
      <c r="E152" s="233"/>
      <c r="F152" s="230"/>
      <c r="G152" s="230"/>
      <c r="H152" s="230"/>
      <c r="I152" s="230"/>
      <c r="J152" s="230"/>
      <c r="K152" s="230"/>
      <c r="L152" s="230"/>
      <c r="M152" s="230"/>
      <c r="N152" s="229"/>
      <c r="O152" s="229"/>
      <c r="P152" s="229"/>
      <c r="Q152" s="229"/>
      <c r="R152" s="230"/>
      <c r="S152" s="230"/>
      <c r="T152" s="230"/>
      <c r="U152" s="230"/>
      <c r="V152" s="230"/>
      <c r="W152" s="230"/>
      <c r="X152" s="230"/>
      <c r="Y152" s="230"/>
      <c r="Z152" s="210"/>
      <c r="AA152" s="210"/>
      <c r="AB152" s="210"/>
      <c r="AC152" s="210"/>
      <c r="AD152" s="210"/>
      <c r="AE152" s="210"/>
      <c r="AF152" s="210"/>
      <c r="AG152" s="210" t="s">
        <v>148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">
      <c r="A153" s="227"/>
      <c r="B153" s="228"/>
      <c r="C153" s="264" t="s">
        <v>757</v>
      </c>
      <c r="D153" s="232"/>
      <c r="E153" s="233">
        <v>146.26</v>
      </c>
      <c r="F153" s="230"/>
      <c r="G153" s="230"/>
      <c r="H153" s="230"/>
      <c r="I153" s="230"/>
      <c r="J153" s="230"/>
      <c r="K153" s="230"/>
      <c r="L153" s="230"/>
      <c r="M153" s="230"/>
      <c r="N153" s="229"/>
      <c r="O153" s="229"/>
      <c r="P153" s="229"/>
      <c r="Q153" s="229"/>
      <c r="R153" s="230"/>
      <c r="S153" s="230"/>
      <c r="T153" s="230"/>
      <c r="U153" s="230"/>
      <c r="V153" s="230"/>
      <c r="W153" s="230"/>
      <c r="X153" s="230"/>
      <c r="Y153" s="230"/>
      <c r="Z153" s="210"/>
      <c r="AA153" s="210"/>
      <c r="AB153" s="210"/>
      <c r="AC153" s="210"/>
      <c r="AD153" s="210"/>
      <c r="AE153" s="210"/>
      <c r="AF153" s="210"/>
      <c r="AG153" s="210" t="s">
        <v>148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22.5" outlineLevel="1" x14ac:dyDescent="0.2">
      <c r="A154" s="248">
        <v>31</v>
      </c>
      <c r="B154" s="249" t="s">
        <v>758</v>
      </c>
      <c r="C154" s="263" t="s">
        <v>759</v>
      </c>
      <c r="D154" s="250" t="s">
        <v>174</v>
      </c>
      <c r="E154" s="251">
        <v>14.3</v>
      </c>
      <c r="F154" s="252"/>
      <c r="G154" s="253">
        <f>ROUND(E154*F154,2)</f>
        <v>0</v>
      </c>
      <c r="H154" s="231"/>
      <c r="I154" s="230">
        <f>ROUND(E154*H154,2)</f>
        <v>0</v>
      </c>
      <c r="J154" s="231"/>
      <c r="K154" s="230">
        <f>ROUND(E154*J154,2)</f>
        <v>0</v>
      </c>
      <c r="L154" s="230">
        <v>21</v>
      </c>
      <c r="M154" s="230">
        <f>G154*(1+L154/100)</f>
        <v>0</v>
      </c>
      <c r="N154" s="229">
        <v>0.26400000000000001</v>
      </c>
      <c r="O154" s="229">
        <f>ROUND(E154*N154,2)</f>
        <v>3.78</v>
      </c>
      <c r="P154" s="229">
        <v>0</v>
      </c>
      <c r="Q154" s="229">
        <f>ROUND(E154*P154,2)</f>
        <v>0</v>
      </c>
      <c r="R154" s="230"/>
      <c r="S154" s="230" t="s">
        <v>232</v>
      </c>
      <c r="T154" s="230" t="s">
        <v>233</v>
      </c>
      <c r="U154" s="230">
        <v>0</v>
      </c>
      <c r="V154" s="230">
        <f>ROUND(E154*U154,2)</f>
        <v>0</v>
      </c>
      <c r="W154" s="230"/>
      <c r="X154" s="230" t="s">
        <v>234</v>
      </c>
      <c r="Y154" s="230" t="s">
        <v>145</v>
      </c>
      <c r="Z154" s="210"/>
      <c r="AA154" s="210"/>
      <c r="AB154" s="210"/>
      <c r="AC154" s="210"/>
      <c r="AD154" s="210"/>
      <c r="AE154" s="210"/>
      <c r="AF154" s="210"/>
      <c r="AG154" s="210" t="s">
        <v>388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">
      <c r="A155" s="227"/>
      <c r="B155" s="228"/>
      <c r="C155" s="265" t="s">
        <v>641</v>
      </c>
      <c r="D155" s="255"/>
      <c r="E155" s="255"/>
      <c r="F155" s="255"/>
      <c r="G155" s="255"/>
      <c r="H155" s="230"/>
      <c r="I155" s="230"/>
      <c r="J155" s="230"/>
      <c r="K155" s="230"/>
      <c r="L155" s="230"/>
      <c r="M155" s="230"/>
      <c r="N155" s="229"/>
      <c r="O155" s="229"/>
      <c r="P155" s="229"/>
      <c r="Q155" s="229"/>
      <c r="R155" s="230"/>
      <c r="S155" s="230"/>
      <c r="T155" s="230"/>
      <c r="U155" s="230"/>
      <c r="V155" s="230"/>
      <c r="W155" s="230"/>
      <c r="X155" s="230"/>
      <c r="Y155" s="230"/>
      <c r="Z155" s="210"/>
      <c r="AA155" s="210"/>
      <c r="AB155" s="210"/>
      <c r="AC155" s="210"/>
      <c r="AD155" s="210"/>
      <c r="AE155" s="210"/>
      <c r="AF155" s="210"/>
      <c r="AG155" s="210" t="s">
        <v>207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27"/>
      <c r="B156" s="228"/>
      <c r="C156" s="277" t="s">
        <v>729</v>
      </c>
      <c r="D156" s="276"/>
      <c r="E156" s="276"/>
      <c r="F156" s="276"/>
      <c r="G156" s="276"/>
      <c r="H156" s="230"/>
      <c r="I156" s="230"/>
      <c r="J156" s="230"/>
      <c r="K156" s="230"/>
      <c r="L156" s="230"/>
      <c r="M156" s="230"/>
      <c r="N156" s="229"/>
      <c r="O156" s="229"/>
      <c r="P156" s="229"/>
      <c r="Q156" s="229"/>
      <c r="R156" s="230"/>
      <c r="S156" s="230"/>
      <c r="T156" s="230"/>
      <c r="U156" s="230"/>
      <c r="V156" s="230"/>
      <c r="W156" s="230"/>
      <c r="X156" s="230"/>
      <c r="Y156" s="230"/>
      <c r="Z156" s="210"/>
      <c r="AA156" s="210"/>
      <c r="AB156" s="210"/>
      <c r="AC156" s="210"/>
      <c r="AD156" s="210"/>
      <c r="AE156" s="210"/>
      <c r="AF156" s="210"/>
      <c r="AG156" s="210" t="s">
        <v>207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">
      <c r="A157" s="227"/>
      <c r="B157" s="228"/>
      <c r="C157" s="264" t="s">
        <v>760</v>
      </c>
      <c r="D157" s="232"/>
      <c r="E157" s="233"/>
      <c r="F157" s="230"/>
      <c r="G157" s="230"/>
      <c r="H157" s="230"/>
      <c r="I157" s="230"/>
      <c r="J157" s="230"/>
      <c r="K157" s="230"/>
      <c r="L157" s="230"/>
      <c r="M157" s="230"/>
      <c r="N157" s="229"/>
      <c r="O157" s="229"/>
      <c r="P157" s="229"/>
      <c r="Q157" s="229"/>
      <c r="R157" s="230"/>
      <c r="S157" s="230"/>
      <c r="T157" s="230"/>
      <c r="U157" s="230"/>
      <c r="V157" s="230"/>
      <c r="W157" s="230"/>
      <c r="X157" s="230"/>
      <c r="Y157" s="230"/>
      <c r="Z157" s="210"/>
      <c r="AA157" s="210"/>
      <c r="AB157" s="210"/>
      <c r="AC157" s="210"/>
      <c r="AD157" s="210"/>
      <c r="AE157" s="210"/>
      <c r="AF157" s="210"/>
      <c r="AG157" s="210" t="s">
        <v>148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3" x14ac:dyDescent="0.2">
      <c r="A158" s="227"/>
      <c r="B158" s="228"/>
      <c r="C158" s="264" t="s">
        <v>761</v>
      </c>
      <c r="D158" s="232"/>
      <c r="E158" s="233">
        <v>14.3</v>
      </c>
      <c r="F158" s="230"/>
      <c r="G158" s="230"/>
      <c r="H158" s="230"/>
      <c r="I158" s="230"/>
      <c r="J158" s="230"/>
      <c r="K158" s="230"/>
      <c r="L158" s="230"/>
      <c r="M158" s="230"/>
      <c r="N158" s="229"/>
      <c r="O158" s="229"/>
      <c r="P158" s="229"/>
      <c r="Q158" s="229"/>
      <c r="R158" s="230"/>
      <c r="S158" s="230"/>
      <c r="T158" s="230"/>
      <c r="U158" s="230"/>
      <c r="V158" s="230"/>
      <c r="W158" s="230"/>
      <c r="X158" s="230"/>
      <c r="Y158" s="230"/>
      <c r="Z158" s="210"/>
      <c r="AA158" s="210"/>
      <c r="AB158" s="210"/>
      <c r="AC158" s="210"/>
      <c r="AD158" s="210"/>
      <c r="AE158" s="210"/>
      <c r="AF158" s="210"/>
      <c r="AG158" s="210" t="s">
        <v>148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x14ac:dyDescent="0.2">
      <c r="A159" s="241" t="s">
        <v>138</v>
      </c>
      <c r="B159" s="242" t="s">
        <v>87</v>
      </c>
      <c r="C159" s="262" t="s">
        <v>88</v>
      </c>
      <c r="D159" s="243"/>
      <c r="E159" s="244"/>
      <c r="F159" s="245"/>
      <c r="G159" s="246">
        <f>SUMIF(AG160:AG174,"&lt;&gt;NOR",G160:G174)</f>
        <v>0</v>
      </c>
      <c r="H159" s="240"/>
      <c r="I159" s="240">
        <f>SUM(I160:I174)</f>
        <v>0</v>
      </c>
      <c r="J159" s="240"/>
      <c r="K159" s="240">
        <f>SUM(K160:K174)</f>
        <v>0</v>
      </c>
      <c r="L159" s="240"/>
      <c r="M159" s="240">
        <f>SUM(M160:M174)</f>
        <v>0</v>
      </c>
      <c r="N159" s="239"/>
      <c r="O159" s="239">
        <f>SUM(O160:O174)</f>
        <v>11.600000000000001</v>
      </c>
      <c r="P159" s="239"/>
      <c r="Q159" s="239">
        <f>SUM(Q160:Q174)</f>
        <v>10.58</v>
      </c>
      <c r="R159" s="240"/>
      <c r="S159" s="240"/>
      <c r="T159" s="240"/>
      <c r="U159" s="240"/>
      <c r="V159" s="240">
        <f>SUM(V160:V174)</f>
        <v>0</v>
      </c>
      <c r="W159" s="240"/>
      <c r="X159" s="240"/>
      <c r="Y159" s="240"/>
      <c r="AG159" t="s">
        <v>139</v>
      </c>
    </row>
    <row r="160" spans="1:60" ht="33.75" outlineLevel="1" x14ac:dyDescent="0.2">
      <c r="A160" s="248">
        <v>32</v>
      </c>
      <c r="B160" s="249" t="s">
        <v>762</v>
      </c>
      <c r="C160" s="263" t="s">
        <v>763</v>
      </c>
      <c r="D160" s="250" t="s">
        <v>301</v>
      </c>
      <c r="E160" s="251">
        <v>14</v>
      </c>
      <c r="F160" s="252"/>
      <c r="G160" s="253">
        <f>ROUND(E160*F160,2)</f>
        <v>0</v>
      </c>
      <c r="H160" s="231"/>
      <c r="I160" s="230">
        <f>ROUND(E160*H160,2)</f>
        <v>0</v>
      </c>
      <c r="J160" s="231"/>
      <c r="K160" s="230">
        <f>ROUND(E160*J160,2)</f>
        <v>0</v>
      </c>
      <c r="L160" s="230">
        <v>21</v>
      </c>
      <c r="M160" s="230">
        <f>G160*(1+L160/100)</f>
        <v>0</v>
      </c>
      <c r="N160" s="229">
        <v>0.71848000000000001</v>
      </c>
      <c r="O160" s="229">
        <f>ROUND(E160*N160,2)</f>
        <v>10.06</v>
      </c>
      <c r="P160" s="229">
        <v>0.72</v>
      </c>
      <c r="Q160" s="229">
        <f>ROUND(E160*P160,2)</f>
        <v>10.08</v>
      </c>
      <c r="R160" s="230"/>
      <c r="S160" s="230" t="s">
        <v>629</v>
      </c>
      <c r="T160" s="230" t="s">
        <v>630</v>
      </c>
      <c r="U160" s="230">
        <v>0</v>
      </c>
      <c r="V160" s="230">
        <f>ROUND(E160*U160,2)</f>
        <v>0</v>
      </c>
      <c r="W160" s="230"/>
      <c r="X160" s="230" t="s">
        <v>144</v>
      </c>
      <c r="Y160" s="230" t="s">
        <v>145</v>
      </c>
      <c r="Z160" s="210"/>
      <c r="AA160" s="210"/>
      <c r="AB160" s="210"/>
      <c r="AC160" s="210"/>
      <c r="AD160" s="210"/>
      <c r="AE160" s="210"/>
      <c r="AF160" s="210"/>
      <c r="AG160" s="210" t="s">
        <v>435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27"/>
      <c r="B161" s="228"/>
      <c r="C161" s="265" t="s">
        <v>764</v>
      </c>
      <c r="D161" s="255"/>
      <c r="E161" s="255"/>
      <c r="F161" s="255"/>
      <c r="G161" s="255"/>
      <c r="H161" s="230"/>
      <c r="I161" s="230"/>
      <c r="J161" s="230"/>
      <c r="K161" s="230"/>
      <c r="L161" s="230"/>
      <c r="M161" s="230"/>
      <c r="N161" s="229"/>
      <c r="O161" s="229"/>
      <c r="P161" s="229"/>
      <c r="Q161" s="229"/>
      <c r="R161" s="230"/>
      <c r="S161" s="230"/>
      <c r="T161" s="230"/>
      <c r="U161" s="230"/>
      <c r="V161" s="230"/>
      <c r="W161" s="230"/>
      <c r="X161" s="230"/>
      <c r="Y161" s="230"/>
      <c r="Z161" s="210"/>
      <c r="AA161" s="210"/>
      <c r="AB161" s="210"/>
      <c r="AC161" s="210"/>
      <c r="AD161" s="210"/>
      <c r="AE161" s="210"/>
      <c r="AF161" s="210"/>
      <c r="AG161" s="210" t="s">
        <v>207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2">
      <c r="A162" s="227"/>
      <c r="B162" s="228"/>
      <c r="C162" s="264" t="s">
        <v>765</v>
      </c>
      <c r="D162" s="232"/>
      <c r="E162" s="233"/>
      <c r="F162" s="230"/>
      <c r="G162" s="230"/>
      <c r="H162" s="230"/>
      <c r="I162" s="230"/>
      <c r="J162" s="230"/>
      <c r="K162" s="230"/>
      <c r="L162" s="230"/>
      <c r="M162" s="230"/>
      <c r="N162" s="229"/>
      <c r="O162" s="229"/>
      <c r="P162" s="229"/>
      <c r="Q162" s="229"/>
      <c r="R162" s="230"/>
      <c r="S162" s="230"/>
      <c r="T162" s="230"/>
      <c r="U162" s="230"/>
      <c r="V162" s="230"/>
      <c r="W162" s="230"/>
      <c r="X162" s="230"/>
      <c r="Y162" s="230"/>
      <c r="Z162" s="210"/>
      <c r="AA162" s="210"/>
      <c r="AB162" s="210"/>
      <c r="AC162" s="210"/>
      <c r="AD162" s="210"/>
      <c r="AE162" s="210"/>
      <c r="AF162" s="210"/>
      <c r="AG162" s="210" t="s">
        <v>148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">
      <c r="A163" s="227"/>
      <c r="B163" s="228"/>
      <c r="C163" s="264" t="s">
        <v>766</v>
      </c>
      <c r="D163" s="232"/>
      <c r="E163" s="233">
        <v>14</v>
      </c>
      <c r="F163" s="230"/>
      <c r="G163" s="230"/>
      <c r="H163" s="230"/>
      <c r="I163" s="230"/>
      <c r="J163" s="230"/>
      <c r="K163" s="230"/>
      <c r="L163" s="230"/>
      <c r="M163" s="230"/>
      <c r="N163" s="229"/>
      <c r="O163" s="229"/>
      <c r="P163" s="229"/>
      <c r="Q163" s="229"/>
      <c r="R163" s="230"/>
      <c r="S163" s="230"/>
      <c r="T163" s="230"/>
      <c r="U163" s="230"/>
      <c r="V163" s="230"/>
      <c r="W163" s="230"/>
      <c r="X163" s="230"/>
      <c r="Y163" s="230"/>
      <c r="Z163" s="210"/>
      <c r="AA163" s="210"/>
      <c r="AB163" s="210"/>
      <c r="AC163" s="210"/>
      <c r="AD163" s="210"/>
      <c r="AE163" s="210"/>
      <c r="AF163" s="210"/>
      <c r="AG163" s="210" t="s">
        <v>148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ht="33.75" outlineLevel="1" x14ac:dyDescent="0.2">
      <c r="A164" s="256">
        <v>33</v>
      </c>
      <c r="B164" s="257" t="s">
        <v>767</v>
      </c>
      <c r="C164" s="268" t="s">
        <v>768</v>
      </c>
      <c r="D164" s="258" t="s">
        <v>301</v>
      </c>
      <c r="E164" s="259">
        <v>14</v>
      </c>
      <c r="F164" s="260"/>
      <c r="G164" s="261">
        <f>ROUND(E164*F164,2)</f>
        <v>0</v>
      </c>
      <c r="H164" s="231"/>
      <c r="I164" s="230">
        <f>ROUND(E164*H164,2)</f>
        <v>0</v>
      </c>
      <c r="J164" s="231"/>
      <c r="K164" s="230">
        <f>ROUND(E164*J164,2)</f>
        <v>0</v>
      </c>
      <c r="L164" s="230">
        <v>21</v>
      </c>
      <c r="M164" s="230">
        <f>G164*(1+L164/100)</f>
        <v>0</v>
      </c>
      <c r="N164" s="229">
        <v>6.9000000000000006E-2</v>
      </c>
      <c r="O164" s="229">
        <f>ROUND(E164*N164,2)</f>
        <v>0.97</v>
      </c>
      <c r="P164" s="229">
        <v>0</v>
      </c>
      <c r="Q164" s="229">
        <f>ROUND(E164*P164,2)</f>
        <v>0</v>
      </c>
      <c r="R164" s="230"/>
      <c r="S164" s="230" t="s">
        <v>629</v>
      </c>
      <c r="T164" s="230" t="s">
        <v>630</v>
      </c>
      <c r="U164" s="230">
        <v>0</v>
      </c>
      <c r="V164" s="230">
        <f>ROUND(E164*U164,2)</f>
        <v>0</v>
      </c>
      <c r="W164" s="230"/>
      <c r="X164" s="230" t="s">
        <v>234</v>
      </c>
      <c r="Y164" s="230" t="s">
        <v>145</v>
      </c>
      <c r="Z164" s="210"/>
      <c r="AA164" s="210"/>
      <c r="AB164" s="210"/>
      <c r="AC164" s="210"/>
      <c r="AD164" s="210"/>
      <c r="AE164" s="210"/>
      <c r="AF164" s="210"/>
      <c r="AG164" s="210" t="s">
        <v>388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ht="22.5" outlineLevel="1" x14ac:dyDescent="0.2">
      <c r="A165" s="248">
        <v>34</v>
      </c>
      <c r="B165" s="249" t="s">
        <v>769</v>
      </c>
      <c r="C165" s="263" t="s">
        <v>770</v>
      </c>
      <c r="D165" s="250" t="s">
        <v>301</v>
      </c>
      <c r="E165" s="251">
        <v>2</v>
      </c>
      <c r="F165" s="252"/>
      <c r="G165" s="253">
        <f>ROUND(E165*F165,2)</f>
        <v>0</v>
      </c>
      <c r="H165" s="231"/>
      <c r="I165" s="230">
        <f>ROUND(E165*H165,2)</f>
        <v>0</v>
      </c>
      <c r="J165" s="231"/>
      <c r="K165" s="230">
        <f>ROUND(E165*J165,2)</f>
        <v>0</v>
      </c>
      <c r="L165" s="230">
        <v>21</v>
      </c>
      <c r="M165" s="230">
        <f>G165*(1+L165/100)</f>
        <v>0</v>
      </c>
      <c r="N165" s="229">
        <v>0.10037</v>
      </c>
      <c r="O165" s="229">
        <f>ROUND(E165*N165,2)</f>
        <v>0.2</v>
      </c>
      <c r="P165" s="229">
        <v>0.1</v>
      </c>
      <c r="Q165" s="229">
        <f>ROUND(E165*P165,2)</f>
        <v>0.2</v>
      </c>
      <c r="R165" s="230"/>
      <c r="S165" s="230" t="s">
        <v>629</v>
      </c>
      <c r="T165" s="230" t="s">
        <v>630</v>
      </c>
      <c r="U165" s="230">
        <v>0</v>
      </c>
      <c r="V165" s="230">
        <f>ROUND(E165*U165,2)</f>
        <v>0</v>
      </c>
      <c r="W165" s="230"/>
      <c r="X165" s="230" t="s">
        <v>144</v>
      </c>
      <c r="Y165" s="230" t="s">
        <v>145</v>
      </c>
      <c r="Z165" s="210"/>
      <c r="AA165" s="210"/>
      <c r="AB165" s="210"/>
      <c r="AC165" s="210"/>
      <c r="AD165" s="210"/>
      <c r="AE165" s="210"/>
      <c r="AF165" s="210"/>
      <c r="AG165" s="210" t="s">
        <v>435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">
      <c r="A166" s="227"/>
      <c r="B166" s="228"/>
      <c r="C166" s="265" t="s">
        <v>771</v>
      </c>
      <c r="D166" s="255"/>
      <c r="E166" s="255"/>
      <c r="F166" s="255"/>
      <c r="G166" s="255"/>
      <c r="H166" s="230"/>
      <c r="I166" s="230"/>
      <c r="J166" s="230"/>
      <c r="K166" s="230"/>
      <c r="L166" s="230"/>
      <c r="M166" s="230"/>
      <c r="N166" s="229"/>
      <c r="O166" s="229"/>
      <c r="P166" s="229"/>
      <c r="Q166" s="229"/>
      <c r="R166" s="230"/>
      <c r="S166" s="230"/>
      <c r="T166" s="230"/>
      <c r="U166" s="230"/>
      <c r="V166" s="230"/>
      <c r="W166" s="230"/>
      <c r="X166" s="230"/>
      <c r="Y166" s="230"/>
      <c r="Z166" s="210"/>
      <c r="AA166" s="210"/>
      <c r="AB166" s="210"/>
      <c r="AC166" s="210"/>
      <c r="AD166" s="210"/>
      <c r="AE166" s="210"/>
      <c r="AF166" s="210"/>
      <c r="AG166" s="210" t="s">
        <v>207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2">
      <c r="A167" s="227"/>
      <c r="B167" s="228"/>
      <c r="C167" s="264" t="s">
        <v>772</v>
      </c>
      <c r="D167" s="232"/>
      <c r="E167" s="233"/>
      <c r="F167" s="230"/>
      <c r="G167" s="230"/>
      <c r="H167" s="230"/>
      <c r="I167" s="230"/>
      <c r="J167" s="230"/>
      <c r="K167" s="230"/>
      <c r="L167" s="230"/>
      <c r="M167" s="230"/>
      <c r="N167" s="229"/>
      <c r="O167" s="229"/>
      <c r="P167" s="229"/>
      <c r="Q167" s="229"/>
      <c r="R167" s="230"/>
      <c r="S167" s="230"/>
      <c r="T167" s="230"/>
      <c r="U167" s="230"/>
      <c r="V167" s="230"/>
      <c r="W167" s="230"/>
      <c r="X167" s="230"/>
      <c r="Y167" s="230"/>
      <c r="Z167" s="210"/>
      <c r="AA167" s="210"/>
      <c r="AB167" s="210"/>
      <c r="AC167" s="210"/>
      <c r="AD167" s="210"/>
      <c r="AE167" s="210"/>
      <c r="AF167" s="210"/>
      <c r="AG167" s="210" t="s">
        <v>148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">
      <c r="A168" s="227"/>
      <c r="B168" s="228"/>
      <c r="C168" s="264" t="s">
        <v>75</v>
      </c>
      <c r="D168" s="232"/>
      <c r="E168" s="233">
        <v>2</v>
      </c>
      <c r="F168" s="230"/>
      <c r="G168" s="230"/>
      <c r="H168" s="230"/>
      <c r="I168" s="230"/>
      <c r="J168" s="230"/>
      <c r="K168" s="230"/>
      <c r="L168" s="230"/>
      <c r="M168" s="230"/>
      <c r="N168" s="229"/>
      <c r="O168" s="229"/>
      <c r="P168" s="229"/>
      <c r="Q168" s="229"/>
      <c r="R168" s="230"/>
      <c r="S168" s="230"/>
      <c r="T168" s="230"/>
      <c r="U168" s="230"/>
      <c r="V168" s="230"/>
      <c r="W168" s="230"/>
      <c r="X168" s="230"/>
      <c r="Y168" s="230"/>
      <c r="Z168" s="210"/>
      <c r="AA168" s="210"/>
      <c r="AB168" s="210"/>
      <c r="AC168" s="210"/>
      <c r="AD168" s="210"/>
      <c r="AE168" s="210"/>
      <c r="AF168" s="210"/>
      <c r="AG168" s="210" t="s">
        <v>148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ht="22.5" outlineLevel="1" x14ac:dyDescent="0.2">
      <c r="A169" s="256">
        <v>35</v>
      </c>
      <c r="B169" s="257" t="s">
        <v>773</v>
      </c>
      <c r="C169" s="268" t="s">
        <v>774</v>
      </c>
      <c r="D169" s="258" t="s">
        <v>301</v>
      </c>
      <c r="E169" s="259">
        <v>2</v>
      </c>
      <c r="F169" s="260"/>
      <c r="G169" s="261">
        <f>ROUND(E169*F169,2)</f>
        <v>0</v>
      </c>
      <c r="H169" s="231"/>
      <c r="I169" s="230">
        <f>ROUND(E169*H169,2)</f>
        <v>0</v>
      </c>
      <c r="J169" s="231"/>
      <c r="K169" s="230">
        <f>ROUND(E169*J169,2)</f>
        <v>0</v>
      </c>
      <c r="L169" s="230">
        <v>21</v>
      </c>
      <c r="M169" s="230">
        <f>G169*(1+L169/100)</f>
        <v>0</v>
      </c>
      <c r="N169" s="229">
        <v>1.11E-2</v>
      </c>
      <c r="O169" s="229">
        <f>ROUND(E169*N169,2)</f>
        <v>0.02</v>
      </c>
      <c r="P169" s="229">
        <v>0</v>
      </c>
      <c r="Q169" s="229">
        <f>ROUND(E169*P169,2)</f>
        <v>0</v>
      </c>
      <c r="R169" s="230"/>
      <c r="S169" s="230" t="s">
        <v>629</v>
      </c>
      <c r="T169" s="230" t="s">
        <v>630</v>
      </c>
      <c r="U169" s="230">
        <v>0</v>
      </c>
      <c r="V169" s="230">
        <f>ROUND(E169*U169,2)</f>
        <v>0</v>
      </c>
      <c r="W169" s="230"/>
      <c r="X169" s="230" t="s">
        <v>234</v>
      </c>
      <c r="Y169" s="230" t="s">
        <v>145</v>
      </c>
      <c r="Z169" s="210"/>
      <c r="AA169" s="210"/>
      <c r="AB169" s="210"/>
      <c r="AC169" s="210"/>
      <c r="AD169" s="210"/>
      <c r="AE169" s="210"/>
      <c r="AF169" s="210"/>
      <c r="AG169" s="210" t="s">
        <v>388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ht="22.5" outlineLevel="1" x14ac:dyDescent="0.2">
      <c r="A170" s="248">
        <v>36</v>
      </c>
      <c r="B170" s="249" t="s">
        <v>775</v>
      </c>
      <c r="C170" s="263" t="s">
        <v>776</v>
      </c>
      <c r="D170" s="250" t="s">
        <v>301</v>
      </c>
      <c r="E170" s="251">
        <v>2</v>
      </c>
      <c r="F170" s="252"/>
      <c r="G170" s="253">
        <f>ROUND(E170*F170,2)</f>
        <v>0</v>
      </c>
      <c r="H170" s="231"/>
      <c r="I170" s="230">
        <f>ROUND(E170*H170,2)</f>
        <v>0</v>
      </c>
      <c r="J170" s="231"/>
      <c r="K170" s="230">
        <f>ROUND(E170*J170,2)</f>
        <v>0</v>
      </c>
      <c r="L170" s="230">
        <v>21</v>
      </c>
      <c r="M170" s="230">
        <f>G170*(1+L170/100)</f>
        <v>0</v>
      </c>
      <c r="N170" s="229">
        <v>0.15056</v>
      </c>
      <c r="O170" s="229">
        <f>ROUND(E170*N170,2)</f>
        <v>0.3</v>
      </c>
      <c r="P170" s="229">
        <v>0.15</v>
      </c>
      <c r="Q170" s="229">
        <f>ROUND(E170*P170,2)</f>
        <v>0.3</v>
      </c>
      <c r="R170" s="230"/>
      <c r="S170" s="230" t="s">
        <v>629</v>
      </c>
      <c r="T170" s="230" t="s">
        <v>630</v>
      </c>
      <c r="U170" s="230">
        <v>0</v>
      </c>
      <c r="V170" s="230">
        <f>ROUND(E170*U170,2)</f>
        <v>0</v>
      </c>
      <c r="W170" s="230"/>
      <c r="X170" s="230" t="s">
        <v>144</v>
      </c>
      <c r="Y170" s="230" t="s">
        <v>145</v>
      </c>
      <c r="Z170" s="210"/>
      <c r="AA170" s="210"/>
      <c r="AB170" s="210"/>
      <c r="AC170" s="210"/>
      <c r="AD170" s="210"/>
      <c r="AE170" s="210"/>
      <c r="AF170" s="210"/>
      <c r="AG170" s="210" t="s">
        <v>435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">
      <c r="A171" s="227"/>
      <c r="B171" s="228"/>
      <c r="C171" s="265" t="s">
        <v>777</v>
      </c>
      <c r="D171" s="255"/>
      <c r="E171" s="255"/>
      <c r="F171" s="255"/>
      <c r="G171" s="255"/>
      <c r="H171" s="230"/>
      <c r="I171" s="230"/>
      <c r="J171" s="230"/>
      <c r="K171" s="230"/>
      <c r="L171" s="230"/>
      <c r="M171" s="230"/>
      <c r="N171" s="229"/>
      <c r="O171" s="229"/>
      <c r="P171" s="229"/>
      <c r="Q171" s="229"/>
      <c r="R171" s="230"/>
      <c r="S171" s="230"/>
      <c r="T171" s="230"/>
      <c r="U171" s="230"/>
      <c r="V171" s="230"/>
      <c r="W171" s="230"/>
      <c r="X171" s="230"/>
      <c r="Y171" s="230"/>
      <c r="Z171" s="210"/>
      <c r="AA171" s="210"/>
      <c r="AB171" s="210"/>
      <c r="AC171" s="210"/>
      <c r="AD171" s="210"/>
      <c r="AE171" s="210"/>
      <c r="AF171" s="210"/>
      <c r="AG171" s="210" t="s">
        <v>207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2" x14ac:dyDescent="0.2">
      <c r="A172" s="227"/>
      <c r="B172" s="228"/>
      <c r="C172" s="264" t="s">
        <v>778</v>
      </c>
      <c r="D172" s="232"/>
      <c r="E172" s="233"/>
      <c r="F172" s="230"/>
      <c r="G172" s="230"/>
      <c r="H172" s="230"/>
      <c r="I172" s="230"/>
      <c r="J172" s="230"/>
      <c r="K172" s="230"/>
      <c r="L172" s="230"/>
      <c r="M172" s="230"/>
      <c r="N172" s="229"/>
      <c r="O172" s="229"/>
      <c r="P172" s="229"/>
      <c r="Q172" s="229"/>
      <c r="R172" s="230"/>
      <c r="S172" s="230"/>
      <c r="T172" s="230"/>
      <c r="U172" s="230"/>
      <c r="V172" s="230"/>
      <c r="W172" s="230"/>
      <c r="X172" s="230"/>
      <c r="Y172" s="230"/>
      <c r="Z172" s="210"/>
      <c r="AA172" s="210"/>
      <c r="AB172" s="210"/>
      <c r="AC172" s="210"/>
      <c r="AD172" s="210"/>
      <c r="AE172" s="210"/>
      <c r="AF172" s="210"/>
      <c r="AG172" s="210" t="s">
        <v>148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3" x14ac:dyDescent="0.2">
      <c r="A173" s="227"/>
      <c r="B173" s="228"/>
      <c r="C173" s="264" t="s">
        <v>75</v>
      </c>
      <c r="D173" s="232"/>
      <c r="E173" s="233">
        <v>2</v>
      </c>
      <c r="F173" s="230"/>
      <c r="G173" s="230"/>
      <c r="H173" s="230"/>
      <c r="I173" s="230"/>
      <c r="J173" s="230"/>
      <c r="K173" s="230"/>
      <c r="L173" s="230"/>
      <c r="M173" s="230"/>
      <c r="N173" s="229"/>
      <c r="O173" s="229"/>
      <c r="P173" s="229"/>
      <c r="Q173" s="229"/>
      <c r="R173" s="230"/>
      <c r="S173" s="230"/>
      <c r="T173" s="230"/>
      <c r="U173" s="230"/>
      <c r="V173" s="230"/>
      <c r="W173" s="230"/>
      <c r="X173" s="230"/>
      <c r="Y173" s="230"/>
      <c r="Z173" s="210"/>
      <c r="AA173" s="210"/>
      <c r="AB173" s="210"/>
      <c r="AC173" s="210"/>
      <c r="AD173" s="210"/>
      <c r="AE173" s="210"/>
      <c r="AF173" s="210"/>
      <c r="AG173" s="210" t="s">
        <v>148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ht="22.5" outlineLevel="1" x14ac:dyDescent="0.2">
      <c r="A174" s="256">
        <v>37</v>
      </c>
      <c r="B174" s="257" t="s">
        <v>779</v>
      </c>
      <c r="C174" s="268" t="s">
        <v>780</v>
      </c>
      <c r="D174" s="258" t="s">
        <v>301</v>
      </c>
      <c r="E174" s="259">
        <v>2</v>
      </c>
      <c r="F174" s="260"/>
      <c r="G174" s="261">
        <f>ROUND(E174*F174,2)</f>
        <v>0</v>
      </c>
      <c r="H174" s="231"/>
      <c r="I174" s="230">
        <f>ROUND(E174*H174,2)</f>
        <v>0</v>
      </c>
      <c r="J174" s="231"/>
      <c r="K174" s="230">
        <f>ROUND(E174*J174,2)</f>
        <v>0</v>
      </c>
      <c r="L174" s="230">
        <v>21</v>
      </c>
      <c r="M174" s="230">
        <f>G174*(1+L174/100)</f>
        <v>0</v>
      </c>
      <c r="N174" s="229">
        <v>2.3800000000000002E-2</v>
      </c>
      <c r="O174" s="229">
        <f>ROUND(E174*N174,2)</f>
        <v>0.05</v>
      </c>
      <c r="P174" s="229">
        <v>0</v>
      </c>
      <c r="Q174" s="229">
        <f>ROUND(E174*P174,2)</f>
        <v>0</v>
      </c>
      <c r="R174" s="230"/>
      <c r="S174" s="230" t="s">
        <v>629</v>
      </c>
      <c r="T174" s="230" t="s">
        <v>630</v>
      </c>
      <c r="U174" s="230">
        <v>0</v>
      </c>
      <c r="V174" s="230">
        <f>ROUND(E174*U174,2)</f>
        <v>0</v>
      </c>
      <c r="W174" s="230"/>
      <c r="X174" s="230" t="s">
        <v>234</v>
      </c>
      <c r="Y174" s="230" t="s">
        <v>145</v>
      </c>
      <c r="Z174" s="210"/>
      <c r="AA174" s="210"/>
      <c r="AB174" s="210"/>
      <c r="AC174" s="210"/>
      <c r="AD174" s="210"/>
      <c r="AE174" s="210"/>
      <c r="AF174" s="210"/>
      <c r="AG174" s="210" t="s">
        <v>388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x14ac:dyDescent="0.2">
      <c r="A175" s="241" t="s">
        <v>138</v>
      </c>
      <c r="B175" s="242" t="s">
        <v>89</v>
      </c>
      <c r="C175" s="262" t="s">
        <v>90</v>
      </c>
      <c r="D175" s="243"/>
      <c r="E175" s="244"/>
      <c r="F175" s="245"/>
      <c r="G175" s="246">
        <f>SUMIF(AG176:AG222,"&lt;&gt;NOR",G176:G222)</f>
        <v>0</v>
      </c>
      <c r="H175" s="240"/>
      <c r="I175" s="240">
        <f>SUM(I176:I222)</f>
        <v>0</v>
      </c>
      <c r="J175" s="240"/>
      <c r="K175" s="240">
        <f>SUM(K176:K222)</f>
        <v>0</v>
      </c>
      <c r="L175" s="240"/>
      <c r="M175" s="240">
        <f>SUM(M176:M222)</f>
        <v>0</v>
      </c>
      <c r="N175" s="239"/>
      <c r="O175" s="239">
        <f>SUM(O176:O222)</f>
        <v>245.83000000000007</v>
      </c>
      <c r="P175" s="239"/>
      <c r="Q175" s="239">
        <f>SUM(Q176:Q222)</f>
        <v>0</v>
      </c>
      <c r="R175" s="240"/>
      <c r="S175" s="240"/>
      <c r="T175" s="240"/>
      <c r="U175" s="240"/>
      <c r="V175" s="240">
        <f>SUM(V176:V222)</f>
        <v>0</v>
      </c>
      <c r="W175" s="240"/>
      <c r="X175" s="240"/>
      <c r="Y175" s="240"/>
      <c r="AG175" t="s">
        <v>139</v>
      </c>
    </row>
    <row r="176" spans="1:60" ht="45" outlineLevel="1" x14ac:dyDescent="0.2">
      <c r="A176" s="248">
        <v>38</v>
      </c>
      <c r="B176" s="249" t="s">
        <v>781</v>
      </c>
      <c r="C176" s="263" t="s">
        <v>782</v>
      </c>
      <c r="D176" s="250" t="s">
        <v>284</v>
      </c>
      <c r="E176" s="251">
        <v>240</v>
      </c>
      <c r="F176" s="252"/>
      <c r="G176" s="253">
        <f>ROUND(E176*F176,2)</f>
        <v>0</v>
      </c>
      <c r="H176" s="231"/>
      <c r="I176" s="230">
        <f>ROUND(E176*H176,2)</f>
        <v>0</v>
      </c>
      <c r="J176" s="231"/>
      <c r="K176" s="230">
        <f>ROUND(E176*J176,2)</f>
        <v>0</v>
      </c>
      <c r="L176" s="230">
        <v>21</v>
      </c>
      <c r="M176" s="230">
        <f>G176*(1+L176/100)</f>
        <v>0</v>
      </c>
      <c r="N176" s="229">
        <v>8.9779999999999999E-2</v>
      </c>
      <c r="O176" s="229">
        <f>ROUND(E176*N176,2)</f>
        <v>21.55</v>
      </c>
      <c r="P176" s="229">
        <v>0</v>
      </c>
      <c r="Q176" s="229">
        <f>ROUND(E176*P176,2)</f>
        <v>0</v>
      </c>
      <c r="R176" s="230"/>
      <c r="S176" s="230" t="s">
        <v>629</v>
      </c>
      <c r="T176" s="230" t="s">
        <v>630</v>
      </c>
      <c r="U176" s="230">
        <v>0</v>
      </c>
      <c r="V176" s="230">
        <f>ROUND(E176*U176,2)</f>
        <v>0</v>
      </c>
      <c r="W176" s="230"/>
      <c r="X176" s="230" t="s">
        <v>144</v>
      </c>
      <c r="Y176" s="230" t="s">
        <v>145</v>
      </c>
      <c r="Z176" s="210"/>
      <c r="AA176" s="210"/>
      <c r="AB176" s="210"/>
      <c r="AC176" s="210"/>
      <c r="AD176" s="210"/>
      <c r="AE176" s="210"/>
      <c r="AF176" s="210"/>
      <c r="AG176" s="210" t="s">
        <v>435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2" x14ac:dyDescent="0.2">
      <c r="A177" s="227"/>
      <c r="B177" s="228"/>
      <c r="C177" s="265" t="s">
        <v>783</v>
      </c>
      <c r="D177" s="255"/>
      <c r="E177" s="255"/>
      <c r="F177" s="255"/>
      <c r="G177" s="255"/>
      <c r="H177" s="230"/>
      <c r="I177" s="230"/>
      <c r="J177" s="230"/>
      <c r="K177" s="230"/>
      <c r="L177" s="230"/>
      <c r="M177" s="230"/>
      <c r="N177" s="229"/>
      <c r="O177" s="229"/>
      <c r="P177" s="229"/>
      <c r="Q177" s="229"/>
      <c r="R177" s="230"/>
      <c r="S177" s="230"/>
      <c r="T177" s="230"/>
      <c r="U177" s="230"/>
      <c r="V177" s="230"/>
      <c r="W177" s="230"/>
      <c r="X177" s="230"/>
      <c r="Y177" s="230"/>
      <c r="Z177" s="210"/>
      <c r="AA177" s="210"/>
      <c r="AB177" s="210"/>
      <c r="AC177" s="210"/>
      <c r="AD177" s="210"/>
      <c r="AE177" s="210"/>
      <c r="AF177" s="210"/>
      <c r="AG177" s="210" t="s">
        <v>207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27"/>
      <c r="B178" s="228"/>
      <c r="C178" s="277" t="s">
        <v>784</v>
      </c>
      <c r="D178" s="276"/>
      <c r="E178" s="276"/>
      <c r="F178" s="276"/>
      <c r="G178" s="276"/>
      <c r="H178" s="230"/>
      <c r="I178" s="230"/>
      <c r="J178" s="230"/>
      <c r="K178" s="230"/>
      <c r="L178" s="230"/>
      <c r="M178" s="230"/>
      <c r="N178" s="229"/>
      <c r="O178" s="229"/>
      <c r="P178" s="229"/>
      <c r="Q178" s="229"/>
      <c r="R178" s="230"/>
      <c r="S178" s="230"/>
      <c r="T178" s="230"/>
      <c r="U178" s="230"/>
      <c r="V178" s="230"/>
      <c r="W178" s="230"/>
      <c r="X178" s="230"/>
      <c r="Y178" s="230"/>
      <c r="Z178" s="210"/>
      <c r="AA178" s="210"/>
      <c r="AB178" s="210"/>
      <c r="AC178" s="210"/>
      <c r="AD178" s="210"/>
      <c r="AE178" s="210"/>
      <c r="AF178" s="210"/>
      <c r="AG178" s="210" t="s">
        <v>207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48">
        <v>39</v>
      </c>
      <c r="B179" s="249" t="s">
        <v>785</v>
      </c>
      <c r="C179" s="263" t="s">
        <v>786</v>
      </c>
      <c r="D179" s="250" t="s">
        <v>174</v>
      </c>
      <c r="E179" s="251">
        <v>25.2</v>
      </c>
      <c r="F179" s="252"/>
      <c r="G179" s="253">
        <f>ROUND(E179*F179,2)</f>
        <v>0</v>
      </c>
      <c r="H179" s="231"/>
      <c r="I179" s="230">
        <f>ROUND(E179*H179,2)</f>
        <v>0</v>
      </c>
      <c r="J179" s="231"/>
      <c r="K179" s="230">
        <f>ROUND(E179*J179,2)</f>
        <v>0</v>
      </c>
      <c r="L179" s="230">
        <v>21</v>
      </c>
      <c r="M179" s="230">
        <f>G179*(1+L179/100)</f>
        <v>0</v>
      </c>
      <c r="N179" s="229">
        <v>0.22800000000000001</v>
      </c>
      <c r="O179" s="229">
        <f>ROUND(E179*N179,2)</f>
        <v>5.75</v>
      </c>
      <c r="P179" s="229">
        <v>0</v>
      </c>
      <c r="Q179" s="229">
        <f>ROUND(E179*P179,2)</f>
        <v>0</v>
      </c>
      <c r="R179" s="230"/>
      <c r="S179" s="230" t="s">
        <v>629</v>
      </c>
      <c r="T179" s="230" t="s">
        <v>630</v>
      </c>
      <c r="U179" s="230">
        <v>0</v>
      </c>
      <c r="V179" s="230">
        <f>ROUND(E179*U179,2)</f>
        <v>0</v>
      </c>
      <c r="W179" s="230"/>
      <c r="X179" s="230" t="s">
        <v>234</v>
      </c>
      <c r="Y179" s="230" t="s">
        <v>145</v>
      </c>
      <c r="Z179" s="210"/>
      <c r="AA179" s="210"/>
      <c r="AB179" s="210"/>
      <c r="AC179" s="210"/>
      <c r="AD179" s="210"/>
      <c r="AE179" s="210"/>
      <c r="AF179" s="210"/>
      <c r="AG179" s="210" t="s">
        <v>388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">
      <c r="A180" s="227"/>
      <c r="B180" s="228"/>
      <c r="C180" s="264" t="s">
        <v>787</v>
      </c>
      <c r="D180" s="232"/>
      <c r="E180" s="233"/>
      <c r="F180" s="230"/>
      <c r="G180" s="230"/>
      <c r="H180" s="230"/>
      <c r="I180" s="230"/>
      <c r="J180" s="230"/>
      <c r="K180" s="230"/>
      <c r="L180" s="230"/>
      <c r="M180" s="230"/>
      <c r="N180" s="229"/>
      <c r="O180" s="229"/>
      <c r="P180" s="229"/>
      <c r="Q180" s="229"/>
      <c r="R180" s="230"/>
      <c r="S180" s="230"/>
      <c r="T180" s="230"/>
      <c r="U180" s="230"/>
      <c r="V180" s="230"/>
      <c r="W180" s="230"/>
      <c r="X180" s="230"/>
      <c r="Y180" s="230"/>
      <c r="Z180" s="210"/>
      <c r="AA180" s="210"/>
      <c r="AB180" s="210"/>
      <c r="AC180" s="210"/>
      <c r="AD180" s="210"/>
      <c r="AE180" s="210"/>
      <c r="AF180" s="210"/>
      <c r="AG180" s="210" t="s">
        <v>148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2">
      <c r="A181" s="227"/>
      <c r="B181" s="228"/>
      <c r="C181" s="264" t="s">
        <v>788</v>
      </c>
      <c r="D181" s="232"/>
      <c r="E181" s="233">
        <v>25.2</v>
      </c>
      <c r="F181" s="230"/>
      <c r="G181" s="230"/>
      <c r="H181" s="230"/>
      <c r="I181" s="230"/>
      <c r="J181" s="230"/>
      <c r="K181" s="230"/>
      <c r="L181" s="230"/>
      <c r="M181" s="230"/>
      <c r="N181" s="229"/>
      <c r="O181" s="229"/>
      <c r="P181" s="229"/>
      <c r="Q181" s="229"/>
      <c r="R181" s="230"/>
      <c r="S181" s="230"/>
      <c r="T181" s="230"/>
      <c r="U181" s="230"/>
      <c r="V181" s="230"/>
      <c r="W181" s="230"/>
      <c r="X181" s="230"/>
      <c r="Y181" s="230"/>
      <c r="Z181" s="210"/>
      <c r="AA181" s="210"/>
      <c r="AB181" s="210"/>
      <c r="AC181" s="210"/>
      <c r="AD181" s="210"/>
      <c r="AE181" s="210"/>
      <c r="AF181" s="210"/>
      <c r="AG181" s="210" t="s">
        <v>148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ht="45" outlineLevel="1" x14ac:dyDescent="0.2">
      <c r="A182" s="248">
        <v>40</v>
      </c>
      <c r="B182" s="249" t="s">
        <v>789</v>
      </c>
      <c r="C182" s="263" t="s">
        <v>790</v>
      </c>
      <c r="D182" s="250" t="s">
        <v>284</v>
      </c>
      <c r="E182" s="251">
        <v>735</v>
      </c>
      <c r="F182" s="252"/>
      <c r="G182" s="253">
        <f>ROUND(E182*F182,2)</f>
        <v>0</v>
      </c>
      <c r="H182" s="231"/>
      <c r="I182" s="230">
        <f>ROUND(E182*H182,2)</f>
        <v>0</v>
      </c>
      <c r="J182" s="231"/>
      <c r="K182" s="230">
        <f>ROUND(E182*J182,2)</f>
        <v>0</v>
      </c>
      <c r="L182" s="230">
        <v>21</v>
      </c>
      <c r="M182" s="230">
        <f>G182*(1+L182/100)</f>
        <v>0</v>
      </c>
      <c r="N182" s="229">
        <v>0.16850000000000001</v>
      </c>
      <c r="O182" s="229">
        <f>ROUND(E182*N182,2)</f>
        <v>123.85</v>
      </c>
      <c r="P182" s="229">
        <v>0</v>
      </c>
      <c r="Q182" s="229">
        <f>ROUND(E182*P182,2)</f>
        <v>0</v>
      </c>
      <c r="R182" s="230"/>
      <c r="S182" s="230" t="s">
        <v>629</v>
      </c>
      <c r="T182" s="230" t="s">
        <v>630</v>
      </c>
      <c r="U182" s="230">
        <v>0</v>
      </c>
      <c r="V182" s="230">
        <f>ROUND(E182*U182,2)</f>
        <v>0</v>
      </c>
      <c r="W182" s="230"/>
      <c r="X182" s="230" t="s">
        <v>144</v>
      </c>
      <c r="Y182" s="230" t="s">
        <v>145</v>
      </c>
      <c r="Z182" s="210"/>
      <c r="AA182" s="210"/>
      <c r="AB182" s="210"/>
      <c r="AC182" s="210"/>
      <c r="AD182" s="210"/>
      <c r="AE182" s="210"/>
      <c r="AF182" s="210"/>
      <c r="AG182" s="210" t="s">
        <v>435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2">
      <c r="A183" s="227"/>
      <c r="B183" s="228"/>
      <c r="C183" s="265" t="s">
        <v>791</v>
      </c>
      <c r="D183" s="255"/>
      <c r="E183" s="255"/>
      <c r="F183" s="255"/>
      <c r="G183" s="255"/>
      <c r="H183" s="230"/>
      <c r="I183" s="230"/>
      <c r="J183" s="230"/>
      <c r="K183" s="230"/>
      <c r="L183" s="230"/>
      <c r="M183" s="230"/>
      <c r="N183" s="229"/>
      <c r="O183" s="229"/>
      <c r="P183" s="229"/>
      <c r="Q183" s="229"/>
      <c r="R183" s="230"/>
      <c r="S183" s="230"/>
      <c r="T183" s="230"/>
      <c r="U183" s="230"/>
      <c r="V183" s="230"/>
      <c r="W183" s="230"/>
      <c r="X183" s="230"/>
      <c r="Y183" s="230"/>
      <c r="Z183" s="210"/>
      <c r="AA183" s="210"/>
      <c r="AB183" s="210"/>
      <c r="AC183" s="210"/>
      <c r="AD183" s="210"/>
      <c r="AE183" s="210"/>
      <c r="AF183" s="210"/>
      <c r="AG183" s="210" t="s">
        <v>207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2" x14ac:dyDescent="0.2">
      <c r="A184" s="227"/>
      <c r="B184" s="228"/>
      <c r="C184" s="264" t="s">
        <v>792</v>
      </c>
      <c r="D184" s="232"/>
      <c r="E184" s="233"/>
      <c r="F184" s="230"/>
      <c r="G184" s="230"/>
      <c r="H184" s="230"/>
      <c r="I184" s="230"/>
      <c r="J184" s="230"/>
      <c r="K184" s="230"/>
      <c r="L184" s="230"/>
      <c r="M184" s="230"/>
      <c r="N184" s="229"/>
      <c r="O184" s="229"/>
      <c r="P184" s="229"/>
      <c r="Q184" s="229"/>
      <c r="R184" s="230"/>
      <c r="S184" s="230"/>
      <c r="T184" s="230"/>
      <c r="U184" s="230"/>
      <c r="V184" s="230"/>
      <c r="W184" s="230"/>
      <c r="X184" s="230"/>
      <c r="Y184" s="230"/>
      <c r="Z184" s="210"/>
      <c r="AA184" s="210"/>
      <c r="AB184" s="210"/>
      <c r="AC184" s="210"/>
      <c r="AD184" s="210"/>
      <c r="AE184" s="210"/>
      <c r="AF184" s="210"/>
      <c r="AG184" s="210" t="s">
        <v>148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3" x14ac:dyDescent="0.2">
      <c r="A185" s="227"/>
      <c r="B185" s="228"/>
      <c r="C185" s="264" t="s">
        <v>793</v>
      </c>
      <c r="D185" s="232"/>
      <c r="E185" s="233"/>
      <c r="F185" s="230"/>
      <c r="G185" s="230"/>
      <c r="H185" s="230"/>
      <c r="I185" s="230"/>
      <c r="J185" s="230"/>
      <c r="K185" s="230"/>
      <c r="L185" s="230"/>
      <c r="M185" s="230"/>
      <c r="N185" s="229"/>
      <c r="O185" s="229"/>
      <c r="P185" s="229"/>
      <c r="Q185" s="229"/>
      <c r="R185" s="230"/>
      <c r="S185" s="230"/>
      <c r="T185" s="230"/>
      <c r="U185" s="230"/>
      <c r="V185" s="230"/>
      <c r="W185" s="230"/>
      <c r="X185" s="230"/>
      <c r="Y185" s="230"/>
      <c r="Z185" s="210"/>
      <c r="AA185" s="210"/>
      <c r="AB185" s="210"/>
      <c r="AC185" s="210"/>
      <c r="AD185" s="210"/>
      <c r="AE185" s="210"/>
      <c r="AF185" s="210"/>
      <c r="AG185" s="210" t="s">
        <v>148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3" x14ac:dyDescent="0.2">
      <c r="A186" s="227"/>
      <c r="B186" s="228"/>
      <c r="C186" s="264" t="s">
        <v>794</v>
      </c>
      <c r="D186" s="232"/>
      <c r="E186" s="233">
        <v>735</v>
      </c>
      <c r="F186" s="230"/>
      <c r="G186" s="230"/>
      <c r="H186" s="230"/>
      <c r="I186" s="230"/>
      <c r="J186" s="230"/>
      <c r="K186" s="230"/>
      <c r="L186" s="230"/>
      <c r="M186" s="230"/>
      <c r="N186" s="229"/>
      <c r="O186" s="229"/>
      <c r="P186" s="229"/>
      <c r="Q186" s="229"/>
      <c r="R186" s="230"/>
      <c r="S186" s="230"/>
      <c r="T186" s="230"/>
      <c r="U186" s="230"/>
      <c r="V186" s="230"/>
      <c r="W186" s="230"/>
      <c r="X186" s="230"/>
      <c r="Y186" s="230"/>
      <c r="Z186" s="210"/>
      <c r="AA186" s="210"/>
      <c r="AB186" s="210"/>
      <c r="AC186" s="210"/>
      <c r="AD186" s="210"/>
      <c r="AE186" s="210"/>
      <c r="AF186" s="210"/>
      <c r="AG186" s="210" t="s">
        <v>148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48">
        <v>41</v>
      </c>
      <c r="B187" s="249" t="s">
        <v>795</v>
      </c>
      <c r="C187" s="263" t="s">
        <v>796</v>
      </c>
      <c r="D187" s="250" t="s">
        <v>284</v>
      </c>
      <c r="E187" s="251">
        <v>556.5</v>
      </c>
      <c r="F187" s="252"/>
      <c r="G187" s="253">
        <f>ROUND(E187*F187,2)</f>
        <v>0</v>
      </c>
      <c r="H187" s="231"/>
      <c r="I187" s="230">
        <f>ROUND(E187*H187,2)</f>
        <v>0</v>
      </c>
      <c r="J187" s="231"/>
      <c r="K187" s="230">
        <f>ROUND(E187*J187,2)</f>
        <v>0</v>
      </c>
      <c r="L187" s="230">
        <v>21</v>
      </c>
      <c r="M187" s="230">
        <f>G187*(1+L187/100)</f>
        <v>0</v>
      </c>
      <c r="N187" s="229">
        <v>0.08</v>
      </c>
      <c r="O187" s="229">
        <f>ROUND(E187*N187,2)</f>
        <v>44.52</v>
      </c>
      <c r="P187" s="229">
        <v>0</v>
      </c>
      <c r="Q187" s="229">
        <f>ROUND(E187*P187,2)</f>
        <v>0</v>
      </c>
      <c r="R187" s="230"/>
      <c r="S187" s="230" t="s">
        <v>629</v>
      </c>
      <c r="T187" s="230" t="s">
        <v>630</v>
      </c>
      <c r="U187" s="230">
        <v>0</v>
      </c>
      <c r="V187" s="230">
        <f>ROUND(E187*U187,2)</f>
        <v>0</v>
      </c>
      <c r="W187" s="230"/>
      <c r="X187" s="230" t="s">
        <v>234</v>
      </c>
      <c r="Y187" s="230" t="s">
        <v>145</v>
      </c>
      <c r="Z187" s="210"/>
      <c r="AA187" s="210"/>
      <c r="AB187" s="210"/>
      <c r="AC187" s="210"/>
      <c r="AD187" s="210"/>
      <c r="AE187" s="210"/>
      <c r="AF187" s="210"/>
      <c r="AG187" s="210" t="s">
        <v>388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2" x14ac:dyDescent="0.2">
      <c r="A188" s="227"/>
      <c r="B188" s="228"/>
      <c r="C188" s="264" t="s">
        <v>797</v>
      </c>
      <c r="D188" s="232"/>
      <c r="E188" s="233"/>
      <c r="F188" s="230"/>
      <c r="G188" s="230"/>
      <c r="H188" s="230"/>
      <c r="I188" s="230"/>
      <c r="J188" s="230"/>
      <c r="K188" s="230"/>
      <c r="L188" s="230"/>
      <c r="M188" s="230"/>
      <c r="N188" s="229"/>
      <c r="O188" s="229"/>
      <c r="P188" s="229"/>
      <c r="Q188" s="229"/>
      <c r="R188" s="230"/>
      <c r="S188" s="230"/>
      <c r="T188" s="230"/>
      <c r="U188" s="230"/>
      <c r="V188" s="230"/>
      <c r="W188" s="230"/>
      <c r="X188" s="230"/>
      <c r="Y188" s="230"/>
      <c r="Z188" s="210"/>
      <c r="AA188" s="210"/>
      <c r="AB188" s="210"/>
      <c r="AC188" s="210"/>
      <c r="AD188" s="210"/>
      <c r="AE188" s="210"/>
      <c r="AF188" s="210"/>
      <c r="AG188" s="210" t="s">
        <v>148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">
      <c r="A189" s="227"/>
      <c r="B189" s="228"/>
      <c r="C189" s="264" t="s">
        <v>798</v>
      </c>
      <c r="D189" s="232"/>
      <c r="E189" s="233">
        <v>556.5</v>
      </c>
      <c r="F189" s="230"/>
      <c r="G189" s="230"/>
      <c r="H189" s="230"/>
      <c r="I189" s="230"/>
      <c r="J189" s="230"/>
      <c r="K189" s="230"/>
      <c r="L189" s="230"/>
      <c r="M189" s="230"/>
      <c r="N189" s="229"/>
      <c r="O189" s="229"/>
      <c r="P189" s="229"/>
      <c r="Q189" s="229"/>
      <c r="R189" s="230"/>
      <c r="S189" s="230"/>
      <c r="T189" s="230"/>
      <c r="U189" s="230"/>
      <c r="V189" s="230"/>
      <c r="W189" s="230"/>
      <c r="X189" s="230"/>
      <c r="Y189" s="230"/>
      <c r="Z189" s="210"/>
      <c r="AA189" s="210"/>
      <c r="AB189" s="210"/>
      <c r="AC189" s="210"/>
      <c r="AD189" s="210"/>
      <c r="AE189" s="210"/>
      <c r="AF189" s="210"/>
      <c r="AG189" s="210" t="s">
        <v>148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48">
        <v>42</v>
      </c>
      <c r="B190" s="249" t="s">
        <v>799</v>
      </c>
      <c r="C190" s="263" t="s">
        <v>800</v>
      </c>
      <c r="D190" s="250" t="s">
        <v>284</v>
      </c>
      <c r="E190" s="251">
        <v>215.25</v>
      </c>
      <c r="F190" s="252"/>
      <c r="G190" s="253">
        <f>ROUND(E190*F190,2)</f>
        <v>0</v>
      </c>
      <c r="H190" s="231"/>
      <c r="I190" s="230">
        <f>ROUND(E190*H190,2)</f>
        <v>0</v>
      </c>
      <c r="J190" s="231"/>
      <c r="K190" s="230">
        <f>ROUND(E190*J190,2)</f>
        <v>0</v>
      </c>
      <c r="L190" s="230">
        <v>21</v>
      </c>
      <c r="M190" s="230">
        <f>G190*(1+L190/100)</f>
        <v>0</v>
      </c>
      <c r="N190" s="229">
        <v>5.6000000000000001E-2</v>
      </c>
      <c r="O190" s="229">
        <f>ROUND(E190*N190,2)</f>
        <v>12.05</v>
      </c>
      <c r="P190" s="229">
        <v>0</v>
      </c>
      <c r="Q190" s="229">
        <f>ROUND(E190*P190,2)</f>
        <v>0</v>
      </c>
      <c r="R190" s="230"/>
      <c r="S190" s="230" t="s">
        <v>629</v>
      </c>
      <c r="T190" s="230" t="s">
        <v>630</v>
      </c>
      <c r="U190" s="230">
        <v>0</v>
      </c>
      <c r="V190" s="230">
        <f>ROUND(E190*U190,2)</f>
        <v>0</v>
      </c>
      <c r="W190" s="230"/>
      <c r="X190" s="230" t="s">
        <v>234</v>
      </c>
      <c r="Y190" s="230" t="s">
        <v>145</v>
      </c>
      <c r="Z190" s="210"/>
      <c r="AA190" s="210"/>
      <c r="AB190" s="210"/>
      <c r="AC190" s="210"/>
      <c r="AD190" s="210"/>
      <c r="AE190" s="210"/>
      <c r="AF190" s="210"/>
      <c r="AG190" s="210" t="s">
        <v>388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">
      <c r="A191" s="227"/>
      <c r="B191" s="228"/>
      <c r="C191" s="264" t="s">
        <v>801</v>
      </c>
      <c r="D191" s="232"/>
      <c r="E191" s="233"/>
      <c r="F191" s="230"/>
      <c r="G191" s="230"/>
      <c r="H191" s="230"/>
      <c r="I191" s="230"/>
      <c r="J191" s="230"/>
      <c r="K191" s="230"/>
      <c r="L191" s="230"/>
      <c r="M191" s="230"/>
      <c r="N191" s="229"/>
      <c r="O191" s="229"/>
      <c r="P191" s="229"/>
      <c r="Q191" s="229"/>
      <c r="R191" s="230"/>
      <c r="S191" s="230"/>
      <c r="T191" s="230"/>
      <c r="U191" s="230"/>
      <c r="V191" s="230"/>
      <c r="W191" s="230"/>
      <c r="X191" s="230"/>
      <c r="Y191" s="230"/>
      <c r="Z191" s="210"/>
      <c r="AA191" s="210"/>
      <c r="AB191" s="210"/>
      <c r="AC191" s="210"/>
      <c r="AD191" s="210"/>
      <c r="AE191" s="210"/>
      <c r="AF191" s="210"/>
      <c r="AG191" s="210" t="s">
        <v>148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">
      <c r="A192" s="227"/>
      <c r="B192" s="228"/>
      <c r="C192" s="264" t="s">
        <v>802</v>
      </c>
      <c r="D192" s="232"/>
      <c r="E192" s="233">
        <v>215.25</v>
      </c>
      <c r="F192" s="230"/>
      <c r="G192" s="230"/>
      <c r="H192" s="230"/>
      <c r="I192" s="230"/>
      <c r="J192" s="230"/>
      <c r="K192" s="230"/>
      <c r="L192" s="230"/>
      <c r="M192" s="230"/>
      <c r="N192" s="229"/>
      <c r="O192" s="229"/>
      <c r="P192" s="229"/>
      <c r="Q192" s="229"/>
      <c r="R192" s="230"/>
      <c r="S192" s="230"/>
      <c r="T192" s="230"/>
      <c r="U192" s="230"/>
      <c r="V192" s="230"/>
      <c r="W192" s="230"/>
      <c r="X192" s="230"/>
      <c r="Y192" s="230"/>
      <c r="Z192" s="210"/>
      <c r="AA192" s="210"/>
      <c r="AB192" s="210"/>
      <c r="AC192" s="210"/>
      <c r="AD192" s="210"/>
      <c r="AE192" s="210"/>
      <c r="AF192" s="210"/>
      <c r="AG192" s="210" t="s">
        <v>148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ht="45" outlineLevel="1" x14ac:dyDescent="0.2">
      <c r="A193" s="248">
        <v>43</v>
      </c>
      <c r="B193" s="249" t="s">
        <v>803</v>
      </c>
      <c r="C193" s="263" t="s">
        <v>804</v>
      </c>
      <c r="D193" s="250" t="s">
        <v>284</v>
      </c>
      <c r="E193" s="251">
        <v>170</v>
      </c>
      <c r="F193" s="252"/>
      <c r="G193" s="253">
        <f>ROUND(E193*F193,2)</f>
        <v>0</v>
      </c>
      <c r="H193" s="231"/>
      <c r="I193" s="230">
        <f>ROUND(E193*H193,2)</f>
        <v>0</v>
      </c>
      <c r="J193" s="231"/>
      <c r="K193" s="230">
        <f>ROUND(E193*J193,2)</f>
        <v>0</v>
      </c>
      <c r="L193" s="230">
        <v>21</v>
      </c>
      <c r="M193" s="230">
        <f>G193*(1+L193/100)</f>
        <v>0</v>
      </c>
      <c r="N193" s="229">
        <v>0.14041999999999999</v>
      </c>
      <c r="O193" s="229">
        <f>ROUND(E193*N193,2)</f>
        <v>23.87</v>
      </c>
      <c r="P193" s="229">
        <v>0</v>
      </c>
      <c r="Q193" s="229">
        <f>ROUND(E193*P193,2)</f>
        <v>0</v>
      </c>
      <c r="R193" s="230"/>
      <c r="S193" s="230" t="s">
        <v>629</v>
      </c>
      <c r="T193" s="230" t="s">
        <v>630</v>
      </c>
      <c r="U193" s="230">
        <v>0</v>
      </c>
      <c r="V193" s="230">
        <f>ROUND(E193*U193,2)</f>
        <v>0</v>
      </c>
      <c r="W193" s="230"/>
      <c r="X193" s="230" t="s">
        <v>144</v>
      </c>
      <c r="Y193" s="230" t="s">
        <v>145</v>
      </c>
      <c r="Z193" s="210"/>
      <c r="AA193" s="210"/>
      <c r="AB193" s="210"/>
      <c r="AC193" s="210"/>
      <c r="AD193" s="210"/>
      <c r="AE193" s="210"/>
      <c r="AF193" s="210"/>
      <c r="AG193" s="210" t="s">
        <v>435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2" x14ac:dyDescent="0.2">
      <c r="A194" s="227"/>
      <c r="B194" s="228"/>
      <c r="C194" s="265" t="s">
        <v>805</v>
      </c>
      <c r="D194" s="255"/>
      <c r="E194" s="255"/>
      <c r="F194" s="255"/>
      <c r="G194" s="255"/>
      <c r="H194" s="230"/>
      <c r="I194" s="230"/>
      <c r="J194" s="230"/>
      <c r="K194" s="230"/>
      <c r="L194" s="230"/>
      <c r="M194" s="230"/>
      <c r="N194" s="229"/>
      <c r="O194" s="229"/>
      <c r="P194" s="229"/>
      <c r="Q194" s="229"/>
      <c r="R194" s="230"/>
      <c r="S194" s="230"/>
      <c r="T194" s="230"/>
      <c r="U194" s="230"/>
      <c r="V194" s="230"/>
      <c r="W194" s="230"/>
      <c r="X194" s="230"/>
      <c r="Y194" s="230"/>
      <c r="Z194" s="210"/>
      <c r="AA194" s="210"/>
      <c r="AB194" s="210"/>
      <c r="AC194" s="210"/>
      <c r="AD194" s="210"/>
      <c r="AE194" s="210"/>
      <c r="AF194" s="210"/>
      <c r="AG194" s="210" t="s">
        <v>207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27"/>
      <c r="B195" s="228"/>
      <c r="C195" s="264" t="s">
        <v>806</v>
      </c>
      <c r="D195" s="232"/>
      <c r="E195" s="233"/>
      <c r="F195" s="230"/>
      <c r="G195" s="230"/>
      <c r="H195" s="230"/>
      <c r="I195" s="230"/>
      <c r="J195" s="230"/>
      <c r="K195" s="230"/>
      <c r="L195" s="230"/>
      <c r="M195" s="230"/>
      <c r="N195" s="229"/>
      <c r="O195" s="229"/>
      <c r="P195" s="229"/>
      <c r="Q195" s="229"/>
      <c r="R195" s="230"/>
      <c r="S195" s="230"/>
      <c r="T195" s="230"/>
      <c r="U195" s="230"/>
      <c r="V195" s="230"/>
      <c r="W195" s="230"/>
      <c r="X195" s="230"/>
      <c r="Y195" s="230"/>
      <c r="Z195" s="210"/>
      <c r="AA195" s="210"/>
      <c r="AB195" s="210"/>
      <c r="AC195" s="210"/>
      <c r="AD195" s="210"/>
      <c r="AE195" s="210"/>
      <c r="AF195" s="210"/>
      <c r="AG195" s="210" t="s">
        <v>148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27"/>
      <c r="B196" s="228"/>
      <c r="C196" s="264" t="s">
        <v>807</v>
      </c>
      <c r="D196" s="232"/>
      <c r="E196" s="233">
        <v>170</v>
      </c>
      <c r="F196" s="230"/>
      <c r="G196" s="230"/>
      <c r="H196" s="230"/>
      <c r="I196" s="230"/>
      <c r="J196" s="230"/>
      <c r="K196" s="230"/>
      <c r="L196" s="230"/>
      <c r="M196" s="230"/>
      <c r="N196" s="229"/>
      <c r="O196" s="229"/>
      <c r="P196" s="229"/>
      <c r="Q196" s="229"/>
      <c r="R196" s="230"/>
      <c r="S196" s="230"/>
      <c r="T196" s="230"/>
      <c r="U196" s="230"/>
      <c r="V196" s="230"/>
      <c r="W196" s="230"/>
      <c r="X196" s="230"/>
      <c r="Y196" s="230"/>
      <c r="Z196" s="210"/>
      <c r="AA196" s="210"/>
      <c r="AB196" s="210"/>
      <c r="AC196" s="210"/>
      <c r="AD196" s="210"/>
      <c r="AE196" s="210"/>
      <c r="AF196" s="210"/>
      <c r="AG196" s="210" t="s">
        <v>148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1" x14ac:dyDescent="0.2">
      <c r="A197" s="248">
        <v>44</v>
      </c>
      <c r="B197" s="249" t="s">
        <v>808</v>
      </c>
      <c r="C197" s="263" t="s">
        <v>809</v>
      </c>
      <c r="D197" s="250" t="s">
        <v>284</v>
      </c>
      <c r="E197" s="251">
        <v>173.4</v>
      </c>
      <c r="F197" s="252"/>
      <c r="G197" s="253">
        <f>ROUND(E197*F197,2)</f>
        <v>0</v>
      </c>
      <c r="H197" s="231"/>
      <c r="I197" s="230">
        <f>ROUND(E197*H197,2)</f>
        <v>0</v>
      </c>
      <c r="J197" s="231"/>
      <c r="K197" s="230">
        <f>ROUND(E197*J197,2)</f>
        <v>0</v>
      </c>
      <c r="L197" s="230">
        <v>21</v>
      </c>
      <c r="M197" s="230">
        <f>G197*(1+L197/100)</f>
        <v>0</v>
      </c>
      <c r="N197" s="229">
        <v>4.4999999999999998E-2</v>
      </c>
      <c r="O197" s="229">
        <f>ROUND(E197*N197,2)</f>
        <v>7.8</v>
      </c>
      <c r="P197" s="229">
        <v>0</v>
      </c>
      <c r="Q197" s="229">
        <f>ROUND(E197*P197,2)</f>
        <v>0</v>
      </c>
      <c r="R197" s="230"/>
      <c r="S197" s="230" t="s">
        <v>629</v>
      </c>
      <c r="T197" s="230" t="s">
        <v>630</v>
      </c>
      <c r="U197" s="230">
        <v>0</v>
      </c>
      <c r="V197" s="230">
        <f>ROUND(E197*U197,2)</f>
        <v>0</v>
      </c>
      <c r="W197" s="230"/>
      <c r="X197" s="230" t="s">
        <v>234</v>
      </c>
      <c r="Y197" s="230" t="s">
        <v>145</v>
      </c>
      <c r="Z197" s="210"/>
      <c r="AA197" s="210"/>
      <c r="AB197" s="210"/>
      <c r="AC197" s="210"/>
      <c r="AD197" s="210"/>
      <c r="AE197" s="210"/>
      <c r="AF197" s="210"/>
      <c r="AG197" s="210" t="s">
        <v>388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2" x14ac:dyDescent="0.2">
      <c r="A198" s="227"/>
      <c r="B198" s="228"/>
      <c r="C198" s="264" t="s">
        <v>810</v>
      </c>
      <c r="D198" s="232"/>
      <c r="E198" s="233"/>
      <c r="F198" s="230"/>
      <c r="G198" s="230"/>
      <c r="H198" s="230"/>
      <c r="I198" s="230"/>
      <c r="J198" s="230"/>
      <c r="K198" s="230"/>
      <c r="L198" s="230"/>
      <c r="M198" s="230"/>
      <c r="N198" s="229"/>
      <c r="O198" s="229"/>
      <c r="P198" s="229"/>
      <c r="Q198" s="229"/>
      <c r="R198" s="230"/>
      <c r="S198" s="230"/>
      <c r="T198" s="230"/>
      <c r="U198" s="230"/>
      <c r="V198" s="230"/>
      <c r="W198" s="230"/>
      <c r="X198" s="230"/>
      <c r="Y198" s="230"/>
      <c r="Z198" s="210"/>
      <c r="AA198" s="210"/>
      <c r="AB198" s="210"/>
      <c r="AC198" s="210"/>
      <c r="AD198" s="210"/>
      <c r="AE198" s="210"/>
      <c r="AF198" s="210"/>
      <c r="AG198" s="210" t="s">
        <v>148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">
      <c r="A199" s="227"/>
      <c r="B199" s="228"/>
      <c r="C199" s="264" t="s">
        <v>811</v>
      </c>
      <c r="D199" s="232"/>
      <c r="E199" s="233">
        <v>173.4</v>
      </c>
      <c r="F199" s="230"/>
      <c r="G199" s="230"/>
      <c r="H199" s="230"/>
      <c r="I199" s="230"/>
      <c r="J199" s="230"/>
      <c r="K199" s="230"/>
      <c r="L199" s="230"/>
      <c r="M199" s="230"/>
      <c r="N199" s="229"/>
      <c r="O199" s="229"/>
      <c r="P199" s="229"/>
      <c r="Q199" s="229"/>
      <c r="R199" s="230"/>
      <c r="S199" s="230"/>
      <c r="T199" s="230"/>
      <c r="U199" s="230"/>
      <c r="V199" s="230"/>
      <c r="W199" s="230"/>
      <c r="X199" s="230"/>
      <c r="Y199" s="230"/>
      <c r="Z199" s="210"/>
      <c r="AA199" s="210"/>
      <c r="AB199" s="210"/>
      <c r="AC199" s="210"/>
      <c r="AD199" s="210"/>
      <c r="AE199" s="210"/>
      <c r="AF199" s="210"/>
      <c r="AG199" s="210" t="s">
        <v>148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ht="45" outlineLevel="1" x14ac:dyDescent="0.2">
      <c r="A200" s="248">
        <v>45</v>
      </c>
      <c r="B200" s="249" t="s">
        <v>812</v>
      </c>
      <c r="C200" s="263" t="s">
        <v>813</v>
      </c>
      <c r="D200" s="250" t="s">
        <v>284</v>
      </c>
      <c r="E200" s="251">
        <v>55</v>
      </c>
      <c r="F200" s="252"/>
      <c r="G200" s="253">
        <f>ROUND(E200*F200,2)</f>
        <v>0</v>
      </c>
      <c r="H200" s="231"/>
      <c r="I200" s="230">
        <f>ROUND(E200*H200,2)</f>
        <v>0</v>
      </c>
      <c r="J200" s="231"/>
      <c r="K200" s="230">
        <f>ROUND(E200*J200,2)</f>
        <v>0</v>
      </c>
      <c r="L200" s="230">
        <v>21</v>
      </c>
      <c r="M200" s="230">
        <f>G200*(1+L200/100)</f>
        <v>0</v>
      </c>
      <c r="N200" s="229">
        <v>3.4000000000000002E-4</v>
      </c>
      <c r="O200" s="229">
        <f>ROUND(E200*N200,2)</f>
        <v>0.02</v>
      </c>
      <c r="P200" s="229">
        <v>0</v>
      </c>
      <c r="Q200" s="229">
        <f>ROUND(E200*P200,2)</f>
        <v>0</v>
      </c>
      <c r="R200" s="230"/>
      <c r="S200" s="230" t="s">
        <v>629</v>
      </c>
      <c r="T200" s="230" t="s">
        <v>630</v>
      </c>
      <c r="U200" s="230">
        <v>0</v>
      </c>
      <c r="V200" s="230">
        <f>ROUND(E200*U200,2)</f>
        <v>0</v>
      </c>
      <c r="W200" s="230"/>
      <c r="X200" s="230" t="s">
        <v>144</v>
      </c>
      <c r="Y200" s="230" t="s">
        <v>145</v>
      </c>
      <c r="Z200" s="210"/>
      <c r="AA200" s="210"/>
      <c r="AB200" s="210"/>
      <c r="AC200" s="210"/>
      <c r="AD200" s="210"/>
      <c r="AE200" s="210"/>
      <c r="AF200" s="210"/>
      <c r="AG200" s="210" t="s">
        <v>435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2" x14ac:dyDescent="0.2">
      <c r="A201" s="227"/>
      <c r="B201" s="228"/>
      <c r="C201" s="265" t="s">
        <v>814</v>
      </c>
      <c r="D201" s="255"/>
      <c r="E201" s="255"/>
      <c r="F201" s="255"/>
      <c r="G201" s="255"/>
      <c r="H201" s="230"/>
      <c r="I201" s="230"/>
      <c r="J201" s="230"/>
      <c r="K201" s="230"/>
      <c r="L201" s="230"/>
      <c r="M201" s="230"/>
      <c r="N201" s="229"/>
      <c r="O201" s="229"/>
      <c r="P201" s="229"/>
      <c r="Q201" s="229"/>
      <c r="R201" s="230"/>
      <c r="S201" s="230"/>
      <c r="T201" s="230"/>
      <c r="U201" s="230"/>
      <c r="V201" s="230"/>
      <c r="W201" s="230"/>
      <c r="X201" s="230"/>
      <c r="Y201" s="230"/>
      <c r="Z201" s="210"/>
      <c r="AA201" s="210"/>
      <c r="AB201" s="210"/>
      <c r="AC201" s="210"/>
      <c r="AD201" s="210"/>
      <c r="AE201" s="210"/>
      <c r="AF201" s="210"/>
      <c r="AG201" s="210" t="s">
        <v>207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ht="22.5" outlineLevel="2" x14ac:dyDescent="0.2">
      <c r="A202" s="227"/>
      <c r="B202" s="228"/>
      <c r="C202" s="264" t="s">
        <v>815</v>
      </c>
      <c r="D202" s="232"/>
      <c r="E202" s="233"/>
      <c r="F202" s="230"/>
      <c r="G202" s="230"/>
      <c r="H202" s="230"/>
      <c r="I202" s="230"/>
      <c r="J202" s="230"/>
      <c r="K202" s="230"/>
      <c r="L202" s="230"/>
      <c r="M202" s="230"/>
      <c r="N202" s="229"/>
      <c r="O202" s="229"/>
      <c r="P202" s="229"/>
      <c r="Q202" s="229"/>
      <c r="R202" s="230"/>
      <c r="S202" s="230"/>
      <c r="T202" s="230"/>
      <c r="U202" s="230"/>
      <c r="V202" s="230"/>
      <c r="W202" s="230"/>
      <c r="X202" s="230"/>
      <c r="Y202" s="230"/>
      <c r="Z202" s="210"/>
      <c r="AA202" s="210"/>
      <c r="AB202" s="210"/>
      <c r="AC202" s="210"/>
      <c r="AD202" s="210"/>
      <c r="AE202" s="210"/>
      <c r="AF202" s="210"/>
      <c r="AG202" s="210" t="s">
        <v>148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">
      <c r="A203" s="227"/>
      <c r="B203" s="228"/>
      <c r="C203" s="264" t="s">
        <v>816</v>
      </c>
      <c r="D203" s="232"/>
      <c r="E203" s="233">
        <v>55</v>
      </c>
      <c r="F203" s="230"/>
      <c r="G203" s="230"/>
      <c r="H203" s="230"/>
      <c r="I203" s="230"/>
      <c r="J203" s="230"/>
      <c r="K203" s="230"/>
      <c r="L203" s="230"/>
      <c r="M203" s="230"/>
      <c r="N203" s="229"/>
      <c r="O203" s="229"/>
      <c r="P203" s="229"/>
      <c r="Q203" s="229"/>
      <c r="R203" s="230"/>
      <c r="S203" s="230"/>
      <c r="T203" s="230"/>
      <c r="U203" s="230"/>
      <c r="V203" s="230"/>
      <c r="W203" s="230"/>
      <c r="X203" s="230"/>
      <c r="Y203" s="230"/>
      <c r="Z203" s="210"/>
      <c r="AA203" s="210"/>
      <c r="AB203" s="210"/>
      <c r="AC203" s="210"/>
      <c r="AD203" s="210"/>
      <c r="AE203" s="210"/>
      <c r="AF203" s="210"/>
      <c r="AG203" s="210" t="s">
        <v>148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ht="22.5" outlineLevel="1" x14ac:dyDescent="0.2">
      <c r="A204" s="248">
        <v>46</v>
      </c>
      <c r="B204" s="249" t="s">
        <v>817</v>
      </c>
      <c r="C204" s="263" t="s">
        <v>818</v>
      </c>
      <c r="D204" s="250" t="s">
        <v>174</v>
      </c>
      <c r="E204" s="251">
        <v>486</v>
      </c>
      <c r="F204" s="252"/>
      <c r="G204" s="253">
        <f>ROUND(E204*F204,2)</f>
        <v>0</v>
      </c>
      <c r="H204" s="231"/>
      <c r="I204" s="230">
        <f>ROUND(E204*H204,2)</f>
        <v>0</v>
      </c>
      <c r="J204" s="231"/>
      <c r="K204" s="230">
        <f>ROUND(E204*J204,2)</f>
        <v>0</v>
      </c>
      <c r="L204" s="230">
        <v>21</v>
      </c>
      <c r="M204" s="230">
        <f>G204*(1+L204/100)</f>
        <v>0</v>
      </c>
      <c r="N204" s="229">
        <v>4.6999999999999999E-4</v>
      </c>
      <c r="O204" s="229">
        <f>ROUND(E204*N204,2)</f>
        <v>0.23</v>
      </c>
      <c r="P204" s="229">
        <v>0</v>
      </c>
      <c r="Q204" s="229">
        <f>ROUND(E204*P204,2)</f>
        <v>0</v>
      </c>
      <c r="R204" s="230"/>
      <c r="S204" s="230" t="s">
        <v>629</v>
      </c>
      <c r="T204" s="230" t="s">
        <v>630</v>
      </c>
      <c r="U204" s="230">
        <v>0</v>
      </c>
      <c r="V204" s="230">
        <f>ROUND(E204*U204,2)</f>
        <v>0</v>
      </c>
      <c r="W204" s="230"/>
      <c r="X204" s="230" t="s">
        <v>144</v>
      </c>
      <c r="Y204" s="230" t="s">
        <v>145</v>
      </c>
      <c r="Z204" s="210"/>
      <c r="AA204" s="210"/>
      <c r="AB204" s="210"/>
      <c r="AC204" s="210"/>
      <c r="AD204" s="210"/>
      <c r="AE204" s="210"/>
      <c r="AF204" s="210"/>
      <c r="AG204" s="210" t="s">
        <v>435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2" x14ac:dyDescent="0.2">
      <c r="A205" s="227"/>
      <c r="B205" s="228"/>
      <c r="C205" s="265" t="s">
        <v>819</v>
      </c>
      <c r="D205" s="255"/>
      <c r="E205" s="255"/>
      <c r="F205" s="255"/>
      <c r="G205" s="255"/>
      <c r="H205" s="230"/>
      <c r="I205" s="230"/>
      <c r="J205" s="230"/>
      <c r="K205" s="230"/>
      <c r="L205" s="230"/>
      <c r="M205" s="230"/>
      <c r="N205" s="229"/>
      <c r="O205" s="229"/>
      <c r="P205" s="229"/>
      <c r="Q205" s="229"/>
      <c r="R205" s="230"/>
      <c r="S205" s="230"/>
      <c r="T205" s="230"/>
      <c r="U205" s="230"/>
      <c r="V205" s="230"/>
      <c r="W205" s="230"/>
      <c r="X205" s="230"/>
      <c r="Y205" s="230"/>
      <c r="Z205" s="210"/>
      <c r="AA205" s="210"/>
      <c r="AB205" s="210"/>
      <c r="AC205" s="210"/>
      <c r="AD205" s="210"/>
      <c r="AE205" s="210"/>
      <c r="AF205" s="210"/>
      <c r="AG205" s="210" t="s">
        <v>207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2" x14ac:dyDescent="0.2">
      <c r="A206" s="227"/>
      <c r="B206" s="228"/>
      <c r="C206" s="264" t="s">
        <v>820</v>
      </c>
      <c r="D206" s="232"/>
      <c r="E206" s="233"/>
      <c r="F206" s="230"/>
      <c r="G206" s="230"/>
      <c r="H206" s="230"/>
      <c r="I206" s="230"/>
      <c r="J206" s="230"/>
      <c r="K206" s="230"/>
      <c r="L206" s="230"/>
      <c r="M206" s="230"/>
      <c r="N206" s="229"/>
      <c r="O206" s="229"/>
      <c r="P206" s="229"/>
      <c r="Q206" s="229"/>
      <c r="R206" s="230"/>
      <c r="S206" s="230"/>
      <c r="T206" s="230"/>
      <c r="U206" s="230"/>
      <c r="V206" s="230"/>
      <c r="W206" s="230"/>
      <c r="X206" s="230"/>
      <c r="Y206" s="230"/>
      <c r="Z206" s="210"/>
      <c r="AA206" s="210"/>
      <c r="AB206" s="210"/>
      <c r="AC206" s="210"/>
      <c r="AD206" s="210"/>
      <c r="AE206" s="210"/>
      <c r="AF206" s="210"/>
      <c r="AG206" s="210" t="s">
        <v>148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">
      <c r="A207" s="227"/>
      <c r="B207" s="228"/>
      <c r="C207" s="264" t="s">
        <v>821</v>
      </c>
      <c r="D207" s="232"/>
      <c r="E207" s="233">
        <v>486</v>
      </c>
      <c r="F207" s="230"/>
      <c r="G207" s="230"/>
      <c r="H207" s="230"/>
      <c r="I207" s="230"/>
      <c r="J207" s="230"/>
      <c r="K207" s="230"/>
      <c r="L207" s="230"/>
      <c r="M207" s="230"/>
      <c r="N207" s="229"/>
      <c r="O207" s="229"/>
      <c r="P207" s="229"/>
      <c r="Q207" s="229"/>
      <c r="R207" s="230"/>
      <c r="S207" s="230"/>
      <c r="T207" s="230"/>
      <c r="U207" s="230"/>
      <c r="V207" s="230"/>
      <c r="W207" s="230"/>
      <c r="X207" s="230"/>
      <c r="Y207" s="230"/>
      <c r="Z207" s="210"/>
      <c r="AA207" s="210"/>
      <c r="AB207" s="210"/>
      <c r="AC207" s="210"/>
      <c r="AD207" s="210"/>
      <c r="AE207" s="210"/>
      <c r="AF207" s="210"/>
      <c r="AG207" s="210" t="s">
        <v>148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ht="56.25" outlineLevel="1" x14ac:dyDescent="0.2">
      <c r="A208" s="248">
        <v>47</v>
      </c>
      <c r="B208" s="249" t="s">
        <v>822</v>
      </c>
      <c r="C208" s="263" t="s">
        <v>823</v>
      </c>
      <c r="D208" s="250" t="s">
        <v>284</v>
      </c>
      <c r="E208" s="251">
        <v>55</v>
      </c>
      <c r="F208" s="252"/>
      <c r="G208" s="253">
        <f>ROUND(E208*F208,2)</f>
        <v>0</v>
      </c>
      <c r="H208" s="231"/>
      <c r="I208" s="230">
        <f>ROUND(E208*H208,2)</f>
        <v>0</v>
      </c>
      <c r="J208" s="231"/>
      <c r="K208" s="230">
        <f>ROUND(E208*J208,2)</f>
        <v>0</v>
      </c>
      <c r="L208" s="230">
        <v>21</v>
      </c>
      <c r="M208" s="230">
        <f>G208*(1+L208/100)</f>
        <v>0</v>
      </c>
      <c r="N208" s="229">
        <v>6.0999999999999997E-4</v>
      </c>
      <c r="O208" s="229">
        <f>ROUND(E208*N208,2)</f>
        <v>0.03</v>
      </c>
      <c r="P208" s="229">
        <v>0</v>
      </c>
      <c r="Q208" s="229">
        <f>ROUND(E208*P208,2)</f>
        <v>0</v>
      </c>
      <c r="R208" s="230"/>
      <c r="S208" s="230" t="s">
        <v>232</v>
      </c>
      <c r="T208" s="230" t="s">
        <v>233</v>
      </c>
      <c r="U208" s="230">
        <v>0</v>
      </c>
      <c r="V208" s="230">
        <f>ROUND(E208*U208,2)</f>
        <v>0</v>
      </c>
      <c r="W208" s="230"/>
      <c r="X208" s="230" t="s">
        <v>144</v>
      </c>
      <c r="Y208" s="230" t="s">
        <v>145</v>
      </c>
      <c r="Z208" s="210"/>
      <c r="AA208" s="210"/>
      <c r="AB208" s="210"/>
      <c r="AC208" s="210"/>
      <c r="AD208" s="210"/>
      <c r="AE208" s="210"/>
      <c r="AF208" s="210"/>
      <c r="AG208" s="210" t="s">
        <v>435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2" x14ac:dyDescent="0.2">
      <c r="A209" s="227"/>
      <c r="B209" s="228"/>
      <c r="C209" s="265" t="s">
        <v>824</v>
      </c>
      <c r="D209" s="255"/>
      <c r="E209" s="255"/>
      <c r="F209" s="255"/>
      <c r="G209" s="255"/>
      <c r="H209" s="230"/>
      <c r="I209" s="230"/>
      <c r="J209" s="230"/>
      <c r="K209" s="230"/>
      <c r="L209" s="230"/>
      <c r="M209" s="230"/>
      <c r="N209" s="229"/>
      <c r="O209" s="229"/>
      <c r="P209" s="229"/>
      <c r="Q209" s="229"/>
      <c r="R209" s="230"/>
      <c r="S209" s="230"/>
      <c r="T209" s="230"/>
      <c r="U209" s="230"/>
      <c r="V209" s="230"/>
      <c r="W209" s="230"/>
      <c r="X209" s="230"/>
      <c r="Y209" s="230"/>
      <c r="Z209" s="210"/>
      <c r="AA209" s="210"/>
      <c r="AB209" s="210"/>
      <c r="AC209" s="210"/>
      <c r="AD209" s="210"/>
      <c r="AE209" s="210"/>
      <c r="AF209" s="210"/>
      <c r="AG209" s="210" t="s">
        <v>207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ht="22.5" outlineLevel="1" x14ac:dyDescent="0.2">
      <c r="A210" s="248">
        <v>48</v>
      </c>
      <c r="B210" s="249" t="s">
        <v>825</v>
      </c>
      <c r="C210" s="263" t="s">
        <v>826</v>
      </c>
      <c r="D210" s="250" t="s">
        <v>284</v>
      </c>
      <c r="E210" s="251">
        <v>3</v>
      </c>
      <c r="F210" s="252"/>
      <c r="G210" s="253">
        <f>ROUND(E210*F210,2)</f>
        <v>0</v>
      </c>
      <c r="H210" s="231"/>
      <c r="I210" s="230">
        <f>ROUND(E210*H210,2)</f>
        <v>0</v>
      </c>
      <c r="J210" s="231"/>
      <c r="K210" s="230">
        <f>ROUND(E210*J210,2)</f>
        <v>0</v>
      </c>
      <c r="L210" s="230">
        <v>21</v>
      </c>
      <c r="M210" s="230">
        <f>G210*(1+L210/100)</f>
        <v>0</v>
      </c>
      <c r="N210" s="229">
        <v>0.43819000000000002</v>
      </c>
      <c r="O210" s="229">
        <f>ROUND(E210*N210,2)</f>
        <v>1.31</v>
      </c>
      <c r="P210" s="229">
        <v>0</v>
      </c>
      <c r="Q210" s="229">
        <f>ROUND(E210*P210,2)</f>
        <v>0</v>
      </c>
      <c r="R210" s="230"/>
      <c r="S210" s="230" t="s">
        <v>629</v>
      </c>
      <c r="T210" s="230" t="s">
        <v>630</v>
      </c>
      <c r="U210" s="230">
        <v>0</v>
      </c>
      <c r="V210" s="230">
        <f>ROUND(E210*U210,2)</f>
        <v>0</v>
      </c>
      <c r="W210" s="230"/>
      <c r="X210" s="230" t="s">
        <v>144</v>
      </c>
      <c r="Y210" s="230" t="s">
        <v>145</v>
      </c>
      <c r="Z210" s="210"/>
      <c r="AA210" s="210"/>
      <c r="AB210" s="210"/>
      <c r="AC210" s="210"/>
      <c r="AD210" s="210"/>
      <c r="AE210" s="210"/>
      <c r="AF210" s="210"/>
      <c r="AG210" s="210" t="s">
        <v>435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2" x14ac:dyDescent="0.2">
      <c r="A211" s="227"/>
      <c r="B211" s="228"/>
      <c r="C211" s="265" t="s">
        <v>827</v>
      </c>
      <c r="D211" s="255"/>
      <c r="E211" s="255"/>
      <c r="F211" s="255"/>
      <c r="G211" s="255"/>
      <c r="H211" s="230"/>
      <c r="I211" s="230"/>
      <c r="J211" s="230"/>
      <c r="K211" s="230"/>
      <c r="L211" s="230"/>
      <c r="M211" s="230"/>
      <c r="N211" s="229"/>
      <c r="O211" s="229"/>
      <c r="P211" s="229"/>
      <c r="Q211" s="229"/>
      <c r="R211" s="230"/>
      <c r="S211" s="230"/>
      <c r="T211" s="230"/>
      <c r="U211" s="230"/>
      <c r="V211" s="230"/>
      <c r="W211" s="230"/>
      <c r="X211" s="230"/>
      <c r="Y211" s="230"/>
      <c r="Z211" s="210"/>
      <c r="AA211" s="210"/>
      <c r="AB211" s="210"/>
      <c r="AC211" s="210"/>
      <c r="AD211" s="210"/>
      <c r="AE211" s="210"/>
      <c r="AF211" s="210"/>
      <c r="AG211" s="210" t="s">
        <v>207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ht="22.5" outlineLevel="1" x14ac:dyDescent="0.2">
      <c r="A212" s="256">
        <v>49</v>
      </c>
      <c r="B212" s="257" t="s">
        <v>828</v>
      </c>
      <c r="C212" s="268" t="s">
        <v>829</v>
      </c>
      <c r="D212" s="258" t="s">
        <v>284</v>
      </c>
      <c r="E212" s="259">
        <v>3</v>
      </c>
      <c r="F212" s="260"/>
      <c r="G212" s="261">
        <f>ROUND(E212*F212,2)</f>
        <v>0</v>
      </c>
      <c r="H212" s="231"/>
      <c r="I212" s="230">
        <f>ROUND(E212*H212,2)</f>
        <v>0</v>
      </c>
      <c r="J212" s="231"/>
      <c r="K212" s="230">
        <f>ROUND(E212*J212,2)</f>
        <v>0</v>
      </c>
      <c r="L212" s="230">
        <v>21</v>
      </c>
      <c r="M212" s="230">
        <f>G212*(1+L212/100)</f>
        <v>0</v>
      </c>
      <c r="N212" s="229">
        <v>1.5356399999999999</v>
      </c>
      <c r="O212" s="229">
        <f>ROUND(E212*N212,2)</f>
        <v>4.6100000000000003</v>
      </c>
      <c r="P212" s="229">
        <v>0</v>
      </c>
      <c r="Q212" s="229">
        <f>ROUND(E212*P212,2)</f>
        <v>0</v>
      </c>
      <c r="R212" s="230"/>
      <c r="S212" s="230" t="s">
        <v>232</v>
      </c>
      <c r="T212" s="230" t="s">
        <v>233</v>
      </c>
      <c r="U212" s="230">
        <v>0</v>
      </c>
      <c r="V212" s="230">
        <f>ROUND(E212*U212,2)</f>
        <v>0</v>
      </c>
      <c r="W212" s="230"/>
      <c r="X212" s="230" t="s">
        <v>234</v>
      </c>
      <c r="Y212" s="230" t="s">
        <v>145</v>
      </c>
      <c r="Z212" s="210"/>
      <c r="AA212" s="210"/>
      <c r="AB212" s="210"/>
      <c r="AC212" s="210"/>
      <c r="AD212" s="210"/>
      <c r="AE212" s="210"/>
      <c r="AF212" s="210"/>
      <c r="AG212" s="210" t="s">
        <v>388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ht="22.5" outlineLevel="1" x14ac:dyDescent="0.2">
      <c r="A213" s="256">
        <v>50</v>
      </c>
      <c r="B213" s="257" t="s">
        <v>830</v>
      </c>
      <c r="C213" s="268" t="s">
        <v>831</v>
      </c>
      <c r="D213" s="258" t="s">
        <v>284</v>
      </c>
      <c r="E213" s="259">
        <v>3</v>
      </c>
      <c r="F213" s="260"/>
      <c r="G213" s="261">
        <f>ROUND(E213*F213,2)</f>
        <v>0</v>
      </c>
      <c r="H213" s="231"/>
      <c r="I213" s="230">
        <f>ROUND(E213*H213,2)</f>
        <v>0</v>
      </c>
      <c r="J213" s="231"/>
      <c r="K213" s="230">
        <f>ROUND(E213*J213,2)</f>
        <v>0</v>
      </c>
      <c r="L213" s="230">
        <v>21</v>
      </c>
      <c r="M213" s="230">
        <f>G213*(1+L213/100)</f>
        <v>0</v>
      </c>
      <c r="N213" s="229">
        <v>8.1600000000000006E-2</v>
      </c>
      <c r="O213" s="229">
        <f>ROUND(E213*N213,2)</f>
        <v>0.24</v>
      </c>
      <c r="P213" s="229">
        <v>0</v>
      </c>
      <c r="Q213" s="229">
        <f>ROUND(E213*P213,2)</f>
        <v>0</v>
      </c>
      <c r="R213" s="230"/>
      <c r="S213" s="230" t="s">
        <v>232</v>
      </c>
      <c r="T213" s="230" t="s">
        <v>233</v>
      </c>
      <c r="U213" s="230">
        <v>0</v>
      </c>
      <c r="V213" s="230">
        <f>ROUND(E213*U213,2)</f>
        <v>0</v>
      </c>
      <c r="W213" s="230"/>
      <c r="X213" s="230" t="s">
        <v>234</v>
      </c>
      <c r="Y213" s="230" t="s">
        <v>145</v>
      </c>
      <c r="Z213" s="210"/>
      <c r="AA213" s="210"/>
      <c r="AB213" s="210"/>
      <c r="AC213" s="210"/>
      <c r="AD213" s="210"/>
      <c r="AE213" s="210"/>
      <c r="AF213" s="210"/>
      <c r="AG213" s="210" t="s">
        <v>388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ht="33.75" outlineLevel="1" x14ac:dyDescent="0.2">
      <c r="A214" s="248">
        <v>51</v>
      </c>
      <c r="B214" s="249" t="s">
        <v>832</v>
      </c>
      <c r="C214" s="263" t="s">
        <v>833</v>
      </c>
      <c r="D214" s="250" t="s">
        <v>142</v>
      </c>
      <c r="E214" s="251">
        <v>80.706000000000003</v>
      </c>
      <c r="F214" s="252"/>
      <c r="G214" s="253">
        <f>ROUND(E214*F214,2)</f>
        <v>0</v>
      </c>
      <c r="H214" s="231"/>
      <c r="I214" s="230">
        <f>ROUND(E214*H214,2)</f>
        <v>0</v>
      </c>
      <c r="J214" s="231"/>
      <c r="K214" s="230">
        <f>ROUND(E214*J214,2)</f>
        <v>0</v>
      </c>
      <c r="L214" s="230">
        <v>21</v>
      </c>
      <c r="M214" s="230">
        <f>G214*(1+L214/100)</f>
        <v>0</v>
      </c>
      <c r="N214" s="229">
        <v>0</v>
      </c>
      <c r="O214" s="229">
        <f>ROUND(E214*N214,2)</f>
        <v>0</v>
      </c>
      <c r="P214" s="229">
        <v>0</v>
      </c>
      <c r="Q214" s="229">
        <f>ROUND(E214*P214,2)</f>
        <v>0</v>
      </c>
      <c r="R214" s="230"/>
      <c r="S214" s="230" t="s">
        <v>629</v>
      </c>
      <c r="T214" s="230" t="s">
        <v>630</v>
      </c>
      <c r="U214" s="230">
        <v>0</v>
      </c>
      <c r="V214" s="230">
        <f>ROUND(E214*U214,2)</f>
        <v>0</v>
      </c>
      <c r="W214" s="230"/>
      <c r="X214" s="230" t="s">
        <v>144</v>
      </c>
      <c r="Y214" s="230" t="s">
        <v>145</v>
      </c>
      <c r="Z214" s="210"/>
      <c r="AA214" s="210"/>
      <c r="AB214" s="210"/>
      <c r="AC214" s="210"/>
      <c r="AD214" s="210"/>
      <c r="AE214" s="210"/>
      <c r="AF214" s="210"/>
      <c r="AG214" s="210" t="s">
        <v>435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2" x14ac:dyDescent="0.2">
      <c r="A215" s="227"/>
      <c r="B215" s="228"/>
      <c r="C215" s="265" t="s">
        <v>834</v>
      </c>
      <c r="D215" s="255"/>
      <c r="E215" s="255"/>
      <c r="F215" s="255"/>
      <c r="G215" s="255"/>
      <c r="H215" s="230"/>
      <c r="I215" s="230"/>
      <c r="J215" s="230"/>
      <c r="K215" s="230"/>
      <c r="L215" s="230"/>
      <c r="M215" s="230"/>
      <c r="N215" s="229"/>
      <c r="O215" s="229"/>
      <c r="P215" s="229"/>
      <c r="Q215" s="229"/>
      <c r="R215" s="230"/>
      <c r="S215" s="230"/>
      <c r="T215" s="230"/>
      <c r="U215" s="230"/>
      <c r="V215" s="230"/>
      <c r="W215" s="230"/>
      <c r="X215" s="230"/>
      <c r="Y215" s="230"/>
      <c r="Z215" s="210"/>
      <c r="AA215" s="210"/>
      <c r="AB215" s="210"/>
      <c r="AC215" s="210"/>
      <c r="AD215" s="210"/>
      <c r="AE215" s="210"/>
      <c r="AF215" s="210"/>
      <c r="AG215" s="210" t="s">
        <v>207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2" x14ac:dyDescent="0.2">
      <c r="A216" s="227"/>
      <c r="B216" s="228"/>
      <c r="C216" s="264" t="s">
        <v>835</v>
      </c>
      <c r="D216" s="232"/>
      <c r="E216" s="233"/>
      <c r="F216" s="230"/>
      <c r="G216" s="230"/>
      <c r="H216" s="230"/>
      <c r="I216" s="230"/>
      <c r="J216" s="230"/>
      <c r="K216" s="230"/>
      <c r="L216" s="230"/>
      <c r="M216" s="230"/>
      <c r="N216" s="229"/>
      <c r="O216" s="229"/>
      <c r="P216" s="229"/>
      <c r="Q216" s="229"/>
      <c r="R216" s="230"/>
      <c r="S216" s="230"/>
      <c r="T216" s="230"/>
      <c r="U216" s="230"/>
      <c r="V216" s="230"/>
      <c r="W216" s="230"/>
      <c r="X216" s="230"/>
      <c r="Y216" s="230"/>
      <c r="Z216" s="210"/>
      <c r="AA216" s="210"/>
      <c r="AB216" s="210"/>
      <c r="AC216" s="210"/>
      <c r="AD216" s="210"/>
      <c r="AE216" s="210"/>
      <c r="AF216" s="210"/>
      <c r="AG216" s="210" t="s">
        <v>148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3" x14ac:dyDescent="0.2">
      <c r="A217" s="227"/>
      <c r="B217" s="228"/>
      <c r="C217" s="264" t="s">
        <v>836</v>
      </c>
      <c r="D217" s="232"/>
      <c r="E217" s="233"/>
      <c r="F217" s="230"/>
      <c r="G217" s="230"/>
      <c r="H217" s="230"/>
      <c r="I217" s="230"/>
      <c r="J217" s="230"/>
      <c r="K217" s="230"/>
      <c r="L217" s="230"/>
      <c r="M217" s="230"/>
      <c r="N217" s="229"/>
      <c r="O217" s="229"/>
      <c r="P217" s="229"/>
      <c r="Q217" s="229"/>
      <c r="R217" s="230"/>
      <c r="S217" s="230"/>
      <c r="T217" s="230"/>
      <c r="U217" s="230"/>
      <c r="V217" s="230"/>
      <c r="W217" s="230"/>
      <c r="X217" s="230"/>
      <c r="Y217" s="230"/>
      <c r="Z217" s="210"/>
      <c r="AA217" s="210"/>
      <c r="AB217" s="210"/>
      <c r="AC217" s="210"/>
      <c r="AD217" s="210"/>
      <c r="AE217" s="210"/>
      <c r="AF217" s="210"/>
      <c r="AG217" s="210" t="s">
        <v>148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2">
      <c r="A218" s="227"/>
      <c r="B218" s="228"/>
      <c r="C218" s="264" t="s">
        <v>837</v>
      </c>
      <c r="D218" s="232"/>
      <c r="E218" s="233"/>
      <c r="F218" s="230"/>
      <c r="G218" s="230"/>
      <c r="H218" s="230"/>
      <c r="I218" s="230"/>
      <c r="J218" s="230"/>
      <c r="K218" s="230"/>
      <c r="L218" s="230"/>
      <c r="M218" s="230"/>
      <c r="N218" s="229"/>
      <c r="O218" s="229"/>
      <c r="P218" s="229"/>
      <c r="Q218" s="229"/>
      <c r="R218" s="230"/>
      <c r="S218" s="230"/>
      <c r="T218" s="230"/>
      <c r="U218" s="230"/>
      <c r="V218" s="230"/>
      <c r="W218" s="230"/>
      <c r="X218" s="230"/>
      <c r="Y218" s="230"/>
      <c r="Z218" s="210"/>
      <c r="AA218" s="210"/>
      <c r="AB218" s="210"/>
      <c r="AC218" s="210"/>
      <c r="AD218" s="210"/>
      <c r="AE218" s="210"/>
      <c r="AF218" s="210"/>
      <c r="AG218" s="210" t="s">
        <v>148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">
      <c r="A219" s="227"/>
      <c r="B219" s="228"/>
      <c r="C219" s="264" t="s">
        <v>838</v>
      </c>
      <c r="D219" s="232"/>
      <c r="E219" s="233"/>
      <c r="F219" s="230"/>
      <c r="G219" s="230"/>
      <c r="H219" s="230"/>
      <c r="I219" s="230"/>
      <c r="J219" s="230"/>
      <c r="K219" s="230"/>
      <c r="L219" s="230"/>
      <c r="M219" s="230"/>
      <c r="N219" s="229"/>
      <c r="O219" s="229"/>
      <c r="P219" s="229"/>
      <c r="Q219" s="229"/>
      <c r="R219" s="230"/>
      <c r="S219" s="230"/>
      <c r="T219" s="230"/>
      <c r="U219" s="230"/>
      <c r="V219" s="230"/>
      <c r="W219" s="230"/>
      <c r="X219" s="230"/>
      <c r="Y219" s="230"/>
      <c r="Z219" s="210"/>
      <c r="AA219" s="210"/>
      <c r="AB219" s="210"/>
      <c r="AC219" s="210"/>
      <c r="AD219" s="210"/>
      <c r="AE219" s="210"/>
      <c r="AF219" s="210"/>
      <c r="AG219" s="210" t="s">
        <v>148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2">
      <c r="A220" s="227"/>
      <c r="B220" s="228"/>
      <c r="C220" s="264" t="s">
        <v>839</v>
      </c>
      <c r="D220" s="232"/>
      <c r="E220" s="233"/>
      <c r="F220" s="230"/>
      <c r="G220" s="230"/>
      <c r="H220" s="230"/>
      <c r="I220" s="230"/>
      <c r="J220" s="230"/>
      <c r="K220" s="230"/>
      <c r="L220" s="230"/>
      <c r="M220" s="230"/>
      <c r="N220" s="229"/>
      <c r="O220" s="229"/>
      <c r="P220" s="229"/>
      <c r="Q220" s="229"/>
      <c r="R220" s="230"/>
      <c r="S220" s="230"/>
      <c r="T220" s="230"/>
      <c r="U220" s="230"/>
      <c r="V220" s="230"/>
      <c r="W220" s="230"/>
      <c r="X220" s="230"/>
      <c r="Y220" s="230"/>
      <c r="Z220" s="210"/>
      <c r="AA220" s="210"/>
      <c r="AB220" s="210"/>
      <c r="AC220" s="210"/>
      <c r="AD220" s="210"/>
      <c r="AE220" s="210"/>
      <c r="AF220" s="210"/>
      <c r="AG220" s="210" t="s">
        <v>148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">
      <c r="A221" s="227"/>
      <c r="B221" s="228"/>
      <c r="C221" s="264" t="s">
        <v>840</v>
      </c>
      <c r="D221" s="232"/>
      <c r="E221" s="233"/>
      <c r="F221" s="230"/>
      <c r="G221" s="230"/>
      <c r="H221" s="230"/>
      <c r="I221" s="230"/>
      <c r="J221" s="230"/>
      <c r="K221" s="230"/>
      <c r="L221" s="230"/>
      <c r="M221" s="230"/>
      <c r="N221" s="229"/>
      <c r="O221" s="229"/>
      <c r="P221" s="229"/>
      <c r="Q221" s="229"/>
      <c r="R221" s="230"/>
      <c r="S221" s="230"/>
      <c r="T221" s="230"/>
      <c r="U221" s="230"/>
      <c r="V221" s="230"/>
      <c r="W221" s="230"/>
      <c r="X221" s="230"/>
      <c r="Y221" s="230"/>
      <c r="Z221" s="210"/>
      <c r="AA221" s="210"/>
      <c r="AB221" s="210"/>
      <c r="AC221" s="210"/>
      <c r="AD221" s="210"/>
      <c r="AE221" s="210"/>
      <c r="AF221" s="210"/>
      <c r="AG221" s="210" t="s">
        <v>148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">
      <c r="A222" s="227"/>
      <c r="B222" s="228"/>
      <c r="C222" s="264" t="s">
        <v>841</v>
      </c>
      <c r="D222" s="232"/>
      <c r="E222" s="233">
        <v>80.709999999999994</v>
      </c>
      <c r="F222" s="230"/>
      <c r="G222" s="230"/>
      <c r="H222" s="230"/>
      <c r="I222" s="230"/>
      <c r="J222" s="230"/>
      <c r="K222" s="230"/>
      <c r="L222" s="230"/>
      <c r="M222" s="230"/>
      <c r="N222" s="229"/>
      <c r="O222" s="229"/>
      <c r="P222" s="229"/>
      <c r="Q222" s="229"/>
      <c r="R222" s="230"/>
      <c r="S222" s="230"/>
      <c r="T222" s="230"/>
      <c r="U222" s="230"/>
      <c r="V222" s="230"/>
      <c r="W222" s="230"/>
      <c r="X222" s="230"/>
      <c r="Y222" s="230"/>
      <c r="Z222" s="210"/>
      <c r="AA222" s="210"/>
      <c r="AB222" s="210"/>
      <c r="AC222" s="210"/>
      <c r="AD222" s="210"/>
      <c r="AE222" s="210"/>
      <c r="AF222" s="210"/>
      <c r="AG222" s="210" t="s">
        <v>148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x14ac:dyDescent="0.2">
      <c r="A223" s="241" t="s">
        <v>138</v>
      </c>
      <c r="B223" s="242" t="s">
        <v>97</v>
      </c>
      <c r="C223" s="262" t="s">
        <v>98</v>
      </c>
      <c r="D223" s="243"/>
      <c r="E223" s="244"/>
      <c r="F223" s="245"/>
      <c r="G223" s="246">
        <f>SUMIF(AG224:AG225,"&lt;&gt;NOR",G224:G225)</f>
        <v>0</v>
      </c>
      <c r="H223" s="240"/>
      <c r="I223" s="240">
        <f>SUM(I224:I225)</f>
        <v>0</v>
      </c>
      <c r="J223" s="240"/>
      <c r="K223" s="240">
        <f>SUM(K224:K225)</f>
        <v>0</v>
      </c>
      <c r="L223" s="240"/>
      <c r="M223" s="240">
        <f>SUM(M224:M225)</f>
        <v>0</v>
      </c>
      <c r="N223" s="239"/>
      <c r="O223" s="239">
        <f>SUM(O224:O225)</f>
        <v>0</v>
      </c>
      <c r="P223" s="239"/>
      <c r="Q223" s="239">
        <f>SUM(Q224:Q225)</f>
        <v>0</v>
      </c>
      <c r="R223" s="240"/>
      <c r="S223" s="240"/>
      <c r="T223" s="240"/>
      <c r="U223" s="240"/>
      <c r="V223" s="240">
        <f>SUM(V224:V225)</f>
        <v>0</v>
      </c>
      <c r="W223" s="240"/>
      <c r="X223" s="240"/>
      <c r="Y223" s="240"/>
      <c r="AG223" t="s">
        <v>139</v>
      </c>
    </row>
    <row r="224" spans="1:60" ht="33.75" outlineLevel="1" x14ac:dyDescent="0.2">
      <c r="A224" s="248">
        <v>52</v>
      </c>
      <c r="B224" s="249" t="s">
        <v>842</v>
      </c>
      <c r="C224" s="263" t="s">
        <v>843</v>
      </c>
      <c r="D224" s="250" t="s">
        <v>231</v>
      </c>
      <c r="E224" s="251">
        <v>731.19600000000003</v>
      </c>
      <c r="F224" s="252"/>
      <c r="G224" s="253">
        <f>ROUND(E224*F224,2)</f>
        <v>0</v>
      </c>
      <c r="H224" s="231"/>
      <c r="I224" s="230">
        <f>ROUND(E224*H224,2)</f>
        <v>0</v>
      </c>
      <c r="J224" s="231"/>
      <c r="K224" s="230">
        <f>ROUND(E224*J224,2)</f>
        <v>0</v>
      </c>
      <c r="L224" s="230">
        <v>21</v>
      </c>
      <c r="M224" s="230">
        <f>G224*(1+L224/100)</f>
        <v>0</v>
      </c>
      <c r="N224" s="229">
        <v>0</v>
      </c>
      <c r="O224" s="229">
        <f>ROUND(E224*N224,2)</f>
        <v>0</v>
      </c>
      <c r="P224" s="229">
        <v>0</v>
      </c>
      <c r="Q224" s="229">
        <f>ROUND(E224*P224,2)</f>
        <v>0</v>
      </c>
      <c r="R224" s="230"/>
      <c r="S224" s="230" t="s">
        <v>629</v>
      </c>
      <c r="T224" s="230" t="s">
        <v>630</v>
      </c>
      <c r="U224" s="230">
        <v>0</v>
      </c>
      <c r="V224" s="230">
        <f>ROUND(E224*U224,2)</f>
        <v>0</v>
      </c>
      <c r="W224" s="230"/>
      <c r="X224" s="230" t="s">
        <v>144</v>
      </c>
      <c r="Y224" s="230" t="s">
        <v>145</v>
      </c>
      <c r="Z224" s="210"/>
      <c r="AA224" s="210"/>
      <c r="AB224" s="210"/>
      <c r="AC224" s="210"/>
      <c r="AD224" s="210"/>
      <c r="AE224" s="210"/>
      <c r="AF224" s="210"/>
      <c r="AG224" s="210" t="s">
        <v>435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2" x14ac:dyDescent="0.2">
      <c r="A225" s="227"/>
      <c r="B225" s="228"/>
      <c r="C225" s="265" t="s">
        <v>844</v>
      </c>
      <c r="D225" s="255"/>
      <c r="E225" s="255"/>
      <c r="F225" s="255"/>
      <c r="G225" s="255"/>
      <c r="H225" s="230"/>
      <c r="I225" s="230"/>
      <c r="J225" s="230"/>
      <c r="K225" s="230"/>
      <c r="L225" s="230"/>
      <c r="M225" s="230"/>
      <c r="N225" s="229"/>
      <c r="O225" s="229"/>
      <c r="P225" s="229"/>
      <c r="Q225" s="229"/>
      <c r="R225" s="230"/>
      <c r="S225" s="230"/>
      <c r="T225" s="230"/>
      <c r="U225" s="230"/>
      <c r="V225" s="230"/>
      <c r="W225" s="230"/>
      <c r="X225" s="230"/>
      <c r="Y225" s="230"/>
      <c r="Z225" s="210"/>
      <c r="AA225" s="210"/>
      <c r="AB225" s="210"/>
      <c r="AC225" s="210"/>
      <c r="AD225" s="210"/>
      <c r="AE225" s="210"/>
      <c r="AF225" s="210"/>
      <c r="AG225" s="210" t="s">
        <v>207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x14ac:dyDescent="0.2">
      <c r="A226" s="3"/>
      <c r="B226" s="4"/>
      <c r="C226" s="269"/>
      <c r="D226" s="6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AE226">
        <v>12</v>
      </c>
      <c r="AF226">
        <v>21</v>
      </c>
      <c r="AG226" t="s">
        <v>124</v>
      </c>
    </row>
    <row r="227" spans="1:60" x14ac:dyDescent="0.2">
      <c r="A227" s="213"/>
      <c r="B227" s="214" t="s">
        <v>31</v>
      </c>
      <c r="C227" s="270"/>
      <c r="D227" s="215"/>
      <c r="E227" s="216"/>
      <c r="F227" s="216"/>
      <c r="G227" s="247">
        <f>G8+G63+G66+G159+G175+G223</f>
        <v>0</v>
      </c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AE227">
        <f>SUMIF(L7:L225,AE226,G7:G225)</f>
        <v>0</v>
      </c>
      <c r="AF227">
        <f>SUMIF(L7:L225,AF226,G7:G225)</f>
        <v>0</v>
      </c>
      <c r="AG227" t="s">
        <v>382</v>
      </c>
    </row>
    <row r="228" spans="1:60" x14ac:dyDescent="0.2">
      <c r="A228" s="3"/>
      <c r="B228" s="4"/>
      <c r="C228" s="269"/>
      <c r="D228" s="6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60" x14ac:dyDescent="0.2">
      <c r="A229" s="3"/>
      <c r="B229" s="4"/>
      <c r="C229" s="269"/>
      <c r="D229" s="6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60" x14ac:dyDescent="0.2">
      <c r="A230" s="217" t="s">
        <v>383</v>
      </c>
      <c r="B230" s="217"/>
      <c r="C230" s="271"/>
      <c r="D230" s="6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60" x14ac:dyDescent="0.2">
      <c r="A231" s="218"/>
      <c r="B231" s="219"/>
      <c r="C231" s="272"/>
      <c r="D231" s="219"/>
      <c r="E231" s="219"/>
      <c r="F231" s="219"/>
      <c r="G231" s="220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AG231" t="s">
        <v>384</v>
      </c>
    </row>
    <row r="232" spans="1:60" x14ac:dyDescent="0.2">
      <c r="A232" s="221"/>
      <c r="B232" s="222"/>
      <c r="C232" s="273"/>
      <c r="D232" s="222"/>
      <c r="E232" s="222"/>
      <c r="F232" s="222"/>
      <c r="G232" s="22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60" x14ac:dyDescent="0.2">
      <c r="A233" s="221"/>
      <c r="B233" s="222"/>
      <c r="C233" s="273"/>
      <c r="D233" s="222"/>
      <c r="E233" s="222"/>
      <c r="F233" s="222"/>
      <c r="G233" s="22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60" x14ac:dyDescent="0.2">
      <c r="A234" s="221"/>
      <c r="B234" s="222"/>
      <c r="C234" s="273"/>
      <c r="D234" s="222"/>
      <c r="E234" s="222"/>
      <c r="F234" s="222"/>
      <c r="G234" s="22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60" x14ac:dyDescent="0.2">
      <c r="A235" s="224"/>
      <c r="B235" s="225"/>
      <c r="C235" s="274"/>
      <c r="D235" s="225"/>
      <c r="E235" s="225"/>
      <c r="F235" s="225"/>
      <c r="G235" s="22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60" x14ac:dyDescent="0.2">
      <c r="A236" s="3"/>
      <c r="B236" s="4"/>
      <c r="C236" s="269"/>
      <c r="D236" s="6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60" x14ac:dyDescent="0.2">
      <c r="C237" s="275"/>
      <c r="D237" s="10"/>
      <c r="AG237" t="s">
        <v>385</v>
      </c>
    </row>
    <row r="238" spans="1:60" x14ac:dyDescent="0.2">
      <c r="D238" s="10"/>
    </row>
    <row r="239" spans="1:60" x14ac:dyDescent="0.2">
      <c r="D239" s="10"/>
    </row>
    <row r="240" spans="1:60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4">
    <mergeCell ref="C209:G209"/>
    <mergeCell ref="C211:G211"/>
    <mergeCell ref="C215:G215"/>
    <mergeCell ref="C225:G225"/>
    <mergeCell ref="C177:G177"/>
    <mergeCell ref="C178:G178"/>
    <mergeCell ref="C183:G183"/>
    <mergeCell ref="C194:G194"/>
    <mergeCell ref="C201:G201"/>
    <mergeCell ref="C205:G205"/>
    <mergeCell ref="C149:G149"/>
    <mergeCell ref="C155:G155"/>
    <mergeCell ref="C156:G156"/>
    <mergeCell ref="C161:G161"/>
    <mergeCell ref="C166:G166"/>
    <mergeCell ref="C171:G171"/>
    <mergeCell ref="C133:G133"/>
    <mergeCell ref="C137:G137"/>
    <mergeCell ref="C138:G138"/>
    <mergeCell ref="C142:G142"/>
    <mergeCell ref="C143:G143"/>
    <mergeCell ref="C148:G148"/>
    <mergeCell ref="C120:G120"/>
    <mergeCell ref="C124:G124"/>
    <mergeCell ref="C125:G125"/>
    <mergeCell ref="C129:G129"/>
    <mergeCell ref="C130:G130"/>
    <mergeCell ref="C132:G132"/>
    <mergeCell ref="C104:G104"/>
    <mergeCell ref="C109:G109"/>
    <mergeCell ref="C111:G111"/>
    <mergeCell ref="C116:G116"/>
    <mergeCell ref="C117:G117"/>
    <mergeCell ref="C119:G119"/>
    <mergeCell ref="C75:G75"/>
    <mergeCell ref="C80:G80"/>
    <mergeCell ref="C86:G86"/>
    <mergeCell ref="C91:G91"/>
    <mergeCell ref="C95:G95"/>
    <mergeCell ref="C99:G99"/>
    <mergeCell ref="C49:G49"/>
    <mergeCell ref="C50:G50"/>
    <mergeCell ref="C51:G51"/>
    <mergeCell ref="C55:G55"/>
    <mergeCell ref="C65:G65"/>
    <mergeCell ref="C68:G68"/>
    <mergeCell ref="C36:G36"/>
    <mergeCell ref="C40:G40"/>
    <mergeCell ref="C42:G42"/>
    <mergeCell ref="C43:G43"/>
    <mergeCell ref="C44:G44"/>
    <mergeCell ref="C45:G45"/>
    <mergeCell ref="C28:G28"/>
    <mergeCell ref="C29:G29"/>
    <mergeCell ref="C30:G30"/>
    <mergeCell ref="C32:G32"/>
    <mergeCell ref="C34:G34"/>
    <mergeCell ref="C35:G35"/>
    <mergeCell ref="C18:G18"/>
    <mergeCell ref="C19:G19"/>
    <mergeCell ref="C21:G21"/>
    <mergeCell ref="C22:G22"/>
    <mergeCell ref="C23:G23"/>
    <mergeCell ref="C24:G24"/>
    <mergeCell ref="A1:G1"/>
    <mergeCell ref="C2:G2"/>
    <mergeCell ref="C3:G3"/>
    <mergeCell ref="C4:G4"/>
    <mergeCell ref="A230:C230"/>
    <mergeCell ref="A231:G235"/>
    <mergeCell ref="C10:G10"/>
    <mergeCell ref="C14:G14"/>
    <mergeCell ref="C16:G16"/>
    <mergeCell ref="C17:G1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112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113</v>
      </c>
    </row>
    <row r="3" spans="1:60" ht="24.95" customHeight="1" x14ac:dyDescent="0.2">
      <c r="A3" s="196" t="s">
        <v>9</v>
      </c>
      <c r="B3" s="49" t="s">
        <v>53</v>
      </c>
      <c r="C3" s="199" t="s">
        <v>54</v>
      </c>
      <c r="D3" s="197"/>
      <c r="E3" s="197"/>
      <c r="F3" s="197"/>
      <c r="G3" s="198"/>
      <c r="AC3" s="174" t="s">
        <v>113</v>
      </c>
      <c r="AG3" t="s">
        <v>114</v>
      </c>
    </row>
    <row r="4" spans="1:60" ht="24.95" customHeight="1" x14ac:dyDescent="0.2">
      <c r="A4" s="200" t="s">
        <v>10</v>
      </c>
      <c r="B4" s="201" t="s">
        <v>56</v>
      </c>
      <c r="C4" s="202" t="s">
        <v>57</v>
      </c>
      <c r="D4" s="203"/>
      <c r="E4" s="203"/>
      <c r="F4" s="203"/>
      <c r="G4" s="204"/>
      <c r="AG4" t="s">
        <v>115</v>
      </c>
    </row>
    <row r="5" spans="1:60" x14ac:dyDescent="0.2">
      <c r="D5" s="10"/>
    </row>
    <row r="6" spans="1:60" ht="38.25" x14ac:dyDescent="0.2">
      <c r="A6" s="206" t="s">
        <v>116</v>
      </c>
      <c r="B6" s="208" t="s">
        <v>117</v>
      </c>
      <c r="C6" s="208" t="s">
        <v>118</v>
      </c>
      <c r="D6" s="207" t="s">
        <v>119</v>
      </c>
      <c r="E6" s="206" t="s">
        <v>120</v>
      </c>
      <c r="F6" s="205" t="s">
        <v>121</v>
      </c>
      <c r="G6" s="206" t="s">
        <v>31</v>
      </c>
      <c r="H6" s="209" t="s">
        <v>32</v>
      </c>
      <c r="I6" s="209" t="s">
        <v>122</v>
      </c>
      <c r="J6" s="209" t="s">
        <v>33</v>
      </c>
      <c r="K6" s="209" t="s">
        <v>123</v>
      </c>
      <c r="L6" s="209" t="s">
        <v>124</v>
      </c>
      <c r="M6" s="209" t="s">
        <v>125</v>
      </c>
      <c r="N6" s="209" t="s">
        <v>126</v>
      </c>
      <c r="O6" s="209" t="s">
        <v>127</v>
      </c>
      <c r="P6" s="209" t="s">
        <v>128</v>
      </c>
      <c r="Q6" s="209" t="s">
        <v>129</v>
      </c>
      <c r="R6" s="209" t="s">
        <v>130</v>
      </c>
      <c r="S6" s="209" t="s">
        <v>131</v>
      </c>
      <c r="T6" s="209" t="s">
        <v>132</v>
      </c>
      <c r="U6" s="209" t="s">
        <v>133</v>
      </c>
      <c r="V6" s="209" t="s">
        <v>134</v>
      </c>
      <c r="W6" s="209" t="s">
        <v>135</v>
      </c>
      <c r="X6" s="209" t="s">
        <v>136</v>
      </c>
      <c r="Y6" s="209" t="s">
        <v>137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1" t="s">
        <v>138</v>
      </c>
      <c r="B8" s="242" t="s">
        <v>73</v>
      </c>
      <c r="C8" s="262" t="s">
        <v>74</v>
      </c>
      <c r="D8" s="243"/>
      <c r="E8" s="244"/>
      <c r="F8" s="245"/>
      <c r="G8" s="246">
        <f>SUMIF(AG9:AG56,"&lt;&gt;NOR",G9:G56)</f>
        <v>0</v>
      </c>
      <c r="H8" s="240"/>
      <c r="I8" s="240">
        <f>SUM(I9:I56)</f>
        <v>0</v>
      </c>
      <c r="J8" s="240"/>
      <c r="K8" s="240">
        <f>SUM(K9:K56)</f>
        <v>0</v>
      </c>
      <c r="L8" s="240"/>
      <c r="M8" s="240">
        <f>SUM(M9:M56)</f>
        <v>0</v>
      </c>
      <c r="N8" s="239"/>
      <c r="O8" s="239">
        <f>SUM(O9:O56)</f>
        <v>0</v>
      </c>
      <c r="P8" s="239"/>
      <c r="Q8" s="239">
        <f>SUM(Q9:Q56)</f>
        <v>0</v>
      </c>
      <c r="R8" s="240"/>
      <c r="S8" s="240"/>
      <c r="T8" s="240"/>
      <c r="U8" s="240"/>
      <c r="V8" s="240">
        <f>SUM(V9:V56)</f>
        <v>0</v>
      </c>
      <c r="W8" s="240"/>
      <c r="X8" s="240"/>
      <c r="Y8" s="240"/>
      <c r="AG8" t="s">
        <v>139</v>
      </c>
    </row>
    <row r="9" spans="1:60" ht="33.75" outlineLevel="1" x14ac:dyDescent="0.2">
      <c r="A9" s="248">
        <v>1</v>
      </c>
      <c r="B9" s="249" t="s">
        <v>845</v>
      </c>
      <c r="C9" s="263" t="s">
        <v>846</v>
      </c>
      <c r="D9" s="250" t="s">
        <v>142</v>
      </c>
      <c r="E9" s="251">
        <v>896</v>
      </c>
      <c r="F9" s="252"/>
      <c r="G9" s="253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629</v>
      </c>
      <c r="T9" s="230" t="s">
        <v>630</v>
      </c>
      <c r="U9" s="230">
        <v>0</v>
      </c>
      <c r="V9" s="230">
        <f>ROUND(E9*U9,2)</f>
        <v>0</v>
      </c>
      <c r="W9" s="230"/>
      <c r="X9" s="230" t="s">
        <v>144</v>
      </c>
      <c r="Y9" s="230" t="s">
        <v>145</v>
      </c>
      <c r="Z9" s="210"/>
      <c r="AA9" s="210"/>
      <c r="AB9" s="210"/>
      <c r="AC9" s="210"/>
      <c r="AD9" s="210"/>
      <c r="AE9" s="210"/>
      <c r="AF9" s="210"/>
      <c r="AG9" s="210" t="s">
        <v>435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5" t="s">
        <v>847</v>
      </c>
      <c r="D10" s="255"/>
      <c r="E10" s="255"/>
      <c r="F10" s="255"/>
      <c r="G10" s="255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207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27"/>
      <c r="B11" s="228"/>
      <c r="C11" s="264" t="s">
        <v>848</v>
      </c>
      <c r="D11" s="232"/>
      <c r="E11" s="233"/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148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64" t="s">
        <v>849</v>
      </c>
      <c r="D12" s="232"/>
      <c r="E12" s="233"/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148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64" t="s">
        <v>850</v>
      </c>
      <c r="D13" s="232"/>
      <c r="E13" s="233"/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148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27"/>
      <c r="B14" s="228"/>
      <c r="C14" s="264" t="s">
        <v>851</v>
      </c>
      <c r="D14" s="232"/>
      <c r="E14" s="233"/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148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3" x14ac:dyDescent="0.2">
      <c r="A15" s="227"/>
      <c r="B15" s="228"/>
      <c r="C15" s="264" t="s">
        <v>852</v>
      </c>
      <c r="D15" s="232"/>
      <c r="E15" s="233"/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148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64" t="s">
        <v>853</v>
      </c>
      <c r="D16" s="232"/>
      <c r="E16" s="233">
        <v>896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148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33.75" outlineLevel="1" x14ac:dyDescent="0.2">
      <c r="A17" s="248">
        <v>2</v>
      </c>
      <c r="B17" s="249" t="s">
        <v>854</v>
      </c>
      <c r="C17" s="263" t="s">
        <v>855</v>
      </c>
      <c r="D17" s="250" t="s">
        <v>142</v>
      </c>
      <c r="E17" s="251">
        <v>224</v>
      </c>
      <c r="F17" s="252"/>
      <c r="G17" s="253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629</v>
      </c>
      <c r="T17" s="230" t="s">
        <v>630</v>
      </c>
      <c r="U17" s="230">
        <v>0</v>
      </c>
      <c r="V17" s="230">
        <f>ROUND(E17*U17,2)</f>
        <v>0</v>
      </c>
      <c r="W17" s="230"/>
      <c r="X17" s="230" t="s">
        <v>144</v>
      </c>
      <c r="Y17" s="230" t="s">
        <v>145</v>
      </c>
      <c r="Z17" s="210"/>
      <c r="AA17" s="210"/>
      <c r="AB17" s="210"/>
      <c r="AC17" s="210"/>
      <c r="AD17" s="210"/>
      <c r="AE17" s="210"/>
      <c r="AF17" s="210"/>
      <c r="AG17" s="210" t="s">
        <v>435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65" t="s">
        <v>856</v>
      </c>
      <c r="D18" s="255"/>
      <c r="E18" s="255"/>
      <c r="F18" s="255"/>
      <c r="G18" s="255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207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77" t="s">
        <v>641</v>
      </c>
      <c r="D19" s="276"/>
      <c r="E19" s="276"/>
      <c r="F19" s="276"/>
      <c r="G19" s="276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207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77" t="s">
        <v>857</v>
      </c>
      <c r="D20" s="276"/>
      <c r="E20" s="276"/>
      <c r="F20" s="276"/>
      <c r="G20" s="276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207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64" t="s">
        <v>858</v>
      </c>
      <c r="D21" s="232"/>
      <c r="E21" s="233"/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148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64" t="s">
        <v>859</v>
      </c>
      <c r="D22" s="232"/>
      <c r="E22" s="233">
        <v>224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148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56.25" outlineLevel="1" x14ac:dyDescent="0.2">
      <c r="A23" s="248">
        <v>3</v>
      </c>
      <c r="B23" s="249" t="s">
        <v>637</v>
      </c>
      <c r="C23" s="263" t="s">
        <v>638</v>
      </c>
      <c r="D23" s="250" t="s">
        <v>142</v>
      </c>
      <c r="E23" s="251">
        <v>896</v>
      </c>
      <c r="F23" s="252"/>
      <c r="G23" s="253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629</v>
      </c>
      <c r="T23" s="230" t="s">
        <v>630</v>
      </c>
      <c r="U23" s="230">
        <v>0</v>
      </c>
      <c r="V23" s="230">
        <f>ROUND(E23*U23,2)</f>
        <v>0</v>
      </c>
      <c r="W23" s="230"/>
      <c r="X23" s="230" t="s">
        <v>144</v>
      </c>
      <c r="Y23" s="230" t="s">
        <v>145</v>
      </c>
      <c r="Z23" s="210"/>
      <c r="AA23" s="210"/>
      <c r="AB23" s="210"/>
      <c r="AC23" s="210"/>
      <c r="AD23" s="210"/>
      <c r="AE23" s="210"/>
      <c r="AF23" s="210"/>
      <c r="AG23" s="210" t="s">
        <v>435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65" t="s">
        <v>639</v>
      </c>
      <c r="D24" s="255"/>
      <c r="E24" s="255"/>
      <c r="F24" s="255"/>
      <c r="G24" s="255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207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77" t="s">
        <v>640</v>
      </c>
      <c r="D25" s="276"/>
      <c r="E25" s="276"/>
      <c r="F25" s="276"/>
      <c r="G25" s="276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207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77" t="s">
        <v>641</v>
      </c>
      <c r="D26" s="276"/>
      <c r="E26" s="276"/>
      <c r="F26" s="276"/>
      <c r="G26" s="276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207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77" t="s">
        <v>642</v>
      </c>
      <c r="D27" s="276"/>
      <c r="E27" s="276"/>
      <c r="F27" s="276"/>
      <c r="G27" s="276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207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56.25" outlineLevel="1" x14ac:dyDescent="0.2">
      <c r="A28" s="248">
        <v>4</v>
      </c>
      <c r="B28" s="249" t="s">
        <v>643</v>
      </c>
      <c r="C28" s="263" t="s">
        <v>638</v>
      </c>
      <c r="D28" s="250" t="s">
        <v>142</v>
      </c>
      <c r="E28" s="251">
        <v>3584</v>
      </c>
      <c r="F28" s="252"/>
      <c r="G28" s="253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629</v>
      </c>
      <c r="T28" s="230" t="s">
        <v>630</v>
      </c>
      <c r="U28" s="230">
        <v>0</v>
      </c>
      <c r="V28" s="230">
        <f>ROUND(E28*U28,2)</f>
        <v>0</v>
      </c>
      <c r="W28" s="230"/>
      <c r="X28" s="230" t="s">
        <v>144</v>
      </c>
      <c r="Y28" s="230" t="s">
        <v>145</v>
      </c>
      <c r="Z28" s="210"/>
      <c r="AA28" s="210"/>
      <c r="AB28" s="210"/>
      <c r="AC28" s="210"/>
      <c r="AD28" s="210"/>
      <c r="AE28" s="210"/>
      <c r="AF28" s="210"/>
      <c r="AG28" s="210" t="s">
        <v>435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65" t="s">
        <v>644</v>
      </c>
      <c r="D29" s="255"/>
      <c r="E29" s="255"/>
      <c r="F29" s="255"/>
      <c r="G29" s="255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207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77" t="s">
        <v>645</v>
      </c>
      <c r="D30" s="276"/>
      <c r="E30" s="276"/>
      <c r="F30" s="276"/>
      <c r="G30" s="276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207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77" t="s">
        <v>641</v>
      </c>
      <c r="D31" s="276"/>
      <c r="E31" s="276"/>
      <c r="F31" s="276"/>
      <c r="G31" s="276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207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77" t="s">
        <v>646</v>
      </c>
      <c r="D32" s="276"/>
      <c r="E32" s="276"/>
      <c r="F32" s="276"/>
      <c r="G32" s="276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207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27"/>
      <c r="B33" s="228"/>
      <c r="C33" s="264" t="s">
        <v>860</v>
      </c>
      <c r="D33" s="232"/>
      <c r="E33" s="233"/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148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64" t="s">
        <v>861</v>
      </c>
      <c r="D34" s="232"/>
      <c r="E34" s="233">
        <v>3584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148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33.75" outlineLevel="1" x14ac:dyDescent="0.2">
      <c r="A35" s="248">
        <v>5</v>
      </c>
      <c r="B35" s="249" t="s">
        <v>862</v>
      </c>
      <c r="C35" s="263" t="s">
        <v>863</v>
      </c>
      <c r="D35" s="250" t="s">
        <v>142</v>
      </c>
      <c r="E35" s="251">
        <v>896</v>
      </c>
      <c r="F35" s="252"/>
      <c r="G35" s="253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629</v>
      </c>
      <c r="T35" s="230" t="s">
        <v>630</v>
      </c>
      <c r="U35" s="230">
        <v>0</v>
      </c>
      <c r="V35" s="230">
        <f>ROUND(E35*U35,2)</f>
        <v>0</v>
      </c>
      <c r="W35" s="230"/>
      <c r="X35" s="230" t="s">
        <v>144</v>
      </c>
      <c r="Y35" s="230" t="s">
        <v>145</v>
      </c>
      <c r="Z35" s="210"/>
      <c r="AA35" s="210"/>
      <c r="AB35" s="210"/>
      <c r="AC35" s="210"/>
      <c r="AD35" s="210"/>
      <c r="AE35" s="210"/>
      <c r="AF35" s="210"/>
      <c r="AG35" s="210" t="s">
        <v>435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65" t="s">
        <v>864</v>
      </c>
      <c r="D36" s="255"/>
      <c r="E36" s="255"/>
      <c r="F36" s="255"/>
      <c r="G36" s="255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207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77" t="s">
        <v>641</v>
      </c>
      <c r="D37" s="276"/>
      <c r="E37" s="276"/>
      <c r="F37" s="276"/>
      <c r="G37" s="276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207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77" t="s">
        <v>642</v>
      </c>
      <c r="D38" s="276"/>
      <c r="E38" s="276"/>
      <c r="F38" s="276"/>
      <c r="G38" s="276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207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33.75" outlineLevel="1" x14ac:dyDescent="0.2">
      <c r="A39" s="248">
        <v>6</v>
      </c>
      <c r="B39" s="249" t="s">
        <v>652</v>
      </c>
      <c r="C39" s="263" t="s">
        <v>653</v>
      </c>
      <c r="D39" s="250" t="s">
        <v>142</v>
      </c>
      <c r="E39" s="251">
        <v>896</v>
      </c>
      <c r="F39" s="252"/>
      <c r="G39" s="253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629</v>
      </c>
      <c r="T39" s="230" t="s">
        <v>630</v>
      </c>
      <c r="U39" s="230">
        <v>0</v>
      </c>
      <c r="V39" s="230">
        <f>ROUND(E39*U39,2)</f>
        <v>0</v>
      </c>
      <c r="W39" s="230"/>
      <c r="X39" s="230" t="s">
        <v>144</v>
      </c>
      <c r="Y39" s="230" t="s">
        <v>145</v>
      </c>
      <c r="Z39" s="210"/>
      <c r="AA39" s="210"/>
      <c r="AB39" s="210"/>
      <c r="AC39" s="210"/>
      <c r="AD39" s="210"/>
      <c r="AE39" s="210"/>
      <c r="AF39" s="210"/>
      <c r="AG39" s="210" t="s">
        <v>435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65" t="s">
        <v>654</v>
      </c>
      <c r="D40" s="255"/>
      <c r="E40" s="255"/>
      <c r="F40" s="255"/>
      <c r="G40" s="255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207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33.75" outlineLevel="1" x14ac:dyDescent="0.2">
      <c r="A41" s="248">
        <v>7</v>
      </c>
      <c r="B41" s="249" t="s">
        <v>655</v>
      </c>
      <c r="C41" s="263" t="s">
        <v>656</v>
      </c>
      <c r="D41" s="250" t="s">
        <v>231</v>
      </c>
      <c r="E41" s="251">
        <v>1702.4</v>
      </c>
      <c r="F41" s="252"/>
      <c r="G41" s="253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629</v>
      </c>
      <c r="T41" s="230" t="s">
        <v>630</v>
      </c>
      <c r="U41" s="230">
        <v>0</v>
      </c>
      <c r="V41" s="230">
        <f>ROUND(E41*U41,2)</f>
        <v>0</v>
      </c>
      <c r="W41" s="230"/>
      <c r="X41" s="230" t="s">
        <v>144</v>
      </c>
      <c r="Y41" s="230" t="s">
        <v>145</v>
      </c>
      <c r="Z41" s="210"/>
      <c r="AA41" s="210"/>
      <c r="AB41" s="210"/>
      <c r="AC41" s="210"/>
      <c r="AD41" s="210"/>
      <c r="AE41" s="210"/>
      <c r="AF41" s="210"/>
      <c r="AG41" s="210" t="s">
        <v>435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65" t="s">
        <v>657</v>
      </c>
      <c r="D42" s="255"/>
      <c r="E42" s="255"/>
      <c r="F42" s="255"/>
      <c r="G42" s="255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207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77" t="s">
        <v>641</v>
      </c>
      <c r="D43" s="276"/>
      <c r="E43" s="276"/>
      <c r="F43" s="276"/>
      <c r="G43" s="276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207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77" t="s">
        <v>658</v>
      </c>
      <c r="D44" s="276"/>
      <c r="E44" s="276"/>
      <c r="F44" s="276"/>
      <c r="G44" s="276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207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64" t="s">
        <v>865</v>
      </c>
      <c r="D45" s="232"/>
      <c r="E45" s="233"/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148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64" t="s">
        <v>866</v>
      </c>
      <c r="D46" s="232"/>
      <c r="E46" s="233">
        <v>1702.4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148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33.75" outlineLevel="1" x14ac:dyDescent="0.2">
      <c r="A47" s="248">
        <v>8</v>
      </c>
      <c r="B47" s="249" t="s">
        <v>661</v>
      </c>
      <c r="C47" s="263" t="s">
        <v>662</v>
      </c>
      <c r="D47" s="250" t="s">
        <v>142</v>
      </c>
      <c r="E47" s="251">
        <v>896</v>
      </c>
      <c r="F47" s="252"/>
      <c r="G47" s="253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629</v>
      </c>
      <c r="T47" s="230" t="s">
        <v>630</v>
      </c>
      <c r="U47" s="230">
        <v>0</v>
      </c>
      <c r="V47" s="230">
        <f>ROUND(E47*U47,2)</f>
        <v>0</v>
      </c>
      <c r="W47" s="230"/>
      <c r="X47" s="230" t="s">
        <v>144</v>
      </c>
      <c r="Y47" s="230" t="s">
        <v>145</v>
      </c>
      <c r="Z47" s="210"/>
      <c r="AA47" s="210"/>
      <c r="AB47" s="210"/>
      <c r="AC47" s="210"/>
      <c r="AD47" s="210"/>
      <c r="AE47" s="210"/>
      <c r="AF47" s="210"/>
      <c r="AG47" s="210" t="s">
        <v>435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27"/>
      <c r="B48" s="228"/>
      <c r="C48" s="265" t="s">
        <v>663</v>
      </c>
      <c r="D48" s="255"/>
      <c r="E48" s="255"/>
      <c r="F48" s="255"/>
      <c r="G48" s="255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207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33.75" outlineLevel="1" x14ac:dyDescent="0.2">
      <c r="A49" s="248">
        <v>9</v>
      </c>
      <c r="B49" s="249" t="s">
        <v>674</v>
      </c>
      <c r="C49" s="263" t="s">
        <v>675</v>
      </c>
      <c r="D49" s="250" t="s">
        <v>174</v>
      </c>
      <c r="E49" s="251">
        <v>2240</v>
      </c>
      <c r="F49" s="252"/>
      <c r="G49" s="253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629</v>
      </c>
      <c r="T49" s="230" t="s">
        <v>630</v>
      </c>
      <c r="U49" s="230">
        <v>0</v>
      </c>
      <c r="V49" s="230">
        <f>ROUND(E49*U49,2)</f>
        <v>0</v>
      </c>
      <c r="W49" s="230"/>
      <c r="X49" s="230" t="s">
        <v>144</v>
      </c>
      <c r="Y49" s="230" t="s">
        <v>145</v>
      </c>
      <c r="Z49" s="210"/>
      <c r="AA49" s="210"/>
      <c r="AB49" s="210"/>
      <c r="AC49" s="210"/>
      <c r="AD49" s="210"/>
      <c r="AE49" s="210"/>
      <c r="AF49" s="210"/>
      <c r="AG49" s="210" t="s">
        <v>435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65" t="s">
        <v>676</v>
      </c>
      <c r="D50" s="255"/>
      <c r="E50" s="255"/>
      <c r="F50" s="255"/>
      <c r="G50" s="255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207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64" t="s">
        <v>677</v>
      </c>
      <c r="D51" s="232"/>
      <c r="E51" s="233"/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148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64" t="s">
        <v>679</v>
      </c>
      <c r="D52" s="232"/>
      <c r="E52" s="233"/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148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27"/>
      <c r="B53" s="228"/>
      <c r="C53" s="264" t="s">
        <v>680</v>
      </c>
      <c r="D53" s="232"/>
      <c r="E53" s="233"/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148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64" t="s">
        <v>681</v>
      </c>
      <c r="D54" s="232"/>
      <c r="E54" s="233"/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148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3" x14ac:dyDescent="0.2">
      <c r="A55" s="227"/>
      <c r="B55" s="228"/>
      <c r="C55" s="264" t="s">
        <v>682</v>
      </c>
      <c r="D55" s="232"/>
      <c r="E55" s="233"/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148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64" t="s">
        <v>867</v>
      </c>
      <c r="D56" s="232"/>
      <c r="E56" s="233">
        <v>2240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148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x14ac:dyDescent="0.2">
      <c r="A57" s="241" t="s">
        <v>138</v>
      </c>
      <c r="B57" s="242" t="s">
        <v>82</v>
      </c>
      <c r="C57" s="262" t="s">
        <v>84</v>
      </c>
      <c r="D57" s="243"/>
      <c r="E57" s="244"/>
      <c r="F57" s="245"/>
      <c r="G57" s="246">
        <f>SUMIF(AG58:AG68,"&lt;&gt;NOR",G58:G68)</f>
        <v>0</v>
      </c>
      <c r="H57" s="240"/>
      <c r="I57" s="240">
        <f>SUM(I58:I68)</f>
        <v>0</v>
      </c>
      <c r="J57" s="240"/>
      <c r="K57" s="240">
        <f>SUM(K58:K68)</f>
        <v>0</v>
      </c>
      <c r="L57" s="240"/>
      <c r="M57" s="240">
        <f>SUM(M58:M68)</f>
        <v>0</v>
      </c>
      <c r="N57" s="239"/>
      <c r="O57" s="239">
        <f>SUM(O58:O68)</f>
        <v>0</v>
      </c>
      <c r="P57" s="239"/>
      <c r="Q57" s="239">
        <f>SUM(Q58:Q68)</f>
        <v>0</v>
      </c>
      <c r="R57" s="240"/>
      <c r="S57" s="240"/>
      <c r="T57" s="240"/>
      <c r="U57" s="240"/>
      <c r="V57" s="240">
        <f>SUM(V58:V68)</f>
        <v>0</v>
      </c>
      <c r="W57" s="240"/>
      <c r="X57" s="240"/>
      <c r="Y57" s="240"/>
      <c r="AG57" t="s">
        <v>139</v>
      </c>
    </row>
    <row r="58" spans="1:60" ht="33.75" outlineLevel="1" x14ac:dyDescent="0.2">
      <c r="A58" s="248">
        <v>10</v>
      </c>
      <c r="B58" s="249" t="s">
        <v>868</v>
      </c>
      <c r="C58" s="263" t="s">
        <v>869</v>
      </c>
      <c r="D58" s="250" t="s">
        <v>174</v>
      </c>
      <c r="E58" s="251">
        <v>4480</v>
      </c>
      <c r="F58" s="252"/>
      <c r="G58" s="253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0</v>
      </c>
      <c r="O58" s="229">
        <f>ROUND(E58*N58,2)</f>
        <v>0</v>
      </c>
      <c r="P58" s="229">
        <v>0</v>
      </c>
      <c r="Q58" s="229">
        <f>ROUND(E58*P58,2)</f>
        <v>0</v>
      </c>
      <c r="R58" s="230"/>
      <c r="S58" s="230" t="s">
        <v>629</v>
      </c>
      <c r="T58" s="230" t="s">
        <v>630</v>
      </c>
      <c r="U58" s="230">
        <v>0</v>
      </c>
      <c r="V58" s="230">
        <f>ROUND(E58*U58,2)</f>
        <v>0</v>
      </c>
      <c r="W58" s="230"/>
      <c r="X58" s="230" t="s">
        <v>144</v>
      </c>
      <c r="Y58" s="230" t="s">
        <v>145</v>
      </c>
      <c r="Z58" s="210"/>
      <c r="AA58" s="210"/>
      <c r="AB58" s="210"/>
      <c r="AC58" s="210"/>
      <c r="AD58" s="210"/>
      <c r="AE58" s="210"/>
      <c r="AF58" s="210"/>
      <c r="AG58" s="210" t="s">
        <v>435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65" t="s">
        <v>870</v>
      </c>
      <c r="D59" s="255"/>
      <c r="E59" s="255"/>
      <c r="F59" s="255"/>
      <c r="G59" s="255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207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27"/>
      <c r="B60" s="228"/>
      <c r="C60" s="277" t="s">
        <v>641</v>
      </c>
      <c r="D60" s="276"/>
      <c r="E60" s="276"/>
      <c r="F60" s="276"/>
      <c r="G60" s="276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207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27"/>
      <c r="B61" s="228"/>
      <c r="C61" s="277" t="s">
        <v>871</v>
      </c>
      <c r="D61" s="276"/>
      <c r="E61" s="276"/>
      <c r="F61" s="276"/>
      <c r="G61" s="276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207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64" t="s">
        <v>677</v>
      </c>
      <c r="D62" s="232"/>
      <c r="E62" s="233"/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148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27"/>
      <c r="B63" s="228"/>
      <c r="C63" s="264" t="s">
        <v>679</v>
      </c>
      <c r="D63" s="232"/>
      <c r="E63" s="233"/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148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27"/>
      <c r="B64" s="228"/>
      <c r="C64" s="264" t="s">
        <v>680</v>
      </c>
      <c r="D64" s="232"/>
      <c r="E64" s="233"/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148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27"/>
      <c r="B65" s="228"/>
      <c r="C65" s="264" t="s">
        <v>681</v>
      </c>
      <c r="D65" s="232"/>
      <c r="E65" s="233"/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148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2.5" outlineLevel="3" x14ac:dyDescent="0.2">
      <c r="A66" s="227"/>
      <c r="B66" s="228"/>
      <c r="C66" s="264" t="s">
        <v>682</v>
      </c>
      <c r="D66" s="232"/>
      <c r="E66" s="233"/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148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64" t="s">
        <v>872</v>
      </c>
      <c r="D67" s="232"/>
      <c r="E67" s="233"/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148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27"/>
      <c r="B68" s="228"/>
      <c r="C68" s="264" t="s">
        <v>873</v>
      </c>
      <c r="D68" s="232"/>
      <c r="E68" s="233">
        <v>4480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148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x14ac:dyDescent="0.2">
      <c r="A69" s="241" t="s">
        <v>138</v>
      </c>
      <c r="B69" s="242" t="s">
        <v>89</v>
      </c>
      <c r="C69" s="262" t="s">
        <v>90</v>
      </c>
      <c r="D69" s="243"/>
      <c r="E69" s="244"/>
      <c r="F69" s="245"/>
      <c r="G69" s="246">
        <f>SUMIF(AG70:AG73,"&lt;&gt;NOR",G70:G73)</f>
        <v>0</v>
      </c>
      <c r="H69" s="240"/>
      <c r="I69" s="240">
        <f>SUM(I70:I73)</f>
        <v>0</v>
      </c>
      <c r="J69" s="240"/>
      <c r="K69" s="240">
        <f>SUM(K70:K73)</f>
        <v>0</v>
      </c>
      <c r="L69" s="240"/>
      <c r="M69" s="240">
        <f>SUM(M70:M73)</f>
        <v>0</v>
      </c>
      <c r="N69" s="239"/>
      <c r="O69" s="239">
        <f>SUM(O70:O73)</f>
        <v>2.0099999999999998</v>
      </c>
      <c r="P69" s="239"/>
      <c r="Q69" s="239">
        <f>SUM(Q70:Q73)</f>
        <v>0</v>
      </c>
      <c r="R69" s="240"/>
      <c r="S69" s="240"/>
      <c r="T69" s="240"/>
      <c r="U69" s="240"/>
      <c r="V69" s="240">
        <f>SUM(V70:V73)</f>
        <v>0</v>
      </c>
      <c r="W69" s="240"/>
      <c r="X69" s="240"/>
      <c r="Y69" s="240"/>
      <c r="AG69" t="s">
        <v>139</v>
      </c>
    </row>
    <row r="70" spans="1:60" ht="22.5" outlineLevel="1" x14ac:dyDescent="0.2">
      <c r="A70" s="248">
        <v>11</v>
      </c>
      <c r="B70" s="249" t="s">
        <v>874</v>
      </c>
      <c r="C70" s="263" t="s">
        <v>875</v>
      </c>
      <c r="D70" s="250" t="s">
        <v>174</v>
      </c>
      <c r="E70" s="251">
        <v>2912</v>
      </c>
      <c r="F70" s="252"/>
      <c r="G70" s="253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6.8999999999999997E-4</v>
      </c>
      <c r="O70" s="229">
        <f>ROUND(E70*N70,2)</f>
        <v>2.0099999999999998</v>
      </c>
      <c r="P70" s="229">
        <v>0</v>
      </c>
      <c r="Q70" s="229">
        <f>ROUND(E70*P70,2)</f>
        <v>0</v>
      </c>
      <c r="R70" s="230"/>
      <c r="S70" s="230" t="s">
        <v>629</v>
      </c>
      <c r="T70" s="230" t="s">
        <v>630</v>
      </c>
      <c r="U70" s="230">
        <v>0</v>
      </c>
      <c r="V70" s="230">
        <f>ROUND(E70*U70,2)</f>
        <v>0</v>
      </c>
      <c r="W70" s="230"/>
      <c r="X70" s="230" t="s">
        <v>144</v>
      </c>
      <c r="Y70" s="230" t="s">
        <v>145</v>
      </c>
      <c r="Z70" s="210"/>
      <c r="AA70" s="210"/>
      <c r="AB70" s="210"/>
      <c r="AC70" s="210"/>
      <c r="AD70" s="210"/>
      <c r="AE70" s="210"/>
      <c r="AF70" s="210"/>
      <c r="AG70" s="210" t="s">
        <v>435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27"/>
      <c r="B71" s="228"/>
      <c r="C71" s="265" t="s">
        <v>876</v>
      </c>
      <c r="D71" s="255"/>
      <c r="E71" s="255"/>
      <c r="F71" s="255"/>
      <c r="G71" s="255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207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64" t="s">
        <v>877</v>
      </c>
      <c r="D72" s="232"/>
      <c r="E72" s="233"/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148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27"/>
      <c r="B73" s="228"/>
      <c r="C73" s="264" t="s">
        <v>878</v>
      </c>
      <c r="D73" s="232"/>
      <c r="E73" s="233">
        <v>2912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148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x14ac:dyDescent="0.2">
      <c r="A74" s="3"/>
      <c r="B74" s="4"/>
      <c r="C74" s="269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AE74">
        <v>12</v>
      </c>
      <c r="AF74">
        <v>21</v>
      </c>
      <c r="AG74" t="s">
        <v>124</v>
      </c>
    </row>
    <row r="75" spans="1:60" x14ac:dyDescent="0.2">
      <c r="A75" s="213"/>
      <c r="B75" s="214" t="s">
        <v>31</v>
      </c>
      <c r="C75" s="270"/>
      <c r="D75" s="215"/>
      <c r="E75" s="216"/>
      <c r="F75" s="216"/>
      <c r="G75" s="247">
        <f>G8+G57+G69</f>
        <v>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f>SUMIF(L7:L73,AE74,G7:G73)</f>
        <v>0</v>
      </c>
      <c r="AF75">
        <f>SUMIF(L7:L73,AF74,G7:G73)</f>
        <v>0</v>
      </c>
      <c r="AG75" t="s">
        <v>382</v>
      </c>
    </row>
    <row r="76" spans="1:60" x14ac:dyDescent="0.2">
      <c r="A76" s="3"/>
      <c r="B76" s="4"/>
      <c r="C76" s="269"/>
      <c r="D76" s="6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 x14ac:dyDescent="0.2">
      <c r="A77" s="3"/>
      <c r="B77" s="4"/>
      <c r="C77" s="269"/>
      <c r="D77" s="6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60" x14ac:dyDescent="0.2">
      <c r="A78" s="217" t="s">
        <v>383</v>
      </c>
      <c r="B78" s="217"/>
      <c r="C78" s="271"/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60" x14ac:dyDescent="0.2">
      <c r="A79" s="218"/>
      <c r="B79" s="219"/>
      <c r="C79" s="272"/>
      <c r="D79" s="219"/>
      <c r="E79" s="219"/>
      <c r="F79" s="219"/>
      <c r="G79" s="220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AG79" t="s">
        <v>384</v>
      </c>
    </row>
    <row r="80" spans="1:60" x14ac:dyDescent="0.2">
      <c r="A80" s="221"/>
      <c r="B80" s="222"/>
      <c r="C80" s="273"/>
      <c r="D80" s="222"/>
      <c r="E80" s="222"/>
      <c r="F80" s="222"/>
      <c r="G80" s="22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 x14ac:dyDescent="0.2">
      <c r="A81" s="221"/>
      <c r="B81" s="222"/>
      <c r="C81" s="273"/>
      <c r="D81" s="222"/>
      <c r="E81" s="222"/>
      <c r="F81" s="222"/>
      <c r="G81" s="22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">
      <c r="A82" s="221"/>
      <c r="B82" s="222"/>
      <c r="C82" s="273"/>
      <c r="D82" s="222"/>
      <c r="E82" s="222"/>
      <c r="F82" s="222"/>
      <c r="G82" s="22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 x14ac:dyDescent="0.2">
      <c r="A83" s="224"/>
      <c r="B83" s="225"/>
      <c r="C83" s="274"/>
      <c r="D83" s="225"/>
      <c r="E83" s="225"/>
      <c r="F83" s="225"/>
      <c r="G83" s="22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33" x14ac:dyDescent="0.2">
      <c r="A84" s="3"/>
      <c r="B84" s="4"/>
      <c r="C84" s="269"/>
      <c r="D84" s="6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33" x14ac:dyDescent="0.2">
      <c r="C85" s="275"/>
      <c r="D85" s="10"/>
      <c r="AG85" t="s">
        <v>385</v>
      </c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31">
    <mergeCell ref="C60:G60"/>
    <mergeCell ref="C61:G61"/>
    <mergeCell ref="C71:G71"/>
    <mergeCell ref="C42:G42"/>
    <mergeCell ref="C43:G43"/>
    <mergeCell ref="C44:G44"/>
    <mergeCell ref="C48:G48"/>
    <mergeCell ref="C50:G50"/>
    <mergeCell ref="C59:G59"/>
    <mergeCell ref="C31:G31"/>
    <mergeCell ref="C32:G32"/>
    <mergeCell ref="C36:G36"/>
    <mergeCell ref="C37:G37"/>
    <mergeCell ref="C38:G38"/>
    <mergeCell ref="C40:G40"/>
    <mergeCell ref="C24:G24"/>
    <mergeCell ref="C25:G25"/>
    <mergeCell ref="C26:G26"/>
    <mergeCell ref="C27:G27"/>
    <mergeCell ref="C29:G29"/>
    <mergeCell ref="C30:G30"/>
    <mergeCell ref="A1:G1"/>
    <mergeCell ref="C2:G2"/>
    <mergeCell ref="C3:G3"/>
    <mergeCell ref="C4:G4"/>
    <mergeCell ref="A78:C78"/>
    <mergeCell ref="A79:G83"/>
    <mergeCell ref="C10:G10"/>
    <mergeCell ref="C18:G18"/>
    <mergeCell ref="C19:G19"/>
    <mergeCell ref="C20:G2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112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113</v>
      </c>
    </row>
    <row r="3" spans="1:60" ht="24.95" customHeight="1" x14ac:dyDescent="0.2">
      <c r="A3" s="196" t="s">
        <v>9</v>
      </c>
      <c r="B3" s="49" t="s">
        <v>53</v>
      </c>
      <c r="C3" s="199" t="s">
        <v>54</v>
      </c>
      <c r="D3" s="197"/>
      <c r="E3" s="197"/>
      <c r="F3" s="197"/>
      <c r="G3" s="198"/>
      <c r="AC3" s="174" t="s">
        <v>113</v>
      </c>
      <c r="AG3" t="s">
        <v>114</v>
      </c>
    </row>
    <row r="4" spans="1:60" ht="24.95" customHeight="1" x14ac:dyDescent="0.2">
      <c r="A4" s="200" t="s">
        <v>10</v>
      </c>
      <c r="B4" s="201" t="s">
        <v>58</v>
      </c>
      <c r="C4" s="202" t="s">
        <v>59</v>
      </c>
      <c r="D4" s="203"/>
      <c r="E4" s="203"/>
      <c r="F4" s="203"/>
      <c r="G4" s="204"/>
      <c r="AG4" t="s">
        <v>115</v>
      </c>
    </row>
    <row r="5" spans="1:60" x14ac:dyDescent="0.2">
      <c r="D5" s="10"/>
    </row>
    <row r="6" spans="1:60" ht="38.25" x14ac:dyDescent="0.2">
      <c r="A6" s="206" t="s">
        <v>116</v>
      </c>
      <c r="B6" s="208" t="s">
        <v>117</v>
      </c>
      <c r="C6" s="208" t="s">
        <v>118</v>
      </c>
      <c r="D6" s="207" t="s">
        <v>119</v>
      </c>
      <c r="E6" s="206" t="s">
        <v>120</v>
      </c>
      <c r="F6" s="205" t="s">
        <v>121</v>
      </c>
      <c r="G6" s="206" t="s">
        <v>31</v>
      </c>
      <c r="H6" s="209" t="s">
        <v>32</v>
      </c>
      <c r="I6" s="209" t="s">
        <v>122</v>
      </c>
      <c r="J6" s="209" t="s">
        <v>33</v>
      </c>
      <c r="K6" s="209" t="s">
        <v>123</v>
      </c>
      <c r="L6" s="209" t="s">
        <v>124</v>
      </c>
      <c r="M6" s="209" t="s">
        <v>125</v>
      </c>
      <c r="N6" s="209" t="s">
        <v>126</v>
      </c>
      <c r="O6" s="209" t="s">
        <v>127</v>
      </c>
      <c r="P6" s="209" t="s">
        <v>128</v>
      </c>
      <c r="Q6" s="209" t="s">
        <v>129</v>
      </c>
      <c r="R6" s="209" t="s">
        <v>130</v>
      </c>
      <c r="S6" s="209" t="s">
        <v>131</v>
      </c>
      <c r="T6" s="209" t="s">
        <v>132</v>
      </c>
      <c r="U6" s="209" t="s">
        <v>133</v>
      </c>
      <c r="V6" s="209" t="s">
        <v>134</v>
      </c>
      <c r="W6" s="209" t="s">
        <v>135</v>
      </c>
      <c r="X6" s="209" t="s">
        <v>136</v>
      </c>
      <c r="Y6" s="209" t="s">
        <v>137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1" t="s">
        <v>138</v>
      </c>
      <c r="B8" s="242" t="s">
        <v>73</v>
      </c>
      <c r="C8" s="262" t="s">
        <v>74</v>
      </c>
      <c r="D8" s="243"/>
      <c r="E8" s="244"/>
      <c r="F8" s="245"/>
      <c r="G8" s="246">
        <f>SUMIF(AG9:AG34,"&lt;&gt;NOR",G9:G34)</f>
        <v>0</v>
      </c>
      <c r="H8" s="240"/>
      <c r="I8" s="240">
        <f>SUM(I9:I34)</f>
        <v>0</v>
      </c>
      <c r="J8" s="240"/>
      <c r="K8" s="240">
        <f>SUM(K9:K34)</f>
        <v>0</v>
      </c>
      <c r="L8" s="240"/>
      <c r="M8" s="240">
        <f>SUM(M9:M34)</f>
        <v>0</v>
      </c>
      <c r="N8" s="239"/>
      <c r="O8" s="239">
        <f>SUM(O9:O34)</f>
        <v>5.57</v>
      </c>
      <c r="P8" s="239"/>
      <c r="Q8" s="239">
        <f>SUM(Q9:Q34)</f>
        <v>0</v>
      </c>
      <c r="R8" s="240"/>
      <c r="S8" s="240"/>
      <c r="T8" s="240"/>
      <c r="U8" s="240"/>
      <c r="V8" s="240">
        <f>SUM(V9:V34)</f>
        <v>0</v>
      </c>
      <c r="W8" s="240"/>
      <c r="X8" s="240"/>
      <c r="Y8" s="240"/>
      <c r="AG8" t="s">
        <v>139</v>
      </c>
    </row>
    <row r="9" spans="1:60" ht="33.75" outlineLevel="1" x14ac:dyDescent="0.2">
      <c r="A9" s="248">
        <v>1</v>
      </c>
      <c r="B9" s="249" t="s">
        <v>854</v>
      </c>
      <c r="C9" s="263" t="s">
        <v>855</v>
      </c>
      <c r="D9" s="250" t="s">
        <v>142</v>
      </c>
      <c r="E9" s="251">
        <v>2.2000000000000002</v>
      </c>
      <c r="F9" s="252"/>
      <c r="G9" s="253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629</v>
      </c>
      <c r="T9" s="230" t="s">
        <v>630</v>
      </c>
      <c r="U9" s="230">
        <v>0</v>
      </c>
      <c r="V9" s="230">
        <f>ROUND(E9*U9,2)</f>
        <v>0</v>
      </c>
      <c r="W9" s="230"/>
      <c r="X9" s="230" t="s">
        <v>144</v>
      </c>
      <c r="Y9" s="230" t="s">
        <v>145</v>
      </c>
      <c r="Z9" s="210"/>
      <c r="AA9" s="210"/>
      <c r="AB9" s="210"/>
      <c r="AC9" s="210"/>
      <c r="AD9" s="210"/>
      <c r="AE9" s="210"/>
      <c r="AF9" s="210"/>
      <c r="AG9" s="210" t="s">
        <v>435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5" t="s">
        <v>856</v>
      </c>
      <c r="D10" s="255"/>
      <c r="E10" s="255"/>
      <c r="F10" s="255"/>
      <c r="G10" s="255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207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27"/>
      <c r="B11" s="228"/>
      <c r="C11" s="264" t="s">
        <v>879</v>
      </c>
      <c r="D11" s="232"/>
      <c r="E11" s="233"/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148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64" t="s">
        <v>880</v>
      </c>
      <c r="D12" s="232"/>
      <c r="E12" s="233"/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148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64" t="s">
        <v>881</v>
      </c>
      <c r="D13" s="232"/>
      <c r="E13" s="233">
        <v>2.2000000000000002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148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33.75" outlineLevel="1" x14ac:dyDescent="0.2">
      <c r="A14" s="248">
        <v>2</v>
      </c>
      <c r="B14" s="249" t="s">
        <v>882</v>
      </c>
      <c r="C14" s="263" t="s">
        <v>883</v>
      </c>
      <c r="D14" s="250" t="s">
        <v>142</v>
      </c>
      <c r="E14" s="251">
        <v>2.2000000000000002</v>
      </c>
      <c r="F14" s="252"/>
      <c r="G14" s="253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629</v>
      </c>
      <c r="T14" s="230" t="s">
        <v>630</v>
      </c>
      <c r="U14" s="230">
        <v>0</v>
      </c>
      <c r="V14" s="230">
        <f>ROUND(E14*U14,2)</f>
        <v>0</v>
      </c>
      <c r="W14" s="230"/>
      <c r="X14" s="230" t="s">
        <v>144</v>
      </c>
      <c r="Y14" s="230" t="s">
        <v>145</v>
      </c>
      <c r="Z14" s="210"/>
      <c r="AA14" s="210"/>
      <c r="AB14" s="210"/>
      <c r="AC14" s="210"/>
      <c r="AD14" s="210"/>
      <c r="AE14" s="210"/>
      <c r="AF14" s="210"/>
      <c r="AG14" s="210" t="s">
        <v>435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65" t="s">
        <v>884</v>
      </c>
      <c r="D15" s="255"/>
      <c r="E15" s="255"/>
      <c r="F15" s="255"/>
      <c r="G15" s="255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207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56.25" outlineLevel="1" x14ac:dyDescent="0.2">
      <c r="A16" s="248">
        <v>3</v>
      </c>
      <c r="B16" s="249" t="s">
        <v>637</v>
      </c>
      <c r="C16" s="263" t="s">
        <v>638</v>
      </c>
      <c r="D16" s="250" t="s">
        <v>142</v>
      </c>
      <c r="E16" s="251">
        <v>2.2000000000000002</v>
      </c>
      <c r="F16" s="252"/>
      <c r="G16" s="253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629</v>
      </c>
      <c r="T16" s="230" t="s">
        <v>630</v>
      </c>
      <c r="U16" s="230">
        <v>0</v>
      </c>
      <c r="V16" s="230">
        <f>ROUND(E16*U16,2)</f>
        <v>0</v>
      </c>
      <c r="W16" s="230"/>
      <c r="X16" s="230" t="s">
        <v>144</v>
      </c>
      <c r="Y16" s="230" t="s">
        <v>145</v>
      </c>
      <c r="Z16" s="210"/>
      <c r="AA16" s="210"/>
      <c r="AB16" s="210"/>
      <c r="AC16" s="210"/>
      <c r="AD16" s="210"/>
      <c r="AE16" s="210"/>
      <c r="AF16" s="210"/>
      <c r="AG16" s="210" t="s">
        <v>435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65" t="s">
        <v>639</v>
      </c>
      <c r="D17" s="255"/>
      <c r="E17" s="255"/>
      <c r="F17" s="255"/>
      <c r="G17" s="255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207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77" t="s">
        <v>640</v>
      </c>
      <c r="D18" s="276"/>
      <c r="E18" s="276"/>
      <c r="F18" s="276"/>
      <c r="G18" s="276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207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77" t="s">
        <v>641</v>
      </c>
      <c r="D19" s="276"/>
      <c r="E19" s="276"/>
      <c r="F19" s="276"/>
      <c r="G19" s="276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207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77" t="s">
        <v>642</v>
      </c>
      <c r="D20" s="276"/>
      <c r="E20" s="276"/>
      <c r="F20" s="276"/>
      <c r="G20" s="276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207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33.75" outlineLevel="1" x14ac:dyDescent="0.2">
      <c r="A21" s="248">
        <v>4</v>
      </c>
      <c r="B21" s="249" t="s">
        <v>649</v>
      </c>
      <c r="C21" s="263" t="s">
        <v>650</v>
      </c>
      <c r="D21" s="250" t="s">
        <v>142</v>
      </c>
      <c r="E21" s="251">
        <v>2.2000000000000002</v>
      </c>
      <c r="F21" s="252"/>
      <c r="G21" s="253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629</v>
      </c>
      <c r="T21" s="230" t="s">
        <v>630</v>
      </c>
      <c r="U21" s="230">
        <v>0</v>
      </c>
      <c r="V21" s="230">
        <f>ROUND(E21*U21,2)</f>
        <v>0</v>
      </c>
      <c r="W21" s="230"/>
      <c r="X21" s="230" t="s">
        <v>144</v>
      </c>
      <c r="Y21" s="230" t="s">
        <v>145</v>
      </c>
      <c r="Z21" s="210"/>
      <c r="AA21" s="210"/>
      <c r="AB21" s="210"/>
      <c r="AC21" s="210"/>
      <c r="AD21" s="210"/>
      <c r="AE21" s="210"/>
      <c r="AF21" s="210"/>
      <c r="AG21" s="210" t="s">
        <v>435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65" t="s">
        <v>651</v>
      </c>
      <c r="D22" s="255"/>
      <c r="E22" s="255"/>
      <c r="F22" s="255"/>
      <c r="G22" s="255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207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33.75" outlineLevel="1" x14ac:dyDescent="0.2">
      <c r="A23" s="248">
        <v>5</v>
      </c>
      <c r="B23" s="249" t="s">
        <v>655</v>
      </c>
      <c r="C23" s="263" t="s">
        <v>656</v>
      </c>
      <c r="D23" s="250" t="s">
        <v>231</v>
      </c>
      <c r="E23" s="251">
        <v>4.18</v>
      </c>
      <c r="F23" s="252"/>
      <c r="G23" s="253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629</v>
      </c>
      <c r="T23" s="230" t="s">
        <v>630</v>
      </c>
      <c r="U23" s="230">
        <v>0</v>
      </c>
      <c r="V23" s="230">
        <f>ROUND(E23*U23,2)</f>
        <v>0</v>
      </c>
      <c r="W23" s="230"/>
      <c r="X23" s="230" t="s">
        <v>144</v>
      </c>
      <c r="Y23" s="230" t="s">
        <v>145</v>
      </c>
      <c r="Z23" s="210"/>
      <c r="AA23" s="210"/>
      <c r="AB23" s="210"/>
      <c r="AC23" s="210"/>
      <c r="AD23" s="210"/>
      <c r="AE23" s="210"/>
      <c r="AF23" s="210"/>
      <c r="AG23" s="210" t="s">
        <v>435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65" t="s">
        <v>657</v>
      </c>
      <c r="D24" s="255"/>
      <c r="E24" s="255"/>
      <c r="F24" s="255"/>
      <c r="G24" s="255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207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77" t="s">
        <v>641</v>
      </c>
      <c r="D25" s="276"/>
      <c r="E25" s="276"/>
      <c r="F25" s="276"/>
      <c r="G25" s="276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207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77" t="s">
        <v>658</v>
      </c>
      <c r="D26" s="276"/>
      <c r="E26" s="276"/>
      <c r="F26" s="276"/>
      <c r="G26" s="276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207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64" t="s">
        <v>885</v>
      </c>
      <c r="D27" s="232"/>
      <c r="E27" s="233"/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148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64" t="s">
        <v>886</v>
      </c>
      <c r="D28" s="232"/>
      <c r="E28" s="233">
        <v>4.18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148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33.75" outlineLevel="1" x14ac:dyDescent="0.2">
      <c r="A29" s="248">
        <v>6</v>
      </c>
      <c r="B29" s="249" t="s">
        <v>661</v>
      </c>
      <c r="C29" s="263" t="s">
        <v>662</v>
      </c>
      <c r="D29" s="250" t="s">
        <v>142</v>
      </c>
      <c r="E29" s="251">
        <v>2.2000000000000002</v>
      </c>
      <c r="F29" s="252"/>
      <c r="G29" s="253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629</v>
      </c>
      <c r="T29" s="230" t="s">
        <v>630</v>
      </c>
      <c r="U29" s="230">
        <v>0</v>
      </c>
      <c r="V29" s="230">
        <f>ROUND(E29*U29,2)</f>
        <v>0</v>
      </c>
      <c r="W29" s="230"/>
      <c r="X29" s="230" t="s">
        <v>144</v>
      </c>
      <c r="Y29" s="230" t="s">
        <v>145</v>
      </c>
      <c r="Z29" s="210"/>
      <c r="AA29" s="210"/>
      <c r="AB29" s="210"/>
      <c r="AC29" s="210"/>
      <c r="AD29" s="210"/>
      <c r="AE29" s="210"/>
      <c r="AF29" s="210"/>
      <c r="AG29" s="210" t="s">
        <v>435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65" t="s">
        <v>663</v>
      </c>
      <c r="D30" s="255"/>
      <c r="E30" s="255"/>
      <c r="F30" s="255"/>
      <c r="G30" s="255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207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1" x14ac:dyDescent="0.2">
      <c r="A31" s="248">
        <v>7</v>
      </c>
      <c r="B31" s="249" t="s">
        <v>887</v>
      </c>
      <c r="C31" s="263" t="s">
        <v>888</v>
      </c>
      <c r="D31" s="250" t="s">
        <v>142</v>
      </c>
      <c r="E31" s="251">
        <v>2.42</v>
      </c>
      <c r="F31" s="252"/>
      <c r="G31" s="253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2.3010199999999998</v>
      </c>
      <c r="O31" s="229">
        <f>ROUND(E31*N31,2)</f>
        <v>5.57</v>
      </c>
      <c r="P31" s="229">
        <v>0</v>
      </c>
      <c r="Q31" s="229">
        <f>ROUND(E31*P31,2)</f>
        <v>0</v>
      </c>
      <c r="R31" s="230"/>
      <c r="S31" s="230" t="s">
        <v>629</v>
      </c>
      <c r="T31" s="230" t="s">
        <v>630</v>
      </c>
      <c r="U31" s="230">
        <v>0</v>
      </c>
      <c r="V31" s="230">
        <f>ROUND(E31*U31,2)</f>
        <v>0</v>
      </c>
      <c r="W31" s="230"/>
      <c r="X31" s="230" t="s">
        <v>144</v>
      </c>
      <c r="Y31" s="230" t="s">
        <v>145</v>
      </c>
      <c r="Z31" s="210"/>
      <c r="AA31" s="210"/>
      <c r="AB31" s="210"/>
      <c r="AC31" s="210"/>
      <c r="AD31" s="210"/>
      <c r="AE31" s="210"/>
      <c r="AF31" s="210"/>
      <c r="AG31" s="210" t="s">
        <v>435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65" t="s">
        <v>889</v>
      </c>
      <c r="D32" s="255"/>
      <c r="E32" s="255"/>
      <c r="F32" s="255"/>
      <c r="G32" s="255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207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27"/>
      <c r="B33" s="228"/>
      <c r="C33" s="264" t="s">
        <v>890</v>
      </c>
      <c r="D33" s="232"/>
      <c r="E33" s="233"/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148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64" t="s">
        <v>891</v>
      </c>
      <c r="D34" s="232"/>
      <c r="E34" s="233">
        <v>2.42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148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x14ac:dyDescent="0.2">
      <c r="A35" s="241" t="s">
        <v>138</v>
      </c>
      <c r="B35" s="242" t="s">
        <v>89</v>
      </c>
      <c r="C35" s="262" t="s">
        <v>90</v>
      </c>
      <c r="D35" s="243"/>
      <c r="E35" s="244"/>
      <c r="F35" s="245"/>
      <c r="G35" s="246">
        <f>SUMIF(AG36:AG105,"&lt;&gt;NOR",G36:G105)</f>
        <v>0</v>
      </c>
      <c r="H35" s="240"/>
      <c r="I35" s="240">
        <f>SUM(I36:I105)</f>
        <v>0</v>
      </c>
      <c r="J35" s="240"/>
      <c r="K35" s="240">
        <f>SUM(K36:K105)</f>
        <v>0</v>
      </c>
      <c r="L35" s="240"/>
      <c r="M35" s="240">
        <f>SUM(M36:M105)</f>
        <v>0</v>
      </c>
      <c r="N35" s="239"/>
      <c r="O35" s="239">
        <f>SUM(O36:O105)</f>
        <v>1.4800000000000002</v>
      </c>
      <c r="P35" s="239"/>
      <c r="Q35" s="239">
        <f>SUM(Q36:Q105)</f>
        <v>4.8400000000000007</v>
      </c>
      <c r="R35" s="240"/>
      <c r="S35" s="240"/>
      <c r="T35" s="240"/>
      <c r="U35" s="240"/>
      <c r="V35" s="240">
        <f>SUM(V36:V105)</f>
        <v>0</v>
      </c>
      <c r="W35" s="240"/>
      <c r="X35" s="240"/>
      <c r="Y35" s="240"/>
      <c r="AG35" t="s">
        <v>139</v>
      </c>
    </row>
    <row r="36" spans="1:60" ht="22.5" outlineLevel="1" x14ac:dyDescent="0.2">
      <c r="A36" s="248">
        <v>8</v>
      </c>
      <c r="B36" s="249" t="s">
        <v>892</v>
      </c>
      <c r="C36" s="263" t="s">
        <v>893</v>
      </c>
      <c r="D36" s="250" t="s">
        <v>301</v>
      </c>
      <c r="E36" s="251">
        <v>17</v>
      </c>
      <c r="F36" s="252"/>
      <c r="G36" s="253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6.9999999999999999E-4</v>
      </c>
      <c r="O36" s="229">
        <f>ROUND(E36*N36,2)</f>
        <v>0.01</v>
      </c>
      <c r="P36" s="229">
        <v>0</v>
      </c>
      <c r="Q36" s="229">
        <f>ROUND(E36*P36,2)</f>
        <v>0</v>
      </c>
      <c r="R36" s="230"/>
      <c r="S36" s="230" t="s">
        <v>629</v>
      </c>
      <c r="T36" s="230" t="s">
        <v>630</v>
      </c>
      <c r="U36" s="230">
        <v>0</v>
      </c>
      <c r="V36" s="230">
        <f>ROUND(E36*U36,2)</f>
        <v>0</v>
      </c>
      <c r="W36" s="230"/>
      <c r="X36" s="230" t="s">
        <v>144</v>
      </c>
      <c r="Y36" s="230" t="s">
        <v>145</v>
      </c>
      <c r="Z36" s="210"/>
      <c r="AA36" s="210"/>
      <c r="AB36" s="210"/>
      <c r="AC36" s="210"/>
      <c r="AD36" s="210"/>
      <c r="AE36" s="210"/>
      <c r="AF36" s="210"/>
      <c r="AG36" s="210" t="s">
        <v>435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65" t="s">
        <v>894</v>
      </c>
      <c r="D37" s="255"/>
      <c r="E37" s="255"/>
      <c r="F37" s="255"/>
      <c r="G37" s="255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207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64" t="s">
        <v>895</v>
      </c>
      <c r="D38" s="232"/>
      <c r="E38" s="233"/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148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64" t="s">
        <v>896</v>
      </c>
      <c r="D39" s="232"/>
      <c r="E39" s="233"/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148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64" t="s">
        <v>897</v>
      </c>
      <c r="D40" s="232"/>
      <c r="E40" s="233">
        <v>17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148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48">
        <v>9</v>
      </c>
      <c r="B41" s="249" t="s">
        <v>898</v>
      </c>
      <c r="C41" s="263" t="s">
        <v>899</v>
      </c>
      <c r="D41" s="250" t="s">
        <v>301</v>
      </c>
      <c r="E41" s="251">
        <v>6</v>
      </c>
      <c r="F41" s="252"/>
      <c r="G41" s="253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3.5000000000000001E-3</v>
      </c>
      <c r="O41" s="229">
        <f>ROUND(E41*N41,2)</f>
        <v>0.02</v>
      </c>
      <c r="P41" s="229">
        <v>0</v>
      </c>
      <c r="Q41" s="229">
        <f>ROUND(E41*P41,2)</f>
        <v>0</v>
      </c>
      <c r="R41" s="230"/>
      <c r="S41" s="230" t="s">
        <v>629</v>
      </c>
      <c r="T41" s="230" t="s">
        <v>630</v>
      </c>
      <c r="U41" s="230">
        <v>0</v>
      </c>
      <c r="V41" s="230">
        <f>ROUND(E41*U41,2)</f>
        <v>0</v>
      </c>
      <c r="W41" s="230"/>
      <c r="X41" s="230" t="s">
        <v>234</v>
      </c>
      <c r="Y41" s="230" t="s">
        <v>145</v>
      </c>
      <c r="Z41" s="210"/>
      <c r="AA41" s="210"/>
      <c r="AB41" s="210"/>
      <c r="AC41" s="210"/>
      <c r="AD41" s="210"/>
      <c r="AE41" s="210"/>
      <c r="AF41" s="210"/>
      <c r="AG41" s="210" t="s">
        <v>388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64" t="s">
        <v>900</v>
      </c>
      <c r="D42" s="232"/>
      <c r="E42" s="233"/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148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64" t="s">
        <v>901</v>
      </c>
      <c r="D43" s="232"/>
      <c r="E43" s="233"/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148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64" t="s">
        <v>902</v>
      </c>
      <c r="D44" s="232"/>
      <c r="E44" s="233"/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148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64" t="s">
        <v>903</v>
      </c>
      <c r="D45" s="232"/>
      <c r="E45" s="233">
        <v>6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148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48">
        <v>10</v>
      </c>
      <c r="B46" s="249" t="s">
        <v>904</v>
      </c>
      <c r="C46" s="263" t="s">
        <v>905</v>
      </c>
      <c r="D46" s="250" t="s">
        <v>301</v>
      </c>
      <c r="E46" s="251">
        <v>5</v>
      </c>
      <c r="F46" s="252"/>
      <c r="G46" s="253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4.0000000000000001E-3</v>
      </c>
      <c r="O46" s="229">
        <f>ROUND(E46*N46,2)</f>
        <v>0.02</v>
      </c>
      <c r="P46" s="229">
        <v>0</v>
      </c>
      <c r="Q46" s="229">
        <f>ROUND(E46*P46,2)</f>
        <v>0</v>
      </c>
      <c r="R46" s="230"/>
      <c r="S46" s="230" t="s">
        <v>629</v>
      </c>
      <c r="T46" s="230" t="s">
        <v>630</v>
      </c>
      <c r="U46" s="230">
        <v>0</v>
      </c>
      <c r="V46" s="230">
        <f>ROUND(E46*U46,2)</f>
        <v>0</v>
      </c>
      <c r="W46" s="230"/>
      <c r="X46" s="230" t="s">
        <v>234</v>
      </c>
      <c r="Y46" s="230" t="s">
        <v>145</v>
      </c>
      <c r="Z46" s="210"/>
      <c r="AA46" s="210"/>
      <c r="AB46" s="210"/>
      <c r="AC46" s="210"/>
      <c r="AD46" s="210"/>
      <c r="AE46" s="210"/>
      <c r="AF46" s="210"/>
      <c r="AG46" s="210" t="s">
        <v>388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64" t="s">
        <v>906</v>
      </c>
      <c r="D47" s="232"/>
      <c r="E47" s="233"/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148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64" t="s">
        <v>907</v>
      </c>
      <c r="D48" s="232"/>
      <c r="E48" s="233"/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148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27"/>
      <c r="B49" s="228"/>
      <c r="C49" s="264" t="s">
        <v>82</v>
      </c>
      <c r="D49" s="232"/>
      <c r="E49" s="233">
        <v>5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148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48">
        <v>11</v>
      </c>
      <c r="B50" s="249" t="s">
        <v>908</v>
      </c>
      <c r="C50" s="263" t="s">
        <v>909</v>
      </c>
      <c r="D50" s="250" t="s">
        <v>301</v>
      </c>
      <c r="E50" s="251">
        <v>1</v>
      </c>
      <c r="F50" s="252"/>
      <c r="G50" s="253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3.8E-3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629</v>
      </c>
      <c r="T50" s="230" t="s">
        <v>630</v>
      </c>
      <c r="U50" s="230">
        <v>0</v>
      </c>
      <c r="V50" s="230">
        <f>ROUND(E50*U50,2)</f>
        <v>0</v>
      </c>
      <c r="W50" s="230"/>
      <c r="X50" s="230" t="s">
        <v>234</v>
      </c>
      <c r="Y50" s="230" t="s">
        <v>145</v>
      </c>
      <c r="Z50" s="210"/>
      <c r="AA50" s="210"/>
      <c r="AB50" s="210"/>
      <c r="AC50" s="210"/>
      <c r="AD50" s="210"/>
      <c r="AE50" s="210"/>
      <c r="AF50" s="210"/>
      <c r="AG50" s="210" t="s">
        <v>388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64" t="s">
        <v>910</v>
      </c>
      <c r="D51" s="232"/>
      <c r="E51" s="233"/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148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64" t="s">
        <v>73</v>
      </c>
      <c r="D52" s="232"/>
      <c r="E52" s="233">
        <v>1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148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ht="22.5" outlineLevel="1" x14ac:dyDescent="0.2">
      <c r="A53" s="248">
        <v>12</v>
      </c>
      <c r="B53" s="249" t="s">
        <v>911</v>
      </c>
      <c r="C53" s="263" t="s">
        <v>912</v>
      </c>
      <c r="D53" s="250" t="s">
        <v>301</v>
      </c>
      <c r="E53" s="251">
        <v>3</v>
      </c>
      <c r="F53" s="252"/>
      <c r="G53" s="253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1.2999999999999999E-3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629</v>
      </c>
      <c r="T53" s="230" t="s">
        <v>630</v>
      </c>
      <c r="U53" s="230">
        <v>0</v>
      </c>
      <c r="V53" s="230">
        <f>ROUND(E53*U53,2)</f>
        <v>0</v>
      </c>
      <c r="W53" s="230"/>
      <c r="X53" s="230" t="s">
        <v>234</v>
      </c>
      <c r="Y53" s="230" t="s">
        <v>145</v>
      </c>
      <c r="Z53" s="210"/>
      <c r="AA53" s="210"/>
      <c r="AB53" s="210"/>
      <c r="AC53" s="210"/>
      <c r="AD53" s="210"/>
      <c r="AE53" s="210"/>
      <c r="AF53" s="210"/>
      <c r="AG53" s="210" t="s">
        <v>388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64" t="s">
        <v>913</v>
      </c>
      <c r="D54" s="232"/>
      <c r="E54" s="233"/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148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27"/>
      <c r="B55" s="228"/>
      <c r="C55" s="264" t="s">
        <v>914</v>
      </c>
      <c r="D55" s="232"/>
      <c r="E55" s="233"/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148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64" t="s">
        <v>78</v>
      </c>
      <c r="D56" s="232"/>
      <c r="E56" s="233">
        <v>3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148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8">
        <v>13</v>
      </c>
      <c r="B57" s="249" t="s">
        <v>915</v>
      </c>
      <c r="C57" s="263" t="s">
        <v>916</v>
      </c>
      <c r="D57" s="250" t="s">
        <v>301</v>
      </c>
      <c r="E57" s="251">
        <v>1</v>
      </c>
      <c r="F57" s="252"/>
      <c r="G57" s="253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8.9999999999999998E-4</v>
      </c>
      <c r="O57" s="229">
        <f>ROUND(E57*N57,2)</f>
        <v>0</v>
      </c>
      <c r="P57" s="229">
        <v>0</v>
      </c>
      <c r="Q57" s="229">
        <f>ROUND(E57*P57,2)</f>
        <v>0</v>
      </c>
      <c r="R57" s="230"/>
      <c r="S57" s="230" t="s">
        <v>629</v>
      </c>
      <c r="T57" s="230" t="s">
        <v>630</v>
      </c>
      <c r="U57" s="230">
        <v>0</v>
      </c>
      <c r="V57" s="230">
        <f>ROUND(E57*U57,2)</f>
        <v>0</v>
      </c>
      <c r="W57" s="230"/>
      <c r="X57" s="230" t="s">
        <v>234</v>
      </c>
      <c r="Y57" s="230" t="s">
        <v>145</v>
      </c>
      <c r="Z57" s="210"/>
      <c r="AA57" s="210"/>
      <c r="AB57" s="210"/>
      <c r="AC57" s="210"/>
      <c r="AD57" s="210"/>
      <c r="AE57" s="210"/>
      <c r="AF57" s="210"/>
      <c r="AG57" s="210" t="s">
        <v>388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64" t="s">
        <v>917</v>
      </c>
      <c r="D58" s="232"/>
      <c r="E58" s="233"/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148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27"/>
      <c r="B59" s="228"/>
      <c r="C59" s="264" t="s">
        <v>73</v>
      </c>
      <c r="D59" s="232"/>
      <c r="E59" s="233">
        <v>1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148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1" x14ac:dyDescent="0.2">
      <c r="A60" s="248">
        <v>14</v>
      </c>
      <c r="B60" s="249" t="s">
        <v>918</v>
      </c>
      <c r="C60" s="263" t="s">
        <v>919</v>
      </c>
      <c r="D60" s="250" t="s">
        <v>301</v>
      </c>
      <c r="E60" s="251">
        <v>1</v>
      </c>
      <c r="F60" s="252"/>
      <c r="G60" s="253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2.5000000000000001E-3</v>
      </c>
      <c r="O60" s="229">
        <f>ROUND(E60*N60,2)</f>
        <v>0</v>
      </c>
      <c r="P60" s="229">
        <v>0</v>
      </c>
      <c r="Q60" s="229">
        <f>ROUND(E60*P60,2)</f>
        <v>0</v>
      </c>
      <c r="R60" s="230"/>
      <c r="S60" s="230" t="s">
        <v>629</v>
      </c>
      <c r="T60" s="230" t="s">
        <v>630</v>
      </c>
      <c r="U60" s="230">
        <v>0</v>
      </c>
      <c r="V60" s="230">
        <f>ROUND(E60*U60,2)</f>
        <v>0</v>
      </c>
      <c r="W60" s="230"/>
      <c r="X60" s="230" t="s">
        <v>234</v>
      </c>
      <c r="Y60" s="230" t="s">
        <v>145</v>
      </c>
      <c r="Z60" s="210"/>
      <c r="AA60" s="210"/>
      <c r="AB60" s="210"/>
      <c r="AC60" s="210"/>
      <c r="AD60" s="210"/>
      <c r="AE60" s="210"/>
      <c r="AF60" s="210"/>
      <c r="AG60" s="210" t="s">
        <v>388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27"/>
      <c r="B61" s="228"/>
      <c r="C61" s="264" t="s">
        <v>920</v>
      </c>
      <c r="D61" s="232"/>
      <c r="E61" s="233"/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148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27"/>
      <c r="B62" s="228"/>
      <c r="C62" s="264" t="s">
        <v>73</v>
      </c>
      <c r="D62" s="232"/>
      <c r="E62" s="233">
        <v>1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148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2.5" outlineLevel="1" x14ac:dyDescent="0.2">
      <c r="A63" s="248">
        <v>15</v>
      </c>
      <c r="B63" s="249" t="s">
        <v>921</v>
      </c>
      <c r="C63" s="263" t="s">
        <v>922</v>
      </c>
      <c r="D63" s="250" t="s">
        <v>301</v>
      </c>
      <c r="E63" s="251">
        <v>11</v>
      </c>
      <c r="F63" s="252"/>
      <c r="G63" s="253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0.11276</v>
      </c>
      <c r="O63" s="229">
        <f>ROUND(E63*N63,2)</f>
        <v>1.24</v>
      </c>
      <c r="P63" s="229">
        <v>0</v>
      </c>
      <c r="Q63" s="229">
        <f>ROUND(E63*P63,2)</f>
        <v>0</v>
      </c>
      <c r="R63" s="230"/>
      <c r="S63" s="230" t="s">
        <v>629</v>
      </c>
      <c r="T63" s="230" t="s">
        <v>630</v>
      </c>
      <c r="U63" s="230">
        <v>0</v>
      </c>
      <c r="V63" s="230">
        <f>ROUND(E63*U63,2)</f>
        <v>0</v>
      </c>
      <c r="W63" s="230"/>
      <c r="X63" s="230" t="s">
        <v>144</v>
      </c>
      <c r="Y63" s="230" t="s">
        <v>145</v>
      </c>
      <c r="Z63" s="210"/>
      <c r="AA63" s="210"/>
      <c r="AB63" s="210"/>
      <c r="AC63" s="210"/>
      <c r="AD63" s="210"/>
      <c r="AE63" s="210"/>
      <c r="AF63" s="210"/>
      <c r="AG63" s="210" t="s">
        <v>435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65" t="s">
        <v>923</v>
      </c>
      <c r="D64" s="255"/>
      <c r="E64" s="255"/>
      <c r="F64" s="255"/>
      <c r="G64" s="255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207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64" t="s">
        <v>924</v>
      </c>
      <c r="D65" s="232"/>
      <c r="E65" s="233"/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148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64" t="s">
        <v>925</v>
      </c>
      <c r="D66" s="232"/>
      <c r="E66" s="233"/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148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64" t="s">
        <v>926</v>
      </c>
      <c r="D67" s="232"/>
      <c r="E67" s="233">
        <v>11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148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56">
        <v>16</v>
      </c>
      <c r="B68" s="257" t="s">
        <v>927</v>
      </c>
      <c r="C68" s="268" t="s">
        <v>928</v>
      </c>
      <c r="D68" s="258" t="s">
        <v>301</v>
      </c>
      <c r="E68" s="259">
        <v>11</v>
      </c>
      <c r="F68" s="260"/>
      <c r="G68" s="261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6.4999999999999997E-3</v>
      </c>
      <c r="O68" s="229">
        <f>ROUND(E68*N68,2)</f>
        <v>7.0000000000000007E-2</v>
      </c>
      <c r="P68" s="229">
        <v>0</v>
      </c>
      <c r="Q68" s="229">
        <f>ROUND(E68*P68,2)</f>
        <v>0</v>
      </c>
      <c r="R68" s="230"/>
      <c r="S68" s="230" t="s">
        <v>629</v>
      </c>
      <c r="T68" s="230" t="s">
        <v>630</v>
      </c>
      <c r="U68" s="230">
        <v>0</v>
      </c>
      <c r="V68" s="230">
        <f>ROUND(E68*U68,2)</f>
        <v>0</v>
      </c>
      <c r="W68" s="230"/>
      <c r="X68" s="230" t="s">
        <v>234</v>
      </c>
      <c r="Y68" s="230" t="s">
        <v>145</v>
      </c>
      <c r="Z68" s="210"/>
      <c r="AA68" s="210"/>
      <c r="AB68" s="210"/>
      <c r="AC68" s="210"/>
      <c r="AD68" s="210"/>
      <c r="AE68" s="210"/>
      <c r="AF68" s="210"/>
      <c r="AG68" s="210" t="s">
        <v>388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56">
        <v>17</v>
      </c>
      <c r="B69" s="257" t="s">
        <v>929</v>
      </c>
      <c r="C69" s="268" t="s">
        <v>930</v>
      </c>
      <c r="D69" s="258" t="s">
        <v>301</v>
      </c>
      <c r="E69" s="259">
        <v>11</v>
      </c>
      <c r="F69" s="260"/>
      <c r="G69" s="261">
        <f>ROUND(E69*F69,2)</f>
        <v>0</v>
      </c>
      <c r="H69" s="231"/>
      <c r="I69" s="230">
        <f>ROUND(E69*H69,2)</f>
        <v>0</v>
      </c>
      <c r="J69" s="231"/>
      <c r="K69" s="230">
        <f>ROUND(E69*J69,2)</f>
        <v>0</v>
      </c>
      <c r="L69" s="230">
        <v>21</v>
      </c>
      <c r="M69" s="230">
        <f>G69*(1+L69/100)</f>
        <v>0</v>
      </c>
      <c r="N69" s="229">
        <v>3.3E-3</v>
      </c>
      <c r="O69" s="229">
        <f>ROUND(E69*N69,2)</f>
        <v>0.04</v>
      </c>
      <c r="P69" s="229">
        <v>0</v>
      </c>
      <c r="Q69" s="229">
        <f>ROUND(E69*P69,2)</f>
        <v>0</v>
      </c>
      <c r="R69" s="230"/>
      <c r="S69" s="230" t="s">
        <v>629</v>
      </c>
      <c r="T69" s="230" t="s">
        <v>630</v>
      </c>
      <c r="U69" s="230">
        <v>0</v>
      </c>
      <c r="V69" s="230">
        <f>ROUND(E69*U69,2)</f>
        <v>0</v>
      </c>
      <c r="W69" s="230"/>
      <c r="X69" s="230" t="s">
        <v>234</v>
      </c>
      <c r="Y69" s="230" t="s">
        <v>145</v>
      </c>
      <c r="Z69" s="210"/>
      <c r="AA69" s="210"/>
      <c r="AB69" s="210"/>
      <c r="AC69" s="210"/>
      <c r="AD69" s="210"/>
      <c r="AE69" s="210"/>
      <c r="AF69" s="210"/>
      <c r="AG69" s="210" t="s">
        <v>388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56">
        <v>18</v>
      </c>
      <c r="B70" s="257" t="s">
        <v>931</v>
      </c>
      <c r="C70" s="268" t="s">
        <v>932</v>
      </c>
      <c r="D70" s="258" t="s">
        <v>301</v>
      </c>
      <c r="E70" s="259">
        <v>11</v>
      </c>
      <c r="F70" s="260"/>
      <c r="G70" s="261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1.4999999999999999E-4</v>
      </c>
      <c r="O70" s="229">
        <f>ROUND(E70*N70,2)</f>
        <v>0</v>
      </c>
      <c r="P70" s="229">
        <v>0</v>
      </c>
      <c r="Q70" s="229">
        <f>ROUND(E70*P70,2)</f>
        <v>0</v>
      </c>
      <c r="R70" s="230"/>
      <c r="S70" s="230" t="s">
        <v>629</v>
      </c>
      <c r="T70" s="230" t="s">
        <v>630</v>
      </c>
      <c r="U70" s="230">
        <v>0</v>
      </c>
      <c r="V70" s="230">
        <f>ROUND(E70*U70,2)</f>
        <v>0</v>
      </c>
      <c r="W70" s="230"/>
      <c r="X70" s="230" t="s">
        <v>234</v>
      </c>
      <c r="Y70" s="230" t="s">
        <v>145</v>
      </c>
      <c r="Z70" s="210"/>
      <c r="AA70" s="210"/>
      <c r="AB70" s="210"/>
      <c r="AC70" s="210"/>
      <c r="AD70" s="210"/>
      <c r="AE70" s="210"/>
      <c r="AF70" s="210"/>
      <c r="AG70" s="210" t="s">
        <v>388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8">
        <v>19</v>
      </c>
      <c r="B71" s="249" t="s">
        <v>933</v>
      </c>
      <c r="C71" s="263" t="s">
        <v>934</v>
      </c>
      <c r="D71" s="250" t="s">
        <v>301</v>
      </c>
      <c r="E71" s="251">
        <v>22</v>
      </c>
      <c r="F71" s="252"/>
      <c r="G71" s="253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4.0000000000000002E-4</v>
      </c>
      <c r="O71" s="229">
        <f>ROUND(E71*N71,2)</f>
        <v>0.01</v>
      </c>
      <c r="P71" s="229">
        <v>0</v>
      </c>
      <c r="Q71" s="229">
        <f>ROUND(E71*P71,2)</f>
        <v>0</v>
      </c>
      <c r="R71" s="230"/>
      <c r="S71" s="230" t="s">
        <v>629</v>
      </c>
      <c r="T71" s="230" t="s">
        <v>630</v>
      </c>
      <c r="U71" s="230">
        <v>0</v>
      </c>
      <c r="V71" s="230">
        <f>ROUND(E71*U71,2)</f>
        <v>0</v>
      </c>
      <c r="W71" s="230"/>
      <c r="X71" s="230" t="s">
        <v>234</v>
      </c>
      <c r="Y71" s="230" t="s">
        <v>145</v>
      </c>
      <c r="Z71" s="210"/>
      <c r="AA71" s="210"/>
      <c r="AB71" s="210"/>
      <c r="AC71" s="210"/>
      <c r="AD71" s="210"/>
      <c r="AE71" s="210"/>
      <c r="AF71" s="210"/>
      <c r="AG71" s="210" t="s">
        <v>388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64" t="s">
        <v>935</v>
      </c>
      <c r="D72" s="232"/>
      <c r="E72" s="233"/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148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27"/>
      <c r="B73" s="228"/>
      <c r="C73" s="264" t="s">
        <v>936</v>
      </c>
      <c r="D73" s="232"/>
      <c r="E73" s="233">
        <v>22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148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22.5" outlineLevel="1" x14ac:dyDescent="0.2">
      <c r="A74" s="248">
        <v>20</v>
      </c>
      <c r="B74" s="249" t="s">
        <v>937</v>
      </c>
      <c r="C74" s="263" t="s">
        <v>938</v>
      </c>
      <c r="D74" s="250" t="s">
        <v>284</v>
      </c>
      <c r="E74" s="251">
        <v>253</v>
      </c>
      <c r="F74" s="252"/>
      <c r="G74" s="253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2.0000000000000001E-4</v>
      </c>
      <c r="O74" s="229">
        <f>ROUND(E74*N74,2)</f>
        <v>0.05</v>
      </c>
      <c r="P74" s="229">
        <v>0</v>
      </c>
      <c r="Q74" s="229">
        <f>ROUND(E74*P74,2)</f>
        <v>0</v>
      </c>
      <c r="R74" s="230"/>
      <c r="S74" s="230" t="s">
        <v>629</v>
      </c>
      <c r="T74" s="230" t="s">
        <v>630</v>
      </c>
      <c r="U74" s="230">
        <v>0</v>
      </c>
      <c r="V74" s="230">
        <f>ROUND(E74*U74,2)</f>
        <v>0</v>
      </c>
      <c r="W74" s="230"/>
      <c r="X74" s="230" t="s">
        <v>144</v>
      </c>
      <c r="Y74" s="230" t="s">
        <v>145</v>
      </c>
      <c r="Z74" s="210"/>
      <c r="AA74" s="210"/>
      <c r="AB74" s="210"/>
      <c r="AC74" s="210"/>
      <c r="AD74" s="210"/>
      <c r="AE74" s="210"/>
      <c r="AF74" s="210"/>
      <c r="AG74" s="210" t="s">
        <v>435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65" t="s">
        <v>939</v>
      </c>
      <c r="D75" s="255"/>
      <c r="E75" s="255"/>
      <c r="F75" s="255"/>
      <c r="G75" s="255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207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27"/>
      <c r="B76" s="228"/>
      <c r="C76" s="264" t="s">
        <v>940</v>
      </c>
      <c r="D76" s="232"/>
      <c r="E76" s="233"/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148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27"/>
      <c r="B77" s="228"/>
      <c r="C77" s="264" t="s">
        <v>941</v>
      </c>
      <c r="D77" s="232"/>
      <c r="E77" s="233"/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148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64" t="s">
        <v>942</v>
      </c>
      <c r="D78" s="232"/>
      <c r="E78" s="233">
        <v>253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148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33.75" outlineLevel="1" x14ac:dyDescent="0.2">
      <c r="A79" s="248">
        <v>21</v>
      </c>
      <c r="B79" s="249" t="s">
        <v>943</v>
      </c>
      <c r="C79" s="263" t="s">
        <v>944</v>
      </c>
      <c r="D79" s="250" t="s">
        <v>174</v>
      </c>
      <c r="E79" s="251">
        <v>4</v>
      </c>
      <c r="F79" s="252"/>
      <c r="G79" s="253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1.6000000000000001E-3</v>
      </c>
      <c r="O79" s="229">
        <f>ROUND(E79*N79,2)</f>
        <v>0.01</v>
      </c>
      <c r="P79" s="229">
        <v>0</v>
      </c>
      <c r="Q79" s="229">
        <f>ROUND(E79*P79,2)</f>
        <v>0</v>
      </c>
      <c r="R79" s="230"/>
      <c r="S79" s="230" t="s">
        <v>629</v>
      </c>
      <c r="T79" s="230" t="s">
        <v>630</v>
      </c>
      <c r="U79" s="230">
        <v>0</v>
      </c>
      <c r="V79" s="230">
        <f>ROUND(E79*U79,2)</f>
        <v>0</v>
      </c>
      <c r="W79" s="230"/>
      <c r="X79" s="230" t="s">
        <v>144</v>
      </c>
      <c r="Y79" s="230" t="s">
        <v>145</v>
      </c>
      <c r="Z79" s="210"/>
      <c r="AA79" s="210"/>
      <c r="AB79" s="210"/>
      <c r="AC79" s="210"/>
      <c r="AD79" s="210"/>
      <c r="AE79" s="210"/>
      <c r="AF79" s="210"/>
      <c r="AG79" s="210" t="s">
        <v>435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27"/>
      <c r="B80" s="228"/>
      <c r="C80" s="265" t="s">
        <v>945</v>
      </c>
      <c r="D80" s="255"/>
      <c r="E80" s="255"/>
      <c r="F80" s="255"/>
      <c r="G80" s="255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207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27"/>
      <c r="B81" s="228"/>
      <c r="C81" s="264" t="s">
        <v>946</v>
      </c>
      <c r="D81" s="232"/>
      <c r="E81" s="233"/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148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27"/>
      <c r="B82" s="228"/>
      <c r="C82" s="264" t="s">
        <v>80</v>
      </c>
      <c r="D82" s="232"/>
      <c r="E82" s="233">
        <v>4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148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48">
        <v>22</v>
      </c>
      <c r="B83" s="249" t="s">
        <v>947</v>
      </c>
      <c r="C83" s="263" t="s">
        <v>948</v>
      </c>
      <c r="D83" s="250" t="s">
        <v>301</v>
      </c>
      <c r="E83" s="251">
        <v>4</v>
      </c>
      <c r="F83" s="252"/>
      <c r="G83" s="253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1.58E-3</v>
      </c>
      <c r="O83" s="229">
        <f>ROUND(E83*N83,2)</f>
        <v>0.01</v>
      </c>
      <c r="P83" s="229">
        <v>0</v>
      </c>
      <c r="Q83" s="229">
        <f>ROUND(E83*P83,2)</f>
        <v>0</v>
      </c>
      <c r="R83" s="230"/>
      <c r="S83" s="230" t="s">
        <v>629</v>
      </c>
      <c r="T83" s="230" t="s">
        <v>630</v>
      </c>
      <c r="U83" s="230">
        <v>0</v>
      </c>
      <c r="V83" s="230">
        <f>ROUND(E83*U83,2)</f>
        <v>0</v>
      </c>
      <c r="W83" s="230"/>
      <c r="X83" s="230" t="s">
        <v>144</v>
      </c>
      <c r="Y83" s="230" t="s">
        <v>145</v>
      </c>
      <c r="Z83" s="210"/>
      <c r="AA83" s="210"/>
      <c r="AB83" s="210"/>
      <c r="AC83" s="210"/>
      <c r="AD83" s="210"/>
      <c r="AE83" s="210"/>
      <c r="AF83" s="210"/>
      <c r="AG83" s="210" t="s">
        <v>435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27"/>
      <c r="B84" s="228"/>
      <c r="C84" s="265" t="s">
        <v>949</v>
      </c>
      <c r="D84" s="255"/>
      <c r="E84" s="255"/>
      <c r="F84" s="255"/>
      <c r="G84" s="255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207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27"/>
      <c r="B85" s="228"/>
      <c r="C85" s="264" t="s">
        <v>950</v>
      </c>
      <c r="D85" s="232"/>
      <c r="E85" s="233"/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148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27"/>
      <c r="B86" s="228"/>
      <c r="C86" s="264" t="s">
        <v>80</v>
      </c>
      <c r="D86" s="232"/>
      <c r="E86" s="233">
        <v>4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148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1" x14ac:dyDescent="0.2">
      <c r="A87" s="248">
        <v>23</v>
      </c>
      <c r="B87" s="249" t="s">
        <v>951</v>
      </c>
      <c r="C87" s="263" t="s">
        <v>952</v>
      </c>
      <c r="D87" s="250" t="s">
        <v>174</v>
      </c>
      <c r="E87" s="251">
        <v>3.3</v>
      </c>
      <c r="F87" s="252"/>
      <c r="G87" s="253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6.9999999999999994E-5</v>
      </c>
      <c r="O87" s="229">
        <f>ROUND(E87*N87,2)</f>
        <v>0</v>
      </c>
      <c r="P87" s="229">
        <v>0</v>
      </c>
      <c r="Q87" s="229">
        <f>ROUND(E87*P87,2)</f>
        <v>0</v>
      </c>
      <c r="R87" s="230"/>
      <c r="S87" s="230" t="s">
        <v>629</v>
      </c>
      <c r="T87" s="230" t="s">
        <v>630</v>
      </c>
      <c r="U87" s="230">
        <v>0</v>
      </c>
      <c r="V87" s="230">
        <f>ROUND(E87*U87,2)</f>
        <v>0</v>
      </c>
      <c r="W87" s="230"/>
      <c r="X87" s="230" t="s">
        <v>144</v>
      </c>
      <c r="Y87" s="230" t="s">
        <v>145</v>
      </c>
      <c r="Z87" s="210"/>
      <c r="AA87" s="210"/>
      <c r="AB87" s="210"/>
      <c r="AC87" s="210"/>
      <c r="AD87" s="210"/>
      <c r="AE87" s="210"/>
      <c r="AF87" s="210"/>
      <c r="AG87" s="210" t="s">
        <v>435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27"/>
      <c r="B88" s="228"/>
      <c r="C88" s="265" t="s">
        <v>953</v>
      </c>
      <c r="D88" s="255"/>
      <c r="E88" s="255"/>
      <c r="F88" s="255"/>
      <c r="G88" s="255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207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27"/>
      <c r="B89" s="228"/>
      <c r="C89" s="264" t="s">
        <v>954</v>
      </c>
      <c r="D89" s="232"/>
      <c r="E89" s="233"/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148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27"/>
      <c r="B90" s="228"/>
      <c r="C90" s="264" t="s">
        <v>955</v>
      </c>
      <c r="D90" s="232"/>
      <c r="E90" s="233">
        <v>3.3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148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48">
        <v>24</v>
      </c>
      <c r="B91" s="249" t="s">
        <v>956</v>
      </c>
      <c r="C91" s="263" t="s">
        <v>957</v>
      </c>
      <c r="D91" s="250" t="s">
        <v>142</v>
      </c>
      <c r="E91" s="251">
        <v>2.16</v>
      </c>
      <c r="F91" s="252"/>
      <c r="G91" s="253">
        <f>ROUND(E91*F91,2)</f>
        <v>0</v>
      </c>
      <c r="H91" s="231"/>
      <c r="I91" s="230">
        <f>ROUND(E91*H91,2)</f>
        <v>0</v>
      </c>
      <c r="J91" s="231"/>
      <c r="K91" s="230">
        <f>ROUND(E91*J91,2)</f>
        <v>0</v>
      </c>
      <c r="L91" s="230">
        <v>21</v>
      </c>
      <c r="M91" s="230">
        <f>G91*(1+L91/100)</f>
        <v>0</v>
      </c>
      <c r="N91" s="229">
        <v>0</v>
      </c>
      <c r="O91" s="229">
        <f>ROUND(E91*N91,2)</f>
        <v>0</v>
      </c>
      <c r="P91" s="229">
        <v>2</v>
      </c>
      <c r="Q91" s="229">
        <f>ROUND(E91*P91,2)</f>
        <v>4.32</v>
      </c>
      <c r="R91" s="230"/>
      <c r="S91" s="230" t="s">
        <v>629</v>
      </c>
      <c r="T91" s="230" t="s">
        <v>630</v>
      </c>
      <c r="U91" s="230">
        <v>0</v>
      </c>
      <c r="V91" s="230">
        <f>ROUND(E91*U91,2)</f>
        <v>0</v>
      </c>
      <c r="W91" s="230"/>
      <c r="X91" s="230" t="s">
        <v>144</v>
      </c>
      <c r="Y91" s="230" t="s">
        <v>145</v>
      </c>
      <c r="Z91" s="210"/>
      <c r="AA91" s="210"/>
      <c r="AB91" s="210"/>
      <c r="AC91" s="210"/>
      <c r="AD91" s="210"/>
      <c r="AE91" s="210"/>
      <c r="AF91" s="210"/>
      <c r="AG91" s="210" t="s">
        <v>435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27"/>
      <c r="B92" s="228"/>
      <c r="C92" s="265" t="s">
        <v>958</v>
      </c>
      <c r="D92" s="255"/>
      <c r="E92" s="255"/>
      <c r="F92" s="255"/>
      <c r="G92" s="255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207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27"/>
      <c r="B93" s="228"/>
      <c r="C93" s="264" t="s">
        <v>959</v>
      </c>
      <c r="D93" s="232"/>
      <c r="E93" s="233"/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148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27"/>
      <c r="B94" s="228"/>
      <c r="C94" s="264" t="s">
        <v>960</v>
      </c>
      <c r="D94" s="232"/>
      <c r="E94" s="233"/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148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27"/>
      <c r="B95" s="228"/>
      <c r="C95" s="264" t="s">
        <v>961</v>
      </c>
      <c r="D95" s="232"/>
      <c r="E95" s="233">
        <v>2.16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148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ht="45" outlineLevel="1" x14ac:dyDescent="0.2">
      <c r="A96" s="248">
        <v>25</v>
      </c>
      <c r="B96" s="249" t="s">
        <v>962</v>
      </c>
      <c r="C96" s="263" t="s">
        <v>963</v>
      </c>
      <c r="D96" s="250" t="s">
        <v>301</v>
      </c>
      <c r="E96" s="251">
        <v>6</v>
      </c>
      <c r="F96" s="252"/>
      <c r="G96" s="253">
        <f>ROUND(E96*F96,2)</f>
        <v>0</v>
      </c>
      <c r="H96" s="231"/>
      <c r="I96" s="230">
        <f>ROUND(E96*H96,2)</f>
        <v>0</v>
      </c>
      <c r="J96" s="231"/>
      <c r="K96" s="230">
        <f>ROUND(E96*J96,2)</f>
        <v>0</v>
      </c>
      <c r="L96" s="230">
        <v>21</v>
      </c>
      <c r="M96" s="230">
        <f>G96*(1+L96/100)</f>
        <v>0</v>
      </c>
      <c r="N96" s="229">
        <v>0</v>
      </c>
      <c r="O96" s="229">
        <f>ROUND(E96*N96,2)</f>
        <v>0</v>
      </c>
      <c r="P96" s="229">
        <v>8.2000000000000003E-2</v>
      </c>
      <c r="Q96" s="229">
        <f>ROUND(E96*P96,2)</f>
        <v>0.49</v>
      </c>
      <c r="R96" s="230"/>
      <c r="S96" s="230" t="s">
        <v>629</v>
      </c>
      <c r="T96" s="230" t="s">
        <v>630</v>
      </c>
      <c r="U96" s="230">
        <v>0</v>
      </c>
      <c r="V96" s="230">
        <f>ROUND(E96*U96,2)</f>
        <v>0</v>
      </c>
      <c r="W96" s="230"/>
      <c r="X96" s="230" t="s">
        <v>144</v>
      </c>
      <c r="Y96" s="230" t="s">
        <v>145</v>
      </c>
      <c r="Z96" s="210"/>
      <c r="AA96" s="210"/>
      <c r="AB96" s="210"/>
      <c r="AC96" s="210"/>
      <c r="AD96" s="210"/>
      <c r="AE96" s="210"/>
      <c r="AF96" s="210"/>
      <c r="AG96" s="210" t="s">
        <v>435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27"/>
      <c r="B97" s="228"/>
      <c r="C97" s="265" t="s">
        <v>964</v>
      </c>
      <c r="D97" s="255"/>
      <c r="E97" s="255"/>
      <c r="F97" s="255"/>
      <c r="G97" s="255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207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2">
      <c r="A98" s="227"/>
      <c r="B98" s="228"/>
      <c r="C98" s="264" t="s">
        <v>925</v>
      </c>
      <c r="D98" s="232"/>
      <c r="E98" s="233"/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148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64" t="s">
        <v>965</v>
      </c>
      <c r="D99" s="232"/>
      <c r="E99" s="233"/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148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27"/>
      <c r="B100" s="228"/>
      <c r="C100" s="264" t="s">
        <v>903</v>
      </c>
      <c r="D100" s="232"/>
      <c r="E100" s="233">
        <v>6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148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ht="45" outlineLevel="1" x14ac:dyDescent="0.2">
      <c r="A101" s="248">
        <v>26</v>
      </c>
      <c r="B101" s="249" t="s">
        <v>966</v>
      </c>
      <c r="C101" s="263" t="s">
        <v>967</v>
      </c>
      <c r="D101" s="250" t="s">
        <v>301</v>
      </c>
      <c r="E101" s="251">
        <v>7</v>
      </c>
      <c r="F101" s="252"/>
      <c r="G101" s="253">
        <f>ROUND(E101*F101,2)</f>
        <v>0</v>
      </c>
      <c r="H101" s="231"/>
      <c r="I101" s="230">
        <f>ROUND(E101*H101,2)</f>
        <v>0</v>
      </c>
      <c r="J101" s="231"/>
      <c r="K101" s="230">
        <f>ROUND(E101*J101,2)</f>
        <v>0</v>
      </c>
      <c r="L101" s="230">
        <v>21</v>
      </c>
      <c r="M101" s="230">
        <f>G101*(1+L101/100)</f>
        <v>0</v>
      </c>
      <c r="N101" s="229">
        <v>0</v>
      </c>
      <c r="O101" s="229">
        <f>ROUND(E101*N101,2)</f>
        <v>0</v>
      </c>
      <c r="P101" s="229">
        <v>4.0000000000000001E-3</v>
      </c>
      <c r="Q101" s="229">
        <f>ROUND(E101*P101,2)</f>
        <v>0.03</v>
      </c>
      <c r="R101" s="230"/>
      <c r="S101" s="230" t="s">
        <v>629</v>
      </c>
      <c r="T101" s="230" t="s">
        <v>630</v>
      </c>
      <c r="U101" s="230">
        <v>0</v>
      </c>
      <c r="V101" s="230">
        <f>ROUND(E101*U101,2)</f>
        <v>0</v>
      </c>
      <c r="W101" s="230"/>
      <c r="X101" s="230" t="s">
        <v>144</v>
      </c>
      <c r="Y101" s="230" t="s">
        <v>145</v>
      </c>
      <c r="Z101" s="210"/>
      <c r="AA101" s="210"/>
      <c r="AB101" s="210"/>
      <c r="AC101" s="210"/>
      <c r="AD101" s="210"/>
      <c r="AE101" s="210"/>
      <c r="AF101" s="210"/>
      <c r="AG101" s="210" t="s">
        <v>435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27"/>
      <c r="B102" s="228"/>
      <c r="C102" s="265" t="s">
        <v>968</v>
      </c>
      <c r="D102" s="255"/>
      <c r="E102" s="255"/>
      <c r="F102" s="255"/>
      <c r="G102" s="255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207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27"/>
      <c r="B103" s="228"/>
      <c r="C103" s="264" t="s">
        <v>969</v>
      </c>
      <c r="D103" s="232"/>
      <c r="E103" s="233"/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148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27"/>
      <c r="B104" s="228"/>
      <c r="C104" s="264" t="s">
        <v>970</v>
      </c>
      <c r="D104" s="232"/>
      <c r="E104" s="233"/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148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27"/>
      <c r="B105" s="228"/>
      <c r="C105" s="264" t="s">
        <v>971</v>
      </c>
      <c r="D105" s="232"/>
      <c r="E105" s="233">
        <v>7</v>
      </c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148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x14ac:dyDescent="0.2">
      <c r="A106" s="241" t="s">
        <v>138</v>
      </c>
      <c r="B106" s="242" t="s">
        <v>95</v>
      </c>
      <c r="C106" s="262" t="s">
        <v>96</v>
      </c>
      <c r="D106" s="243"/>
      <c r="E106" s="244"/>
      <c r="F106" s="245"/>
      <c r="G106" s="246">
        <f>SUMIF(AG107:AG118,"&lt;&gt;NOR",G107:G118)</f>
        <v>0</v>
      </c>
      <c r="H106" s="240"/>
      <c r="I106" s="240">
        <f>SUM(I107:I118)</f>
        <v>0</v>
      </c>
      <c r="J106" s="240"/>
      <c r="K106" s="240">
        <f>SUM(K107:K118)</f>
        <v>0</v>
      </c>
      <c r="L106" s="240"/>
      <c r="M106" s="240">
        <f>SUM(M107:M118)</f>
        <v>0</v>
      </c>
      <c r="N106" s="239"/>
      <c r="O106" s="239">
        <f>SUM(O107:O118)</f>
        <v>0</v>
      </c>
      <c r="P106" s="239"/>
      <c r="Q106" s="239">
        <f>SUM(Q107:Q118)</f>
        <v>0</v>
      </c>
      <c r="R106" s="240"/>
      <c r="S106" s="240"/>
      <c r="T106" s="240"/>
      <c r="U106" s="240"/>
      <c r="V106" s="240">
        <f>SUM(V107:V118)</f>
        <v>0</v>
      </c>
      <c r="W106" s="240"/>
      <c r="X106" s="240"/>
      <c r="Y106" s="240"/>
      <c r="AG106" t="s">
        <v>139</v>
      </c>
    </row>
    <row r="107" spans="1:60" ht="45" outlineLevel="1" x14ac:dyDescent="0.2">
      <c r="A107" s="248">
        <v>27</v>
      </c>
      <c r="B107" s="249" t="s">
        <v>972</v>
      </c>
      <c r="C107" s="263" t="s">
        <v>973</v>
      </c>
      <c r="D107" s="250" t="s">
        <v>231</v>
      </c>
      <c r="E107" s="251">
        <v>4.84</v>
      </c>
      <c r="F107" s="252"/>
      <c r="G107" s="253">
        <f>ROUND(E107*F107,2)</f>
        <v>0</v>
      </c>
      <c r="H107" s="231"/>
      <c r="I107" s="230">
        <f>ROUND(E107*H107,2)</f>
        <v>0</v>
      </c>
      <c r="J107" s="231"/>
      <c r="K107" s="230">
        <f>ROUND(E107*J107,2)</f>
        <v>0</v>
      </c>
      <c r="L107" s="230">
        <v>21</v>
      </c>
      <c r="M107" s="230">
        <f>G107*(1+L107/100)</f>
        <v>0</v>
      </c>
      <c r="N107" s="229">
        <v>0</v>
      </c>
      <c r="O107" s="229">
        <f>ROUND(E107*N107,2)</f>
        <v>0</v>
      </c>
      <c r="P107" s="229">
        <v>0</v>
      </c>
      <c r="Q107" s="229">
        <f>ROUND(E107*P107,2)</f>
        <v>0</v>
      </c>
      <c r="R107" s="230"/>
      <c r="S107" s="230" t="s">
        <v>629</v>
      </c>
      <c r="T107" s="230" t="s">
        <v>630</v>
      </c>
      <c r="U107" s="230">
        <v>0</v>
      </c>
      <c r="V107" s="230">
        <f>ROUND(E107*U107,2)</f>
        <v>0</v>
      </c>
      <c r="W107" s="230"/>
      <c r="X107" s="230" t="s">
        <v>144</v>
      </c>
      <c r="Y107" s="230" t="s">
        <v>145</v>
      </c>
      <c r="Z107" s="210"/>
      <c r="AA107" s="210"/>
      <c r="AB107" s="210"/>
      <c r="AC107" s="210"/>
      <c r="AD107" s="210"/>
      <c r="AE107" s="210"/>
      <c r="AF107" s="210"/>
      <c r="AG107" s="210" t="s">
        <v>435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27"/>
      <c r="B108" s="228"/>
      <c r="C108" s="265" t="s">
        <v>974</v>
      </c>
      <c r="D108" s="255"/>
      <c r="E108" s="255"/>
      <c r="F108" s="255"/>
      <c r="G108" s="255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207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ht="33.75" outlineLevel="1" x14ac:dyDescent="0.2">
      <c r="A109" s="248">
        <v>28</v>
      </c>
      <c r="B109" s="249" t="s">
        <v>975</v>
      </c>
      <c r="C109" s="263" t="s">
        <v>976</v>
      </c>
      <c r="D109" s="250" t="s">
        <v>231</v>
      </c>
      <c r="E109" s="251">
        <v>4.84</v>
      </c>
      <c r="F109" s="252"/>
      <c r="G109" s="253">
        <f>ROUND(E109*F109,2)</f>
        <v>0</v>
      </c>
      <c r="H109" s="231"/>
      <c r="I109" s="230">
        <f>ROUND(E109*H109,2)</f>
        <v>0</v>
      </c>
      <c r="J109" s="231"/>
      <c r="K109" s="230">
        <f>ROUND(E109*J109,2)</f>
        <v>0</v>
      </c>
      <c r="L109" s="230">
        <v>21</v>
      </c>
      <c r="M109" s="230">
        <f>G109*(1+L109/100)</f>
        <v>0</v>
      </c>
      <c r="N109" s="229">
        <v>0</v>
      </c>
      <c r="O109" s="229">
        <f>ROUND(E109*N109,2)</f>
        <v>0</v>
      </c>
      <c r="P109" s="229">
        <v>0</v>
      </c>
      <c r="Q109" s="229">
        <f>ROUND(E109*P109,2)</f>
        <v>0</v>
      </c>
      <c r="R109" s="230"/>
      <c r="S109" s="230" t="s">
        <v>629</v>
      </c>
      <c r="T109" s="230" t="s">
        <v>630</v>
      </c>
      <c r="U109" s="230">
        <v>0</v>
      </c>
      <c r="V109" s="230">
        <f>ROUND(E109*U109,2)</f>
        <v>0</v>
      </c>
      <c r="W109" s="230"/>
      <c r="X109" s="230" t="s">
        <v>144</v>
      </c>
      <c r="Y109" s="230" t="s">
        <v>145</v>
      </c>
      <c r="Z109" s="210"/>
      <c r="AA109" s="210"/>
      <c r="AB109" s="210"/>
      <c r="AC109" s="210"/>
      <c r="AD109" s="210"/>
      <c r="AE109" s="210"/>
      <c r="AF109" s="210"/>
      <c r="AG109" s="210" t="s">
        <v>435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27"/>
      <c r="B110" s="228"/>
      <c r="C110" s="265" t="s">
        <v>977</v>
      </c>
      <c r="D110" s="255"/>
      <c r="E110" s="255"/>
      <c r="F110" s="255"/>
      <c r="G110" s="255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207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ht="45" outlineLevel="1" x14ac:dyDescent="0.2">
      <c r="A111" s="248">
        <v>29</v>
      </c>
      <c r="B111" s="249" t="s">
        <v>978</v>
      </c>
      <c r="C111" s="263" t="s">
        <v>979</v>
      </c>
      <c r="D111" s="250" t="s">
        <v>231</v>
      </c>
      <c r="E111" s="251">
        <v>43.56</v>
      </c>
      <c r="F111" s="252"/>
      <c r="G111" s="253">
        <f>ROUND(E111*F111,2)</f>
        <v>0</v>
      </c>
      <c r="H111" s="231"/>
      <c r="I111" s="230">
        <f>ROUND(E111*H111,2)</f>
        <v>0</v>
      </c>
      <c r="J111" s="231"/>
      <c r="K111" s="230">
        <f>ROUND(E111*J111,2)</f>
        <v>0</v>
      </c>
      <c r="L111" s="230">
        <v>21</v>
      </c>
      <c r="M111" s="230">
        <f>G111*(1+L111/100)</f>
        <v>0</v>
      </c>
      <c r="N111" s="229">
        <v>0</v>
      </c>
      <c r="O111" s="229">
        <f>ROUND(E111*N111,2)</f>
        <v>0</v>
      </c>
      <c r="P111" s="229">
        <v>0</v>
      </c>
      <c r="Q111" s="229">
        <f>ROUND(E111*P111,2)</f>
        <v>0</v>
      </c>
      <c r="R111" s="230"/>
      <c r="S111" s="230" t="s">
        <v>629</v>
      </c>
      <c r="T111" s="230" t="s">
        <v>630</v>
      </c>
      <c r="U111" s="230">
        <v>0</v>
      </c>
      <c r="V111" s="230">
        <f>ROUND(E111*U111,2)</f>
        <v>0</v>
      </c>
      <c r="W111" s="230"/>
      <c r="X111" s="230" t="s">
        <v>144</v>
      </c>
      <c r="Y111" s="230" t="s">
        <v>145</v>
      </c>
      <c r="Z111" s="210"/>
      <c r="AA111" s="210"/>
      <c r="AB111" s="210"/>
      <c r="AC111" s="210"/>
      <c r="AD111" s="210"/>
      <c r="AE111" s="210"/>
      <c r="AF111" s="210"/>
      <c r="AG111" s="210" t="s">
        <v>435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27"/>
      <c r="B112" s="228"/>
      <c r="C112" s="265" t="s">
        <v>980</v>
      </c>
      <c r="D112" s="255"/>
      <c r="E112" s="255"/>
      <c r="F112" s="255"/>
      <c r="G112" s="255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207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27"/>
      <c r="B113" s="228"/>
      <c r="C113" s="277" t="s">
        <v>641</v>
      </c>
      <c r="D113" s="276"/>
      <c r="E113" s="276"/>
      <c r="F113" s="276"/>
      <c r="G113" s="276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207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27"/>
      <c r="B114" s="228"/>
      <c r="C114" s="277" t="s">
        <v>981</v>
      </c>
      <c r="D114" s="276"/>
      <c r="E114" s="276"/>
      <c r="F114" s="276"/>
      <c r="G114" s="276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207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27"/>
      <c r="B115" s="228"/>
      <c r="C115" s="264" t="s">
        <v>982</v>
      </c>
      <c r="D115" s="232"/>
      <c r="E115" s="233"/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148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27"/>
      <c r="B116" s="228"/>
      <c r="C116" s="264" t="s">
        <v>983</v>
      </c>
      <c r="D116" s="232"/>
      <c r="E116" s="233">
        <v>43.56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148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2.5" outlineLevel="1" x14ac:dyDescent="0.2">
      <c r="A117" s="248">
        <v>30</v>
      </c>
      <c r="B117" s="249" t="s">
        <v>984</v>
      </c>
      <c r="C117" s="263" t="s">
        <v>985</v>
      </c>
      <c r="D117" s="250" t="s">
        <v>231</v>
      </c>
      <c r="E117" s="251">
        <v>4.84</v>
      </c>
      <c r="F117" s="252"/>
      <c r="G117" s="253">
        <f>ROUND(E117*F117,2)</f>
        <v>0</v>
      </c>
      <c r="H117" s="231"/>
      <c r="I117" s="230">
        <f>ROUND(E117*H117,2)</f>
        <v>0</v>
      </c>
      <c r="J117" s="231"/>
      <c r="K117" s="230">
        <f>ROUND(E117*J117,2)</f>
        <v>0</v>
      </c>
      <c r="L117" s="230">
        <v>21</v>
      </c>
      <c r="M117" s="230">
        <f>G117*(1+L117/100)</f>
        <v>0</v>
      </c>
      <c r="N117" s="229">
        <v>0</v>
      </c>
      <c r="O117" s="229">
        <f>ROUND(E117*N117,2)</f>
        <v>0</v>
      </c>
      <c r="P117" s="229">
        <v>0</v>
      </c>
      <c r="Q117" s="229">
        <f>ROUND(E117*P117,2)</f>
        <v>0</v>
      </c>
      <c r="R117" s="230"/>
      <c r="S117" s="230" t="s">
        <v>629</v>
      </c>
      <c r="T117" s="230" t="s">
        <v>630</v>
      </c>
      <c r="U117" s="230">
        <v>0</v>
      </c>
      <c r="V117" s="230">
        <f>ROUND(E117*U117,2)</f>
        <v>0</v>
      </c>
      <c r="W117" s="230"/>
      <c r="X117" s="230" t="s">
        <v>144</v>
      </c>
      <c r="Y117" s="230" t="s">
        <v>145</v>
      </c>
      <c r="Z117" s="210"/>
      <c r="AA117" s="210"/>
      <c r="AB117" s="210"/>
      <c r="AC117" s="210"/>
      <c r="AD117" s="210"/>
      <c r="AE117" s="210"/>
      <c r="AF117" s="210"/>
      <c r="AG117" s="210" t="s">
        <v>435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27"/>
      <c r="B118" s="228"/>
      <c r="C118" s="265" t="s">
        <v>986</v>
      </c>
      <c r="D118" s="255"/>
      <c r="E118" s="255"/>
      <c r="F118" s="255"/>
      <c r="G118" s="255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207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x14ac:dyDescent="0.2">
      <c r="A119" s="241" t="s">
        <v>138</v>
      </c>
      <c r="B119" s="242" t="s">
        <v>97</v>
      </c>
      <c r="C119" s="262" t="s">
        <v>98</v>
      </c>
      <c r="D119" s="243"/>
      <c r="E119" s="244"/>
      <c r="F119" s="245"/>
      <c r="G119" s="246">
        <f>SUMIF(AG120:AG121,"&lt;&gt;NOR",G120:G121)</f>
        <v>0</v>
      </c>
      <c r="H119" s="240"/>
      <c r="I119" s="240">
        <f>SUM(I120:I121)</f>
        <v>0</v>
      </c>
      <c r="J119" s="240"/>
      <c r="K119" s="240">
        <f>SUM(K120:K121)</f>
        <v>0</v>
      </c>
      <c r="L119" s="240"/>
      <c r="M119" s="240">
        <f>SUM(M120:M121)</f>
        <v>0</v>
      </c>
      <c r="N119" s="239"/>
      <c r="O119" s="239">
        <f>SUM(O120:O121)</f>
        <v>0</v>
      </c>
      <c r="P119" s="239"/>
      <c r="Q119" s="239">
        <f>SUM(Q120:Q121)</f>
        <v>0</v>
      </c>
      <c r="R119" s="240"/>
      <c r="S119" s="240"/>
      <c r="T119" s="240"/>
      <c r="U119" s="240"/>
      <c r="V119" s="240">
        <f>SUM(V120:V121)</f>
        <v>0</v>
      </c>
      <c r="W119" s="240"/>
      <c r="X119" s="240"/>
      <c r="Y119" s="240"/>
      <c r="AG119" t="s">
        <v>139</v>
      </c>
    </row>
    <row r="120" spans="1:60" ht="33.75" outlineLevel="1" x14ac:dyDescent="0.2">
      <c r="A120" s="248">
        <v>31</v>
      </c>
      <c r="B120" s="249" t="s">
        <v>987</v>
      </c>
      <c r="C120" s="263" t="s">
        <v>988</v>
      </c>
      <c r="D120" s="250" t="s">
        <v>231</v>
      </c>
      <c r="E120" s="251">
        <v>7.0549999999999997</v>
      </c>
      <c r="F120" s="252"/>
      <c r="G120" s="253">
        <f>ROUND(E120*F120,2)</f>
        <v>0</v>
      </c>
      <c r="H120" s="231"/>
      <c r="I120" s="230">
        <f>ROUND(E120*H120,2)</f>
        <v>0</v>
      </c>
      <c r="J120" s="231"/>
      <c r="K120" s="230">
        <f>ROUND(E120*J120,2)</f>
        <v>0</v>
      </c>
      <c r="L120" s="230">
        <v>21</v>
      </c>
      <c r="M120" s="230">
        <f>G120*(1+L120/100)</f>
        <v>0</v>
      </c>
      <c r="N120" s="229">
        <v>0</v>
      </c>
      <c r="O120" s="229">
        <f>ROUND(E120*N120,2)</f>
        <v>0</v>
      </c>
      <c r="P120" s="229">
        <v>0</v>
      </c>
      <c r="Q120" s="229">
        <f>ROUND(E120*P120,2)</f>
        <v>0</v>
      </c>
      <c r="R120" s="230"/>
      <c r="S120" s="230" t="s">
        <v>629</v>
      </c>
      <c r="T120" s="230" t="s">
        <v>630</v>
      </c>
      <c r="U120" s="230">
        <v>0</v>
      </c>
      <c r="V120" s="230">
        <f>ROUND(E120*U120,2)</f>
        <v>0</v>
      </c>
      <c r="W120" s="230"/>
      <c r="X120" s="230" t="s">
        <v>144</v>
      </c>
      <c r="Y120" s="230" t="s">
        <v>145</v>
      </c>
      <c r="Z120" s="210"/>
      <c r="AA120" s="210"/>
      <c r="AB120" s="210"/>
      <c r="AC120" s="210"/>
      <c r="AD120" s="210"/>
      <c r="AE120" s="210"/>
      <c r="AF120" s="210"/>
      <c r="AG120" s="210" t="s">
        <v>435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">
      <c r="A121" s="227"/>
      <c r="B121" s="228"/>
      <c r="C121" s="265" t="s">
        <v>989</v>
      </c>
      <c r="D121" s="255"/>
      <c r="E121" s="255"/>
      <c r="F121" s="255"/>
      <c r="G121" s="255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207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x14ac:dyDescent="0.2">
      <c r="A122" s="3"/>
      <c r="B122" s="4"/>
      <c r="C122" s="269"/>
      <c r="D122" s="6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AE122">
        <v>12</v>
      </c>
      <c r="AF122">
        <v>21</v>
      </c>
      <c r="AG122" t="s">
        <v>124</v>
      </c>
    </row>
    <row r="123" spans="1:60" x14ac:dyDescent="0.2">
      <c r="A123" s="213"/>
      <c r="B123" s="214" t="s">
        <v>31</v>
      </c>
      <c r="C123" s="270"/>
      <c r="D123" s="215"/>
      <c r="E123" s="216"/>
      <c r="F123" s="216"/>
      <c r="G123" s="247">
        <f>G8+G35+G106+G119</f>
        <v>0</v>
      </c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AE123">
        <f>SUMIF(L7:L121,AE122,G7:G121)</f>
        <v>0</v>
      </c>
      <c r="AF123">
        <f>SUMIF(L7:L121,AF122,G7:G121)</f>
        <v>0</v>
      </c>
      <c r="AG123" t="s">
        <v>382</v>
      </c>
    </row>
    <row r="124" spans="1:60" x14ac:dyDescent="0.2">
      <c r="A124" s="3"/>
      <c r="B124" s="4"/>
      <c r="C124" s="269"/>
      <c r="D124" s="6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60" x14ac:dyDescent="0.2">
      <c r="A125" s="3"/>
      <c r="B125" s="4"/>
      <c r="C125" s="269"/>
      <c r="D125" s="6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60" x14ac:dyDescent="0.2">
      <c r="A126" s="217" t="s">
        <v>383</v>
      </c>
      <c r="B126" s="217"/>
      <c r="C126" s="271"/>
      <c r="D126" s="6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60" x14ac:dyDescent="0.2">
      <c r="A127" s="218"/>
      <c r="B127" s="219"/>
      <c r="C127" s="272"/>
      <c r="D127" s="219"/>
      <c r="E127" s="219"/>
      <c r="F127" s="219"/>
      <c r="G127" s="220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AG127" t="s">
        <v>384</v>
      </c>
    </row>
    <row r="128" spans="1:60" x14ac:dyDescent="0.2">
      <c r="A128" s="221"/>
      <c r="B128" s="222"/>
      <c r="C128" s="273"/>
      <c r="D128" s="222"/>
      <c r="E128" s="222"/>
      <c r="F128" s="222"/>
      <c r="G128" s="22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33" x14ac:dyDescent="0.2">
      <c r="A129" s="221"/>
      <c r="B129" s="222"/>
      <c r="C129" s="273"/>
      <c r="D129" s="222"/>
      <c r="E129" s="222"/>
      <c r="F129" s="222"/>
      <c r="G129" s="22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33" x14ac:dyDescent="0.2">
      <c r="A130" s="221"/>
      <c r="B130" s="222"/>
      <c r="C130" s="273"/>
      <c r="D130" s="222"/>
      <c r="E130" s="222"/>
      <c r="F130" s="222"/>
      <c r="G130" s="22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33" x14ac:dyDescent="0.2">
      <c r="A131" s="224"/>
      <c r="B131" s="225"/>
      <c r="C131" s="274"/>
      <c r="D131" s="225"/>
      <c r="E131" s="225"/>
      <c r="F131" s="225"/>
      <c r="G131" s="22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33" x14ac:dyDescent="0.2">
      <c r="A132" s="3"/>
      <c r="B132" s="4"/>
      <c r="C132" s="269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 x14ac:dyDescent="0.2">
      <c r="C133" s="275"/>
      <c r="D133" s="10"/>
      <c r="AG133" t="s">
        <v>385</v>
      </c>
    </row>
    <row r="134" spans="1:33" x14ac:dyDescent="0.2">
      <c r="D134" s="10"/>
    </row>
    <row r="135" spans="1:33" x14ac:dyDescent="0.2">
      <c r="D135" s="10"/>
    </row>
    <row r="136" spans="1:33" x14ac:dyDescent="0.2">
      <c r="D136" s="10"/>
    </row>
    <row r="137" spans="1:33" x14ac:dyDescent="0.2">
      <c r="D137" s="10"/>
    </row>
    <row r="138" spans="1:33" x14ac:dyDescent="0.2">
      <c r="D138" s="10"/>
    </row>
    <row r="139" spans="1:33" x14ac:dyDescent="0.2">
      <c r="D139" s="10"/>
    </row>
    <row r="140" spans="1:33" x14ac:dyDescent="0.2">
      <c r="D140" s="10"/>
    </row>
    <row r="141" spans="1:33" x14ac:dyDescent="0.2">
      <c r="D141" s="10"/>
    </row>
    <row r="142" spans="1:33" x14ac:dyDescent="0.2">
      <c r="D142" s="10"/>
    </row>
    <row r="143" spans="1:33" x14ac:dyDescent="0.2">
      <c r="D143" s="10"/>
    </row>
    <row r="144" spans="1:33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34">
    <mergeCell ref="C110:G110"/>
    <mergeCell ref="C112:G112"/>
    <mergeCell ref="C113:G113"/>
    <mergeCell ref="C114:G114"/>
    <mergeCell ref="C118:G118"/>
    <mergeCell ref="C121:G121"/>
    <mergeCell ref="C84:G84"/>
    <mergeCell ref="C88:G88"/>
    <mergeCell ref="C92:G92"/>
    <mergeCell ref="C97:G97"/>
    <mergeCell ref="C102:G102"/>
    <mergeCell ref="C108:G108"/>
    <mergeCell ref="C30:G30"/>
    <mergeCell ref="C32:G32"/>
    <mergeCell ref="C37:G37"/>
    <mergeCell ref="C64:G64"/>
    <mergeCell ref="C75:G75"/>
    <mergeCell ref="C80:G80"/>
    <mergeCell ref="C19:G19"/>
    <mergeCell ref="C20:G20"/>
    <mergeCell ref="C22:G22"/>
    <mergeCell ref="C24:G24"/>
    <mergeCell ref="C25:G25"/>
    <mergeCell ref="C26:G26"/>
    <mergeCell ref="A1:G1"/>
    <mergeCell ref="C2:G2"/>
    <mergeCell ref="C3:G3"/>
    <mergeCell ref="C4:G4"/>
    <mergeCell ref="A126:C126"/>
    <mergeCell ref="A127:G131"/>
    <mergeCell ref="C10:G10"/>
    <mergeCell ref="C15:G15"/>
    <mergeCell ref="C17:G17"/>
    <mergeCell ref="C18:G18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66</vt:i4>
      </vt:variant>
    </vt:vector>
  </HeadingPairs>
  <TitlesOfParts>
    <vt:vector size="79" baseType="lpstr">
      <vt:lpstr>Pokyny pro vyplnění</vt:lpstr>
      <vt:lpstr>Stavba</vt:lpstr>
      <vt:lpstr>VzorPolozky</vt:lpstr>
      <vt:lpstr>IO301 01 Pol</vt:lpstr>
      <vt:lpstr>IO401 01 Pol</vt:lpstr>
      <vt:lpstr>SO001 01 Pol</vt:lpstr>
      <vt:lpstr>SO101 01 Pol</vt:lpstr>
      <vt:lpstr>SO101 02 Pol</vt:lpstr>
      <vt:lpstr>SO101 03 Pol</vt:lpstr>
      <vt:lpstr>SO701 01 Pol</vt:lpstr>
      <vt:lpstr>SO701 02 Pol</vt:lpstr>
      <vt:lpstr>SO701 03 Pol</vt:lpstr>
      <vt:lpstr>VON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'IO301 01 Pol'!Názvy_tisku</vt:lpstr>
      <vt:lpstr>'IO401 01 Pol'!Názvy_tisku</vt:lpstr>
      <vt:lpstr>'SO001 01 Pol'!Názvy_tisku</vt:lpstr>
      <vt:lpstr>'SO101 01 Pol'!Názvy_tisku</vt:lpstr>
      <vt:lpstr>'SO101 02 Pol'!Názvy_tisku</vt:lpstr>
      <vt:lpstr>'SO101 03 Pol'!Názvy_tisku</vt:lpstr>
      <vt:lpstr>'SO701 01 Pol'!Názvy_tisku</vt:lpstr>
      <vt:lpstr>'SO701 02 Pol'!Názvy_tisku</vt:lpstr>
      <vt:lpstr>'SO701 03 Pol'!Názvy_tisku</vt:lpstr>
      <vt:lpstr>'VON 01 Pol'!Názvy_tisku</vt:lpstr>
      <vt:lpstr>oadresa</vt:lpstr>
      <vt:lpstr>Stavba!Objednatel</vt:lpstr>
      <vt:lpstr>Stavba!Objekt</vt:lpstr>
      <vt:lpstr>'IO301 01 Pol'!Oblast_tisku</vt:lpstr>
      <vt:lpstr>'IO401 01 Pol'!Oblast_tisku</vt:lpstr>
      <vt:lpstr>'SO001 01 Pol'!Oblast_tisku</vt:lpstr>
      <vt:lpstr>'SO101 01 Pol'!Oblast_tisku</vt:lpstr>
      <vt:lpstr>'SO101 02 Pol'!Oblast_tisku</vt:lpstr>
      <vt:lpstr>'SO101 03 Pol'!Oblast_tisku</vt:lpstr>
      <vt:lpstr>'SO701 01 Pol'!Oblast_tisku</vt:lpstr>
      <vt:lpstr>'SO701 02 Pol'!Oblast_tisku</vt:lpstr>
      <vt:lpstr>'SO701 03 Pol'!Oblast_tisku</vt:lpstr>
      <vt:lpstr>Stavba!Oblast_tisku</vt:lpstr>
      <vt:lpstr>'VON 01 Pol'!Oblast_tisku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arustav4</dc:creator>
  <cp:lastModifiedBy>arustav4</cp:lastModifiedBy>
  <cp:lastPrinted>2019-03-19T12:27:02Z</cp:lastPrinted>
  <dcterms:created xsi:type="dcterms:W3CDTF">2009-04-08T07:15:50Z</dcterms:created>
  <dcterms:modified xsi:type="dcterms:W3CDTF">2026-02-16T23:40:00Z</dcterms:modified>
</cp:coreProperties>
</file>