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64" windowWidth="38076" windowHeight="16332"/>
  </bookViews>
  <sheets>
    <sheet name="Rekapitulace stavby" sheetId="1" r:id="rId1"/>
    <sheet name="01 - Oprava MK ul. Okalová" sheetId="2" r:id="rId2"/>
    <sheet name="02 - Oprava MK ul. Do Kop..." sheetId="3" r:id="rId3"/>
    <sheet name="03 - Oprava MK ul. K Písk..." sheetId="4" r:id="rId4"/>
    <sheet name="04 - Oprava MK ul. U Hřiště" sheetId="5" r:id="rId5"/>
    <sheet name="05 - Oprava MK ul. Závodn..." sheetId="6" r:id="rId6"/>
  </sheets>
  <definedNames>
    <definedName name="_xlnm._FilterDatabase" localSheetId="1" hidden="1">'01 - Oprava MK ul. Okalová'!$C$122:$K$147</definedName>
    <definedName name="_xlnm._FilterDatabase" localSheetId="2" hidden="1">'02 - Oprava MK ul. Do Kop...'!$C$122:$K$147</definedName>
    <definedName name="_xlnm._FilterDatabase" localSheetId="3" hidden="1">'03 - Oprava MK ul. K Písk...'!$C$123:$K$151</definedName>
    <definedName name="_xlnm._FilterDatabase" localSheetId="4" hidden="1">'04 - Oprava MK ul. U Hřiště'!$C$123:$K$151</definedName>
    <definedName name="_xlnm._FilterDatabase" localSheetId="5" hidden="1">'05 - Oprava MK ul. Závodn...'!$C$123:$K$159</definedName>
    <definedName name="_xlnm.Print_Titles" localSheetId="1">'01 - Oprava MK ul. Okalová'!$122:$122</definedName>
    <definedName name="_xlnm.Print_Titles" localSheetId="2">'02 - Oprava MK ul. Do Kop...'!$122:$122</definedName>
    <definedName name="_xlnm.Print_Titles" localSheetId="3">'03 - Oprava MK ul. K Písk...'!$123:$123</definedName>
    <definedName name="_xlnm.Print_Titles" localSheetId="4">'04 - Oprava MK ul. U Hřiště'!$123:$123</definedName>
    <definedName name="_xlnm.Print_Titles" localSheetId="5">'05 - Oprava MK ul. Závodn...'!$123:$123</definedName>
    <definedName name="_xlnm.Print_Titles" localSheetId="0">'Rekapitulace stavby'!$92:$92</definedName>
    <definedName name="_xlnm.Print_Area" localSheetId="1">'01 - Oprava MK ul. Okalová'!$C$110:$J$147</definedName>
    <definedName name="_xlnm.Print_Area" localSheetId="2">'02 - Oprava MK ul. Do Kop...'!$C$110:$J$147</definedName>
    <definedName name="_xlnm.Print_Area" localSheetId="3">'03 - Oprava MK ul. K Písk...'!$C$111:$J$151</definedName>
    <definedName name="_xlnm.Print_Area" localSheetId="4">'04 - Oprava MK ul. U Hřiště'!$C$111:$J$151</definedName>
    <definedName name="_xlnm.Print_Area" localSheetId="5">'05 - Oprava MK ul. Závodn...'!$C$111:$J$159</definedName>
    <definedName name="_xlnm.Print_Area" localSheetId="0">'Rekapitulace stavby'!$D$4:$AO$76,'Rekapitulace stavby'!$C$82:$AQ$100</definedName>
  </definedNames>
  <calcPr calcId="124519"/>
</workbook>
</file>

<file path=xl/calcChain.xml><?xml version="1.0" encoding="utf-8"?>
<calcChain xmlns="http://schemas.openxmlformats.org/spreadsheetml/2006/main">
  <c r="J37" i="6"/>
  <c r="J36"/>
  <c r="AY99" i="1" s="1"/>
  <c r="J35" i="6"/>
  <c r="AX99" i="1" s="1"/>
  <c r="BI159" i="6"/>
  <c r="BH159"/>
  <c r="BG159"/>
  <c r="BF159"/>
  <c r="T159"/>
  <c r="T158" s="1"/>
  <c r="R159"/>
  <c r="R158" s="1"/>
  <c r="P159"/>
  <c r="P158" s="1"/>
  <c r="BI157"/>
  <c r="BH157"/>
  <c r="BG157"/>
  <c r="BF157"/>
  <c r="T157"/>
  <c r="T156" s="1"/>
  <c r="R157"/>
  <c r="R156" s="1"/>
  <c r="P157"/>
  <c r="P156" s="1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T133" s="1"/>
  <c r="R134"/>
  <c r="R133"/>
  <c r="P134"/>
  <c r="P133" s="1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T126" s="1"/>
  <c r="R127"/>
  <c r="R126" s="1"/>
  <c r="P127"/>
  <c r="P126" s="1"/>
  <c r="J121"/>
  <c r="F120"/>
  <c r="F118"/>
  <c r="E116"/>
  <c r="J92"/>
  <c r="F91"/>
  <c r="F89"/>
  <c r="E87"/>
  <c r="J21"/>
  <c r="E21"/>
  <c r="J120" s="1"/>
  <c r="J20"/>
  <c r="J18"/>
  <c r="E18"/>
  <c r="F121" s="1"/>
  <c r="J17"/>
  <c r="J12"/>
  <c r="J118" s="1"/>
  <c r="E7"/>
  <c r="E114"/>
  <c r="J37" i="5"/>
  <c r="J36"/>
  <c r="AY98" i="1"/>
  <c r="J35" i="5"/>
  <c r="AX98" i="1"/>
  <c r="BI151" i="5"/>
  <c r="BH151"/>
  <c r="BG151"/>
  <c r="BF151"/>
  <c r="T151"/>
  <c r="T150"/>
  <c r="R151"/>
  <c r="R150"/>
  <c r="P151"/>
  <c r="P150"/>
  <c r="BI149"/>
  <c r="BH149"/>
  <c r="BG149"/>
  <c r="BF149"/>
  <c r="T149"/>
  <c r="T148"/>
  <c r="R149"/>
  <c r="R148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T126"/>
  <c r="R127"/>
  <c r="R126"/>
  <c r="P127"/>
  <c r="P126"/>
  <c r="J121"/>
  <c r="F120"/>
  <c r="F118"/>
  <c r="E116"/>
  <c r="J92"/>
  <c r="F91"/>
  <c r="F89"/>
  <c r="E87"/>
  <c r="J21"/>
  <c r="E21"/>
  <c r="J120" s="1"/>
  <c r="J20"/>
  <c r="J18"/>
  <c r="E18"/>
  <c r="F121" s="1"/>
  <c r="J17"/>
  <c r="J12"/>
  <c r="J89" s="1"/>
  <c r="E7"/>
  <c r="E114"/>
  <c r="J37" i="4"/>
  <c r="J36"/>
  <c r="AY97" i="1" s="1"/>
  <c r="J35" i="4"/>
  <c r="AX97" i="1" s="1"/>
  <c r="BI151" i="4"/>
  <c r="BH151"/>
  <c r="BG151"/>
  <c r="BF151"/>
  <c r="T151"/>
  <c r="T150" s="1"/>
  <c r="R151"/>
  <c r="R150" s="1"/>
  <c r="P151"/>
  <c r="P150" s="1"/>
  <c r="BI149"/>
  <c r="BH149"/>
  <c r="BG149"/>
  <c r="BF149"/>
  <c r="T149"/>
  <c r="T148" s="1"/>
  <c r="R149"/>
  <c r="R148" s="1"/>
  <c r="P149"/>
  <c r="P148" s="1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 s="1"/>
  <c r="R134"/>
  <c r="R133" s="1"/>
  <c r="P134"/>
  <c r="P133" s="1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T126" s="1"/>
  <c r="R127"/>
  <c r="R126" s="1"/>
  <c r="P127"/>
  <c r="P126" s="1"/>
  <c r="J121"/>
  <c r="F120"/>
  <c r="F118"/>
  <c r="E116"/>
  <c r="J92"/>
  <c r="F91"/>
  <c r="F89"/>
  <c r="E87"/>
  <c r="J21"/>
  <c r="E21"/>
  <c r="J91" s="1"/>
  <c r="J20"/>
  <c r="J18"/>
  <c r="E18"/>
  <c r="F92" s="1"/>
  <c r="J17"/>
  <c r="J12"/>
  <c r="J118" s="1"/>
  <c r="E7"/>
  <c r="E85"/>
  <c r="J37" i="3"/>
  <c r="J36"/>
  <c r="AY96" i="1" s="1"/>
  <c r="J35" i="3"/>
  <c r="AX96" i="1" s="1"/>
  <c r="BI147" i="3"/>
  <c r="BH147"/>
  <c r="BG147"/>
  <c r="BF147"/>
  <c r="T147"/>
  <c r="T146" s="1"/>
  <c r="R147"/>
  <c r="R146" s="1"/>
  <c r="P147"/>
  <c r="P146" s="1"/>
  <c r="BI145"/>
  <c r="BH145"/>
  <c r="BG145"/>
  <c r="BF145"/>
  <c r="T145"/>
  <c r="T144" s="1"/>
  <c r="R145"/>
  <c r="R144" s="1"/>
  <c r="P145"/>
  <c r="P144" s="1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T125"/>
  <c r="R126"/>
  <c r="R125"/>
  <c r="P126"/>
  <c r="P125"/>
  <c r="J120"/>
  <c r="F119"/>
  <c r="F117"/>
  <c r="E115"/>
  <c r="J92"/>
  <c r="F91"/>
  <c r="F89"/>
  <c r="E87"/>
  <c r="J21"/>
  <c r="E21"/>
  <c r="J91" s="1"/>
  <c r="J20"/>
  <c r="J18"/>
  <c r="E18"/>
  <c r="F92" s="1"/>
  <c r="J17"/>
  <c r="J12"/>
  <c r="J117" s="1"/>
  <c r="E7"/>
  <c r="E85"/>
  <c r="J37" i="2"/>
  <c r="J36"/>
  <c r="AY95" i="1" s="1"/>
  <c r="J35" i="2"/>
  <c r="AX95" i="1" s="1"/>
  <c r="BI147" i="2"/>
  <c r="BH147"/>
  <c r="BG147"/>
  <c r="BF147"/>
  <c r="T147"/>
  <c r="T146" s="1"/>
  <c r="R147"/>
  <c r="R146" s="1"/>
  <c r="P147"/>
  <c r="P146" s="1"/>
  <c r="BI145"/>
  <c r="BH145"/>
  <c r="BG145"/>
  <c r="BF145"/>
  <c r="T145"/>
  <c r="T144" s="1"/>
  <c r="R145"/>
  <c r="R144" s="1"/>
  <c r="P145"/>
  <c r="P144" s="1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T125"/>
  <c r="R126"/>
  <c r="R125"/>
  <c r="P126"/>
  <c r="P125"/>
  <c r="J120"/>
  <c r="F119"/>
  <c r="F117"/>
  <c r="E115"/>
  <c r="J92"/>
  <c r="F91"/>
  <c r="F89"/>
  <c r="E87"/>
  <c r="J21"/>
  <c r="E21"/>
  <c r="J91" s="1"/>
  <c r="J20"/>
  <c r="J18"/>
  <c r="E18"/>
  <c r="F120" s="1"/>
  <c r="J17"/>
  <c r="J12"/>
  <c r="J89"/>
  <c r="E7"/>
  <c r="E113"/>
  <c r="L90" i="1"/>
  <c r="AM90"/>
  <c r="AM89"/>
  <c r="L89"/>
  <c r="AM87"/>
  <c r="L87"/>
  <c r="L85"/>
  <c r="L84"/>
  <c r="BK157" i="6"/>
  <c r="J157"/>
  <c r="BK129"/>
  <c r="J130" i="5"/>
  <c r="J151" i="4"/>
  <c r="BK146"/>
  <c r="J141"/>
  <c r="J139"/>
  <c r="J136"/>
  <c r="J134"/>
  <c r="BK129"/>
  <c r="J145" i="3"/>
  <c r="BK142"/>
  <c r="J140"/>
  <c r="J135"/>
  <c r="BK134"/>
  <c r="BK129"/>
  <c r="J126"/>
  <c r="J147" i="2"/>
  <c r="BK145"/>
  <c r="J143"/>
  <c r="BK140"/>
  <c r="BK137"/>
  <c r="J135"/>
  <c r="J128"/>
  <c r="BK147" i="6"/>
  <c r="BK145"/>
  <c r="BK144"/>
  <c r="J142"/>
  <c r="BK136"/>
  <c r="BK132"/>
  <c r="J131"/>
  <c r="BK130"/>
  <c r="BK127"/>
  <c r="J139" i="5"/>
  <c r="J127"/>
  <c r="BK149" i="4"/>
  <c r="BK140"/>
  <c r="BK145" i="3"/>
  <c r="J143"/>
  <c r="J142"/>
  <c r="BK139"/>
  <c r="J128"/>
  <c r="J140" i="2"/>
  <c r="J137"/>
  <c r="J134"/>
  <c r="BK131"/>
  <c r="BK130"/>
  <c r="BK129"/>
  <c r="J149" i="6"/>
  <c r="BK146"/>
  <c r="J145"/>
  <c r="BK138"/>
  <c r="J134"/>
  <c r="J130"/>
  <c r="J129"/>
  <c r="J127"/>
  <c r="BK141" i="5"/>
  <c r="J138" i="4"/>
  <c r="BK137"/>
  <c r="J147" i="3"/>
  <c r="BK143"/>
  <c r="J134"/>
  <c r="BK131"/>
  <c r="BK126"/>
  <c r="J142" i="2"/>
  <c r="BK135"/>
  <c r="BK134"/>
  <c r="BK159" i="6"/>
  <c r="J151"/>
  <c r="J148"/>
  <c r="BK140" i="5"/>
  <c r="BK138"/>
  <c r="BK137"/>
  <c r="BK132"/>
  <c r="BK131"/>
  <c r="BK130"/>
  <c r="BK151" i="4"/>
  <c r="J132"/>
  <c r="J127"/>
  <c r="BK137" i="3"/>
  <c r="J130"/>
  <c r="J145" i="2"/>
  <c r="BK139"/>
  <c r="J136"/>
  <c r="J131"/>
  <c r="J138" i="6"/>
  <c r="J136"/>
  <c r="BK131"/>
  <c r="J147" i="5"/>
  <c r="J137"/>
  <c r="BK136"/>
  <c r="J134"/>
  <c r="J131"/>
  <c r="BK138" i="4"/>
  <c r="BK132"/>
  <c r="BK130"/>
  <c r="BK127"/>
  <c r="BK136" i="2"/>
  <c r="BK126"/>
  <c r="J147" i="6"/>
  <c r="J149" i="5"/>
  <c r="BK147"/>
  <c r="J146"/>
  <c r="BK144"/>
  <c r="BK143"/>
  <c r="J129"/>
  <c r="J149" i="4"/>
  <c r="BK147"/>
  <c r="J146"/>
  <c r="J144"/>
  <c r="J140"/>
  <c r="J131"/>
  <c r="BK147" i="3"/>
  <c r="J139"/>
  <c r="J137"/>
  <c r="J136"/>
  <c r="BK135"/>
  <c r="J129"/>
  <c r="BK143" i="2"/>
  <c r="BK142"/>
  <c r="J139"/>
  <c r="J133"/>
  <c r="J155" i="6"/>
  <c r="J154"/>
  <c r="BK152"/>
  <c r="BK144" i="4"/>
  <c r="J143"/>
  <c r="BK141"/>
  <c r="J137"/>
  <c r="BK134"/>
  <c r="J130"/>
  <c r="BK140" i="3"/>
  <c r="J133"/>
  <c r="J131"/>
  <c r="BK128"/>
  <c r="BK133" i="2"/>
  <c r="J130"/>
  <c r="J129"/>
  <c r="J126"/>
  <c r="BK151" i="5"/>
  <c r="J141"/>
  <c r="J138"/>
  <c r="BK134"/>
  <c r="J132"/>
  <c r="BK129"/>
  <c r="BK127"/>
  <c r="BK136" i="3"/>
  <c r="BK133"/>
  <c r="BK130"/>
  <c r="BK147" i="2"/>
  <c r="BK128"/>
  <c r="J159" i="6"/>
  <c r="BK151"/>
  <c r="BK149"/>
  <c r="J146"/>
  <c r="J143"/>
  <c r="BK142"/>
  <c r="BK134"/>
  <c r="J132"/>
  <c r="BK155"/>
  <c r="BK154"/>
  <c r="J152"/>
  <c r="BK148"/>
  <c r="J144"/>
  <c r="BK143"/>
  <c r="J151" i="5"/>
  <c r="BK149"/>
  <c r="BK146"/>
  <c r="J144"/>
  <c r="J143"/>
  <c r="J140"/>
  <c r="BK139"/>
  <c r="J136"/>
  <c r="J147" i="4"/>
  <c r="BK143"/>
  <c r="BK139"/>
  <c r="BK136"/>
  <c r="BK131"/>
  <c r="J129"/>
  <c r="AS94" i="1"/>
  <c r="J89" i="4" l="1"/>
  <c r="BK127" i="3"/>
  <c r="J127" s="1"/>
  <c r="J99" s="1"/>
  <c r="R138"/>
  <c r="BK128" i="4"/>
  <c r="J128" s="1"/>
  <c r="J99" s="1"/>
  <c r="BK142"/>
  <c r="J142"/>
  <c r="J102" s="1"/>
  <c r="P135" i="6"/>
  <c r="BK142" i="5"/>
  <c r="J142"/>
  <c r="J102" s="1"/>
  <c r="R128" i="6"/>
  <c r="R125" s="1"/>
  <c r="R124" s="1"/>
  <c r="R138" i="2"/>
  <c r="BK132" i="3"/>
  <c r="J132" s="1"/>
  <c r="J100" s="1"/>
  <c r="R142" i="4"/>
  <c r="T128" i="6"/>
  <c r="T125" s="1"/>
  <c r="T124" s="1"/>
  <c r="BK135"/>
  <c r="J135"/>
  <c r="J101" s="1"/>
  <c r="P132" i="2"/>
  <c r="P124" s="1"/>
  <c r="P123" s="1"/>
  <c r="AU95" i="1" s="1"/>
  <c r="R127" i="3"/>
  <c r="T138"/>
  <c r="R128" i="4"/>
  <c r="T135" i="6"/>
  <c r="P127" i="2"/>
  <c r="T138"/>
  <c r="R132" i="3"/>
  <c r="R124" s="1"/>
  <c r="R123" s="1"/>
  <c r="BK135" i="4"/>
  <c r="J135"/>
  <c r="J101" s="1"/>
  <c r="BK128" i="5"/>
  <c r="J128" s="1"/>
  <c r="J99" s="1"/>
  <c r="P135"/>
  <c r="P142"/>
  <c r="BK150" i="6"/>
  <c r="J150"/>
  <c r="J102" s="1"/>
  <c r="P128" i="4"/>
  <c r="P125" s="1"/>
  <c r="P124" s="1"/>
  <c r="AU97" i="1" s="1"/>
  <c r="P135" i="4"/>
  <c r="R128" i="5"/>
  <c r="T142"/>
  <c r="T150" i="6"/>
  <c r="T127" i="2"/>
  <c r="T124" s="1"/>
  <c r="T123" s="1"/>
  <c r="R132"/>
  <c r="BK138" i="3"/>
  <c r="J138" s="1"/>
  <c r="J101" s="1"/>
  <c r="R135" i="4"/>
  <c r="R125" s="1"/>
  <c r="R124" s="1"/>
  <c r="R135" i="5"/>
  <c r="R125" s="1"/>
  <c r="R124" s="1"/>
  <c r="R135" i="6"/>
  <c r="P128"/>
  <c r="P125" s="1"/>
  <c r="P124" s="1"/>
  <c r="AU99" i="1" s="1"/>
  <c r="BK132" i="2"/>
  <c r="J132" s="1"/>
  <c r="J100" s="1"/>
  <c r="BK138"/>
  <c r="J138"/>
  <c r="J101" s="1"/>
  <c r="T132" i="3"/>
  <c r="P142" i="4"/>
  <c r="T128" i="5"/>
  <c r="T125" s="1"/>
  <c r="T124" s="1"/>
  <c r="R142"/>
  <c r="BK128" i="6"/>
  <c r="J128" s="1"/>
  <c r="J99" s="1"/>
  <c r="BK127" i="2"/>
  <c r="J127"/>
  <c r="J99" s="1"/>
  <c r="T132"/>
  <c r="P127" i="3"/>
  <c r="P132"/>
  <c r="T128" i="4"/>
  <c r="T125" s="1"/>
  <c r="T124" s="1"/>
  <c r="T142"/>
  <c r="P128" i="5"/>
  <c r="P125" s="1"/>
  <c r="P124" s="1"/>
  <c r="AU98" i="1" s="1"/>
  <c r="BK135" i="5"/>
  <c r="J135" s="1"/>
  <c r="J101" s="1"/>
  <c r="T135"/>
  <c r="P150" i="6"/>
  <c r="R127" i="2"/>
  <c r="R124"/>
  <c r="R123" s="1"/>
  <c r="P138"/>
  <c r="T127" i="3"/>
  <c r="T124"/>
  <c r="T123" s="1"/>
  <c r="P138"/>
  <c r="P124" s="1"/>
  <c r="P123" s="1"/>
  <c r="AU96" i="1" s="1"/>
  <c r="T135" i="4"/>
  <c r="R150" i="6"/>
  <c r="BE127" i="5"/>
  <c r="BE136" i="6"/>
  <c r="BE138"/>
  <c r="BE144"/>
  <c r="BE146"/>
  <c r="BE152"/>
  <c r="BE129"/>
  <c r="BE131"/>
  <c r="BE145"/>
  <c r="F120" i="3"/>
  <c r="J118" i="5"/>
  <c r="BE146"/>
  <c r="BE155" i="6"/>
  <c r="BK126"/>
  <c r="J126" s="1"/>
  <c r="J98" s="1"/>
  <c r="BK158"/>
  <c r="J158"/>
  <c r="J104" s="1"/>
  <c r="BE137" i="2"/>
  <c r="BE140"/>
  <c r="BK125"/>
  <c r="J125" s="1"/>
  <c r="J98" s="1"/>
  <c r="J119" i="3"/>
  <c r="BE126"/>
  <c r="BE136"/>
  <c r="BE145"/>
  <c r="BK146"/>
  <c r="J146"/>
  <c r="J103" s="1"/>
  <c r="F92" i="5"/>
  <c r="BE154" i="6"/>
  <c r="F92" i="2"/>
  <c r="J117"/>
  <c r="BK146"/>
  <c r="J146" s="1"/>
  <c r="J103" s="1"/>
  <c r="BE142" i="3"/>
  <c r="E114" i="4"/>
  <c r="J120"/>
  <c r="BE137"/>
  <c r="BK150"/>
  <c r="J150"/>
  <c r="J104" s="1"/>
  <c r="E85" i="5"/>
  <c r="BE131"/>
  <c r="BE134"/>
  <c r="BE136"/>
  <c r="BE141"/>
  <c r="BE128" i="2"/>
  <c r="BE137" i="3"/>
  <c r="BE143"/>
  <c r="BE134" i="4"/>
  <c r="BE139"/>
  <c r="BE144"/>
  <c r="BE146"/>
  <c r="BE149"/>
  <c r="BE151"/>
  <c r="J91" i="5"/>
  <c r="BE132"/>
  <c r="BK133"/>
  <c r="J133" s="1"/>
  <c r="J100" s="1"/>
  <c r="BE159" i="6"/>
  <c r="E85" i="2"/>
  <c r="BE129"/>
  <c r="BE134"/>
  <c r="BE147"/>
  <c r="E113" i="3"/>
  <c r="BE141" i="4"/>
  <c r="BE147"/>
  <c r="BK126"/>
  <c r="J126"/>
  <c r="J98" s="1"/>
  <c r="BK133"/>
  <c r="J133" s="1"/>
  <c r="J100" s="1"/>
  <c r="BK148"/>
  <c r="J148"/>
  <c r="J103" s="1"/>
  <c r="BE147" i="5"/>
  <c r="BE151"/>
  <c r="BE149" i="6"/>
  <c r="BK156"/>
  <c r="J156"/>
  <c r="J103" s="1"/>
  <c r="BK133"/>
  <c r="J133" s="1"/>
  <c r="J100" s="1"/>
  <c r="J119" i="2"/>
  <c r="BE143"/>
  <c r="BE145"/>
  <c r="BK144"/>
  <c r="J144" s="1"/>
  <c r="J102" s="1"/>
  <c r="J89" i="3"/>
  <c r="BE128"/>
  <c r="BE129"/>
  <c r="BE135"/>
  <c r="BE130" i="4"/>
  <c r="BE143"/>
  <c r="BE130" i="5"/>
  <c r="BE137"/>
  <c r="BE138"/>
  <c r="BE139"/>
  <c r="BE140"/>
  <c r="BE144"/>
  <c r="BK148"/>
  <c r="J148"/>
  <c r="J103" s="1"/>
  <c r="BK150"/>
  <c r="J150" s="1"/>
  <c r="J104" s="1"/>
  <c r="BE130" i="6"/>
  <c r="BE132"/>
  <c r="BE142"/>
  <c r="BE147"/>
  <c r="BE148"/>
  <c r="BE151"/>
  <c r="BE157"/>
  <c r="BE135" i="2"/>
  <c r="BE142"/>
  <c r="BE130" i="3"/>
  <c r="BE134"/>
  <c r="BE140"/>
  <c r="BE147"/>
  <c r="BK144"/>
  <c r="J144" s="1"/>
  <c r="J102" s="1"/>
  <c r="F121" i="4"/>
  <c r="BE127"/>
  <c r="BE129"/>
  <c r="BE131"/>
  <c r="BE138"/>
  <c r="BE129" i="5"/>
  <c r="BE143"/>
  <c r="BE149"/>
  <c r="BK126"/>
  <c r="BK125"/>
  <c r="J125" s="1"/>
  <c r="J97" s="1"/>
  <c r="J89" i="6"/>
  <c r="J91"/>
  <c r="BE134"/>
  <c r="BE143"/>
  <c r="BE126" i="2"/>
  <c r="BE130"/>
  <c r="BE131"/>
  <c r="BE133"/>
  <c r="BE136"/>
  <c r="BE139"/>
  <c r="BE131" i="3"/>
  <c r="BE133"/>
  <c r="BE139"/>
  <c r="BK125"/>
  <c r="J125" s="1"/>
  <c r="J98" s="1"/>
  <c r="BE132" i="4"/>
  <c r="BE136"/>
  <c r="BE140"/>
  <c r="E85" i="6"/>
  <c r="F92"/>
  <c r="BE127"/>
  <c r="F36" i="4"/>
  <c r="BC97" i="1" s="1"/>
  <c r="F34" i="2"/>
  <c r="BA95" i="1"/>
  <c r="F36" i="3"/>
  <c r="BC96" i="1" s="1"/>
  <c r="F34" i="4"/>
  <c r="BA97" i="1"/>
  <c r="F34" i="6"/>
  <c r="BA99" i="1" s="1"/>
  <c r="J34" i="6"/>
  <c r="AW99" i="1"/>
  <c r="F35" i="2"/>
  <c r="BB95" i="1" s="1"/>
  <c r="F35" i="3"/>
  <c r="BB96" i="1"/>
  <c r="F34" i="5"/>
  <c r="BA98" i="1" s="1"/>
  <c r="F35" i="6"/>
  <c r="BB99" i="1"/>
  <c r="F35" i="5"/>
  <c r="BB98" i="1" s="1"/>
  <c r="J34" i="2"/>
  <c r="AW95" i="1"/>
  <c r="F35" i="4"/>
  <c r="BB97" i="1" s="1"/>
  <c r="F37" i="6"/>
  <c r="BD99" i="1"/>
  <c r="F36" i="2"/>
  <c r="BC95" i="1" s="1"/>
  <c r="J34" i="3"/>
  <c r="AW96" i="1"/>
  <c r="F37" i="5"/>
  <c r="BD98" i="1" s="1"/>
  <c r="F37" i="3"/>
  <c r="BD96" i="1"/>
  <c r="F36" i="5"/>
  <c r="BC98" i="1" s="1"/>
  <c r="F37" i="2"/>
  <c r="BD95" i="1"/>
  <c r="F34" i="3"/>
  <c r="BA96" i="1" s="1"/>
  <c r="J34" i="5"/>
  <c r="AW98" i="1"/>
  <c r="F37" i="4"/>
  <c r="BD97" i="1" s="1"/>
  <c r="J34" i="4"/>
  <c r="AW97" i="1"/>
  <c r="F36" i="6"/>
  <c r="BC99" i="1" s="1"/>
  <c r="BK125" i="6" l="1"/>
  <c r="BK124" s="1"/>
  <c r="J124" s="1"/>
  <c r="J96" s="1"/>
  <c r="BK124" i="3"/>
  <c r="BK123" s="1"/>
  <c r="J123" s="1"/>
  <c r="J96" s="1"/>
  <c r="BK124" i="5"/>
  <c r="J124" s="1"/>
  <c r="J30" s="1"/>
  <c r="AG98" i="1" s="1"/>
  <c r="J126" i="5"/>
  <c r="J98" s="1"/>
  <c r="BK124" i="2"/>
  <c r="J124" s="1"/>
  <c r="J97" s="1"/>
  <c r="BK125" i="4"/>
  <c r="J125"/>
  <c r="J97" s="1"/>
  <c r="F33" i="5"/>
  <c r="AZ98" i="1" s="1"/>
  <c r="J33" i="5"/>
  <c r="AV98" i="1" s="1"/>
  <c r="AT98" s="1"/>
  <c r="J33" i="2"/>
  <c r="AV95" i="1" s="1"/>
  <c r="AT95" s="1"/>
  <c r="F33" i="2"/>
  <c r="AZ95" i="1" s="1"/>
  <c r="J33" i="4"/>
  <c r="AV97" i="1" s="1"/>
  <c r="AT97" s="1"/>
  <c r="BB94"/>
  <c r="W31" s="1"/>
  <c r="F33" i="3"/>
  <c r="AZ96" i="1"/>
  <c r="J33" i="6"/>
  <c r="AV99" i="1" s="1"/>
  <c r="AT99" s="1"/>
  <c r="AU94"/>
  <c r="BC94"/>
  <c r="W32" s="1"/>
  <c r="BA94"/>
  <c r="W30"/>
  <c r="J33" i="3"/>
  <c r="AV96" i="1" s="1"/>
  <c r="AT96" s="1"/>
  <c r="BD94"/>
  <c r="W33" s="1"/>
  <c r="F33" i="4"/>
  <c r="AZ97" i="1" s="1"/>
  <c r="F33" i="6"/>
  <c r="AZ99" i="1" s="1"/>
  <c r="J39" i="5" l="1"/>
  <c r="J125" i="6"/>
  <c r="J97"/>
  <c r="J124" i="3"/>
  <c r="J97"/>
  <c r="BK123" i="2"/>
  <c r="J123"/>
  <c r="J96" i="5"/>
  <c r="BK124" i="4"/>
  <c r="J124" s="1"/>
  <c r="J30" s="1"/>
  <c r="AG97" i="1" s="1"/>
  <c r="AN97" s="1"/>
  <c r="AN98"/>
  <c r="AW94"/>
  <c r="AK30"/>
  <c r="AX94"/>
  <c r="J30" i="3"/>
  <c r="AG96" i="1" s="1"/>
  <c r="AN96" s="1"/>
  <c r="AZ94"/>
  <c r="AV94"/>
  <c r="AK29" s="1"/>
  <c r="J30" i="2"/>
  <c r="AG95" i="1" s="1"/>
  <c r="AN95" s="1"/>
  <c r="AY94"/>
  <c r="J30" i="6"/>
  <c r="AG99" i="1"/>
  <c r="AN99" s="1"/>
  <c r="J39" i="4" l="1"/>
  <c r="J96" i="2"/>
  <c r="J39" i="3"/>
  <c r="J96" i="4"/>
  <c r="J39" i="6"/>
  <c r="J39" i="2"/>
  <c r="AT94" i="1"/>
  <c r="AG94"/>
  <c r="AN94"/>
  <c r="W29"/>
  <c r="AK26" l="1"/>
  <c r="AK35" s="1"/>
</calcChain>
</file>

<file path=xl/sharedStrings.xml><?xml version="1.0" encoding="utf-8"?>
<sst xmlns="http://schemas.openxmlformats.org/spreadsheetml/2006/main" count="2331" uniqueCount="249">
  <si>
    <t>Export Komplet</t>
  </si>
  <si>
    <t/>
  </si>
  <si>
    <t>2.0</t>
  </si>
  <si>
    <t>ZAMOK</t>
  </si>
  <si>
    <t>False</t>
  </si>
  <si>
    <t>{af58d832-5588-4ccf-bf22-a8472c63bbc7}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</si>
  <si>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</si>
  <si>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</si>
  <si>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</si>
  <si>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</si>
  <si>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</si>
  <si>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</si>
  <si>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</si>
  <si>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</si>
  <si>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01_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</si>
  <si>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</si>
  <si>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</si>
  <si>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Petřvald - Opravy MK_2026</t>
  </si>
  <si>
    <t>KSO:</t>
  </si>
  <si>
    <t>CC-CZ:</t>
  </si>
  <si>
    <t>Místo:</t>
  </si>
  <si>
    <t>Petřvald</t>
  </si>
  <si>
    <t>Datum:</t>
  </si>
  <si>
    <t>3. 2. 2026</t>
  </si>
  <si>
    <t>Zadavatel:</t>
  </si>
  <si>
    <t>IČ:</t>
  </si>
  <si>
    <t>00297593</t>
  </si>
  <si>
    <t>Město Petřvald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</si>
  <si>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</si>
  <si>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</si>
  <si>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</si>
  <si>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</si>
  <si>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</si>
  <si>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</si>
  <si>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</si>
  <si>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</si>
  <si>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</si>
  <si>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</si>
  <si>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</si>
  <si>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</si>
  <si>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</si>
  <si>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</si>
  <si>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</si>
  <si>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</si>
  <si>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</si>
  <si>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</si>
  <si>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</si>
  <si>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</si>
  <si>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</si>
  <si>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</si>
  <si>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</si>
  <si>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</si>
  <si>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</si>
  <si>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</si>
  <si>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</si>
  <si>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</si>
  <si>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</si>
  <si>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</si>
  <si>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</si>
  <si>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</si>
  <si>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</si>
  <si>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</si>
  <si>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</si>
  <si>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</si>
  <si>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</si>
  <si>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</si>
  <si>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</si>
  <si>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</si>
  <si>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</si>
  <si>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</si>
  <si>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</si>
  <si>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</si>
  <si>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</si>
  <si>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</si>
  <si>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</si>
  <si>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</si>
  <si>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</si>
  <si>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</si>
  <si>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</si>
  <si>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</si>
  <si>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</si>
  <si>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</si>
  <si>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MK ul. Okalová</t>
  </si>
  <si>
    <t>STA</t>
  </si>
  <si>
    <t>1</t>
  </si>
  <si>
    <t>{1aa18738-17de-47b1-b7e4-755fb20db586}</t>
  </si>
  <si>
    <t>2</t>
  </si>
  <si>
    <t>02</t>
  </si>
  <si>
    <t>Oprava MK ul. Do Kopce, část B</t>
  </si>
  <si>
    <t>{eafc8735-0914-466e-b748-ebdf00b14505}</t>
  </si>
  <si>
    <t>03</t>
  </si>
  <si>
    <t>Oprava MK ul. K Pískovně</t>
  </si>
  <si>
    <t>{673eeeea-4715-41d1-8bd2-933520fa4443}</t>
  </si>
  <si>
    <t>04</t>
  </si>
  <si>
    <t>Oprava MK ul. U Hřiště</t>
  </si>
  <si>
    <t>{fdf0a1cd-381e-495e-a828-4e364b32ea23}</t>
  </si>
  <si>
    <t>05</t>
  </si>
  <si>
    <t>Oprava MK ul. Závodní, část II.</t>
  </si>
  <si>
    <t>{c5d7493f-6d92-42a2-9a70-cbefcb7065dd}</t>
  </si>
  <si>
    <t>KRYCÍ LIST SOUPISU PRACÍ</t>
  </si>
  <si>
    <t>Objekt:</t>
  </si>
  <si>
    <t>01 - Oprava MK ul. Okalová</t>
  </si>
  <si>
    <t>01081608</t>
  </si>
  <si>
    <t>Ing. Pavol Lipták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</si>
  <si>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</si>
  <si>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</si>
  <si>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</si>
  <si>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</si>
  <si>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</si>
  <si>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</si>
  <si>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</si>
  <si>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</si>
  <si>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</si>
  <si>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</si>
  <si>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</si>
  <si>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</si>
  <si>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</si>
  <si>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</si>
  <si>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</si>
  <si>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</si>
  <si>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</si>
  <si>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</si>
  <si>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</si>
  <si>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</si>
  <si>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</si>
  <si>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</si>
  <si>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</si>
  <si>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</si>
  <si>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</si>
  <si>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</si>
  <si>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</si>
  <si>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</si>
  <si>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</si>
  <si>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</si>
  <si>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113154334R01</t>
  </si>
  <si>
    <t>Frézování živičného krytu tl 120 mm pruh š 2 m pl do 10000 m2 bez překážek v trase</t>
  </si>
  <si>
    <t>m2</t>
  </si>
  <si>
    <t>4</t>
  </si>
  <si>
    <t>178794881</t>
  </si>
  <si>
    <t>5</t>
  </si>
  <si>
    <t>Komunikace pozemní</t>
  </si>
  <si>
    <t>573111112</t>
  </si>
  <si>
    <t>Postřik živičný infiltrační s posypem z asfaltu množství 1 kg/m2</t>
  </si>
  <si>
    <t>-675376515</t>
  </si>
  <si>
    <t>3</t>
  </si>
  <si>
    <t>573231106</t>
  </si>
  <si>
    <t>Postřik živičný spojovací ze silniční emulze v množství 0,30 kg/m2</t>
  </si>
  <si>
    <t>824470668</t>
  </si>
  <si>
    <t>577154121</t>
  </si>
  <si>
    <t>Asfaltový beton vrstva obrusná ACO 11 (ABS) tř. I tl 60 mm š přes 3 m z nemodifikovaného asfaltu</t>
  </si>
  <si>
    <t>-416477766</t>
  </si>
  <si>
    <t>577155122</t>
  </si>
  <si>
    <t>Asfaltový beton vrstva ložní ACL 16 (ABH) tl 60 mm š přes 3 m z nemodifikovaného asfaltu</t>
  </si>
  <si>
    <t>425532654</t>
  </si>
  <si>
    <t>9</t>
  </si>
  <si>
    <t>Ostatní konstrukce a práce, bourání</t>
  </si>
  <si>
    <t>6</t>
  </si>
  <si>
    <t>919112213</t>
  </si>
  <si>
    <t>Řezání spár pro vytvoření komůrky š 10 mm hl 25 mm pro těsnící zálivku v živičném krytu</t>
  </si>
  <si>
    <t>m</t>
  </si>
  <si>
    <t>1926298366</t>
  </si>
  <si>
    <t>7</t>
  </si>
  <si>
    <t>919121213</t>
  </si>
  <si>
    <t>Těsnění spár zálivkou za studena pro komůrky š 10 mm hl 25 mm bez těsnicího profilu</t>
  </si>
  <si>
    <t>1128639438</t>
  </si>
  <si>
    <t>8</t>
  </si>
  <si>
    <t>919731123</t>
  </si>
  <si>
    <t>Zarovnání styčné plochy podkladu nebo krytu živičného tl do 200 mm</t>
  </si>
  <si>
    <t>1939940682</t>
  </si>
  <si>
    <t>919735113</t>
  </si>
  <si>
    <t>Řezání stávajícího živičného krytu hl do 150 mm</t>
  </si>
  <si>
    <t>-607216606</t>
  </si>
  <si>
    <t>10</t>
  </si>
  <si>
    <t>938909311</t>
  </si>
  <si>
    <t>Čištění vozovek metením strojně podkladu nebo krytu betonového nebo živičného</t>
  </si>
  <si>
    <t>44437216</t>
  </si>
  <si>
    <t>997</t>
  </si>
  <si>
    <t>Přesun sutě</t>
  </si>
  <si>
    <t>11</t>
  </si>
  <si>
    <t>997221551</t>
  </si>
  <si>
    <t>Vodorovná doprava suti ze sypkých materiálů do 1 km</t>
  </si>
  <si>
    <t>t</t>
  </si>
  <si>
    <t>1357384985</t>
  </si>
  <si>
    <t>997221559</t>
  </si>
  <si>
    <t>Příplatek ZKD 1 km u vodorovné dopravy suti ze sypkých materiálů</t>
  </si>
  <si>
    <t>-1770573278</t>
  </si>
  <si>
    <t>VV</t>
  </si>
  <si>
    <t>29,7*9 'Přepočtené koeficientem množství</t>
  </si>
  <si>
    <t>13</t>
  </si>
  <si>
    <t>997221873</t>
  </si>
  <si>
    <t>Poplatek za uložení na recyklační skládce (skládkovné) stavebního odpadu zeminy a kamení zatříděného do Katalogu odpadů pod kódem 17 05 04</t>
  </si>
  <si>
    <t>1634908188</t>
  </si>
  <si>
    <t>14</t>
  </si>
  <si>
    <t>997221875</t>
  </si>
  <si>
    <t>Poplatek za uložení na recyklační skládce (skládkovné) stavebního odpadu asfaltového bez obsahu dehtu zatříděného do Katalogu odpadů pod kódem 17 03 02</t>
  </si>
  <si>
    <t>2050339485</t>
  </si>
  <si>
    <t>998</t>
  </si>
  <si>
    <t>Přesun hmot</t>
  </si>
  <si>
    <t>15</t>
  </si>
  <si>
    <t>998225111</t>
  </si>
  <si>
    <t>Přesun hmot pro pozemní komunikace s krytem z kamene, monolitickým betonovým nebo živičným</t>
  </si>
  <si>
    <t>-1263095642</t>
  </si>
  <si>
    <t>VRN3</t>
  </si>
  <si>
    <t>Zařízení staveniště</t>
  </si>
  <si>
    <t>16</t>
  </si>
  <si>
    <t>034303000</t>
  </si>
  <si>
    <t>Dopravní značení na staveništi - provizorní dopravní značení</t>
  </si>
  <si>
    <t>kpl</t>
  </si>
  <si>
    <t>1024</t>
  </si>
  <si>
    <t>139537308</t>
  </si>
  <si>
    <t>02 - Oprava MK ul. Do Kopce, část B</t>
  </si>
  <si>
    <t>03 - Oprava MK ul. K Pískovně</t>
  </si>
  <si>
    <t xml:space="preserve">    8 - Trubní vedení</t>
  </si>
  <si>
    <t>Trubní vedení</t>
  </si>
  <si>
    <t>899132121</t>
  </si>
  <si>
    <t>Výměna (výšková úprava) poklopu kanalizačního pevného s ošetřením podkladu hloubky do 25 cm</t>
  </si>
  <si>
    <t>kus</t>
  </si>
  <si>
    <t>617683829</t>
  </si>
  <si>
    <t>919794441</t>
  </si>
  <si>
    <t>Úprava ploch kolem hydrantů, šoupat, poklopů a mříží nebo sloupů v živičných krytech pl do 2 m2</t>
  </si>
  <si>
    <t>-705088267</t>
  </si>
  <si>
    <t>164,01*9 'Přepočtené koeficientem množství</t>
  </si>
  <si>
    <t>17</t>
  </si>
  <si>
    <t>18</t>
  </si>
  <si>
    <t>04 - Oprava MK ul. U Hřiště</t>
  </si>
  <si>
    <t>-312260619</t>
  </si>
  <si>
    <t>332,97*9 'Přepočtené koeficientem množství</t>
  </si>
  <si>
    <t>05 - Oprava MK ul. Závodní, část II.</t>
  </si>
  <si>
    <t>915211111</t>
  </si>
  <si>
    <t>Vodorovné dopravní značení dělící čáry souvislé š 125 mm bílý plast</t>
  </si>
  <si>
    <t>-2108533222</t>
  </si>
  <si>
    <t>"VDZ 11" 1 * 38</t>
  </si>
  <si>
    <t>915231111</t>
  </si>
  <si>
    <t>Vodorovné dopravní značení přechody pro chodce, šipky, symboly bílý plast</t>
  </si>
  <si>
    <t>305552288</t>
  </si>
  <si>
    <t>"VDZ 2x text BUS" 2*0,52</t>
  </si>
  <si>
    <t>"VDZ Pozor děti" 1</t>
  </si>
  <si>
    <t>Součet</t>
  </si>
  <si>
    <t>915611111</t>
  </si>
  <si>
    <t>Předznačení vodorovného liniového značení</t>
  </si>
  <si>
    <t>-630632492</t>
  </si>
  <si>
    <t>915621111</t>
  </si>
  <si>
    <t>Předznačení vodorovného plošného značení</t>
  </si>
  <si>
    <t>1809218270</t>
  </si>
  <si>
    <t>-94500897</t>
  </si>
  <si>
    <t>651,42*9 'Přepočtené koeficientem množství</t>
  </si>
  <si>
    <t>19</t>
  </si>
  <si>
    <t>20</t>
  </si>
  <si>
    <t>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</si>
</sst>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/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1"/>
  <sheetViews>
    <sheetView showGridLines="0" tabSelected="1" topLeftCell="A79" workbookViewId="0">
      <selection activeCell="BE49" sqref="BE4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" customHeight="1"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6" t="s">
        <v>6</v>
      </c>
      <c r="BT2" s="16" t="s">
        <v>7</v>
      </c>
    </row>
    <row r="3" spans="1:74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39" t="s">
        <v>14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1"/>
      <c r="AQ5" s="21"/>
      <c r="AR5" s="19"/>
      <c r="BE5" s="236" t="s">
        <v>15</v>
      </c>
      <c r="BS5" s="16" t="s">
        <v>6</v>
      </c>
    </row>
    <row r="6" spans="1:74" s="1" customFormat="1" ht="36.9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1" t="s">
        <v>17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1"/>
      <c r="AQ6" s="21"/>
      <c r="AR6" s="19"/>
      <c r="BE6" s="237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37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37"/>
      <c r="BS8" s="16" t="s">
        <v>6</v>
      </c>
    </row>
    <row r="9" spans="1:74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7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237"/>
      <c r="BS10" s="16" t="s">
        <v>6</v>
      </c>
    </row>
    <row r="11" spans="1:74" s="1" customFormat="1" ht="18.45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237"/>
      <c r="BS11" s="16" t="s">
        <v>6</v>
      </c>
    </row>
    <row r="12" spans="1:74" s="1" customFormat="1" ht="6.9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7"/>
      <c r="BS12" s="16" t="s">
        <v>6</v>
      </c>
    </row>
    <row r="13" spans="1:74" s="1" customFormat="1" ht="12" customHeight="1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30</v>
      </c>
      <c r="AO13" s="21"/>
      <c r="AP13" s="21"/>
      <c r="AQ13" s="21"/>
      <c r="AR13" s="19"/>
      <c r="BE13" s="237"/>
      <c r="BS13" s="16" t="s">
        <v>6</v>
      </c>
    </row>
    <row r="14" spans="1:74" ht="13.2">
      <c r="B14" s="20"/>
      <c r="C14" s="21"/>
      <c r="D14" s="21"/>
      <c r="E14" s="242" t="s">
        <v>30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8" t="s">
        <v>28</v>
      </c>
      <c r="AL14" s="21"/>
      <c r="AM14" s="21"/>
      <c r="AN14" s="30" t="s">
        <v>30</v>
      </c>
      <c r="AO14" s="21"/>
      <c r="AP14" s="21"/>
      <c r="AQ14" s="21"/>
      <c r="AR14" s="19"/>
      <c r="BE14" s="237"/>
      <c r="BS14" s="16" t="s">
        <v>6</v>
      </c>
    </row>
    <row r="15" spans="1:74" s="1" customFormat="1" ht="6.9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7"/>
      <c r="BS15" s="16" t="s">
        <v>4</v>
      </c>
    </row>
    <row r="16" spans="1:74" s="1" customFormat="1" ht="12" customHeight="1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37"/>
      <c r="BS16" s="16" t="s">
        <v>4</v>
      </c>
    </row>
    <row r="17" spans="1:71" s="1" customFormat="1" ht="18.45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237"/>
      <c r="BS17" s="16" t="s">
        <v>33</v>
      </c>
    </row>
    <row r="18" spans="1:71" s="1" customFormat="1" ht="6.9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7"/>
      <c r="BS18" s="16" t="s">
        <v>6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37"/>
      <c r="BS19" s="16" t="s">
        <v>6</v>
      </c>
    </row>
    <row r="20" spans="1:71" s="1" customFormat="1" ht="18.45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237"/>
      <c r="BS20" s="16" t="s">
        <v>33</v>
      </c>
    </row>
    <row r="21" spans="1:71" s="1" customFormat="1" ht="6.9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7"/>
    </row>
    <row r="22" spans="1:71" s="1" customFormat="1" ht="12" customHeight="1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7"/>
    </row>
    <row r="23" spans="1:71" s="1" customFormat="1" ht="16.5" customHeight="1">
      <c r="B23" s="20"/>
      <c r="C23" s="21"/>
      <c r="D23" s="21"/>
      <c r="E23" s="244" t="s">
        <v>1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1"/>
      <c r="AP23" s="21"/>
      <c r="AQ23" s="21"/>
      <c r="AR23" s="19"/>
      <c r="BE23" s="237"/>
    </row>
    <row r="24" spans="1:71" s="1" customFormat="1" ht="6.9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7"/>
    </row>
    <row r="25" spans="1:71" s="1" customFormat="1" ht="6.9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7"/>
    </row>
    <row r="26" spans="1:71" s="2" customFormat="1" ht="25.95" customHeight="1">
      <c r="A26" s="33"/>
      <c r="B26" s="34"/>
      <c r="C26" s="35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5">
        <f>ROUND(AG94,2)</f>
        <v>0</v>
      </c>
      <c r="AL26" s="246"/>
      <c r="AM26" s="246"/>
      <c r="AN26" s="246"/>
      <c r="AO26" s="246"/>
      <c r="AP26" s="35"/>
      <c r="AQ26" s="35"/>
      <c r="AR26" s="38"/>
      <c r="BE26" s="237"/>
    </row>
    <row r="27" spans="1:71" s="2" customFormat="1" ht="6.9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7"/>
    </row>
    <row r="28" spans="1:71" s="2" customFormat="1" ht="13.2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7" t="s">
        <v>37</v>
      </c>
      <c r="M28" s="247"/>
      <c r="N28" s="247"/>
      <c r="O28" s="247"/>
      <c r="P28" s="247"/>
      <c r="Q28" s="35"/>
      <c r="R28" s="35"/>
      <c r="S28" s="35"/>
      <c r="T28" s="35"/>
      <c r="U28" s="35"/>
      <c r="V28" s="35"/>
      <c r="W28" s="247" t="s">
        <v>38</v>
      </c>
      <c r="X28" s="247"/>
      <c r="Y28" s="247"/>
      <c r="Z28" s="247"/>
      <c r="AA28" s="247"/>
      <c r="AB28" s="247"/>
      <c r="AC28" s="247"/>
      <c r="AD28" s="247"/>
      <c r="AE28" s="247"/>
      <c r="AF28" s="35"/>
      <c r="AG28" s="35"/>
      <c r="AH28" s="35"/>
      <c r="AI28" s="35"/>
      <c r="AJ28" s="35"/>
      <c r="AK28" s="247" t="s">
        <v>39</v>
      </c>
      <c r="AL28" s="247"/>
      <c r="AM28" s="247"/>
      <c r="AN28" s="247"/>
      <c r="AO28" s="247"/>
      <c r="AP28" s="35"/>
      <c r="AQ28" s="35"/>
      <c r="AR28" s="38"/>
      <c r="BE28" s="237"/>
    </row>
    <row r="29" spans="1:71" s="3" customFormat="1" ht="14.4" customHeight="1">
      <c r="B29" s="39"/>
      <c r="C29" s="40"/>
      <c r="D29" s="28" t="s">
        <v>40</v>
      </c>
      <c r="E29" s="40"/>
      <c r="F29" s="28" t="s">
        <v>41</v>
      </c>
      <c r="G29" s="40"/>
      <c r="H29" s="40"/>
      <c r="I29" s="40"/>
      <c r="J29" s="40"/>
      <c r="K29" s="40"/>
      <c r="L29" s="231">
        <v>0.21</v>
      </c>
      <c r="M29" s="230"/>
      <c r="N29" s="230"/>
      <c r="O29" s="230"/>
      <c r="P29" s="230"/>
      <c r="Q29" s="40"/>
      <c r="R29" s="40"/>
      <c r="S29" s="40"/>
      <c r="T29" s="40"/>
      <c r="U29" s="40"/>
      <c r="V29" s="40"/>
      <c r="W29" s="229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F29" s="40"/>
      <c r="AG29" s="40"/>
      <c r="AH29" s="40"/>
      <c r="AI29" s="40"/>
      <c r="AJ29" s="40"/>
      <c r="AK29" s="229">
        <f>ROUND(AV94, 2)</f>
        <v>0</v>
      </c>
      <c r="AL29" s="230"/>
      <c r="AM29" s="230"/>
      <c r="AN29" s="230"/>
      <c r="AO29" s="230"/>
      <c r="AP29" s="40"/>
      <c r="AQ29" s="40"/>
      <c r="AR29" s="41"/>
      <c r="BE29" s="238"/>
    </row>
    <row r="30" spans="1:71" s="3" customFormat="1" ht="14.4" customHeight="1">
      <c r="B30" s="39"/>
      <c r="C30" s="40"/>
      <c r="D30" s="40"/>
      <c r="E30" s="40"/>
      <c r="F30" s="28" t="s">
        <v>42</v>
      </c>
      <c r="G30" s="40"/>
      <c r="H30" s="40"/>
      <c r="I30" s="40"/>
      <c r="J30" s="40"/>
      <c r="K30" s="40"/>
      <c r="L30" s="231">
        <v>0.12</v>
      </c>
      <c r="M30" s="230"/>
      <c r="N30" s="230"/>
      <c r="O30" s="230"/>
      <c r="P30" s="230"/>
      <c r="Q30" s="40"/>
      <c r="R30" s="40"/>
      <c r="S30" s="40"/>
      <c r="T30" s="40"/>
      <c r="U30" s="40"/>
      <c r="V30" s="40"/>
      <c r="W30" s="229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F30" s="40"/>
      <c r="AG30" s="40"/>
      <c r="AH30" s="40"/>
      <c r="AI30" s="40"/>
      <c r="AJ30" s="40"/>
      <c r="AK30" s="229">
        <f>ROUND(AW94, 2)</f>
        <v>0</v>
      </c>
      <c r="AL30" s="230"/>
      <c r="AM30" s="230"/>
      <c r="AN30" s="230"/>
      <c r="AO30" s="230"/>
      <c r="AP30" s="40"/>
      <c r="AQ30" s="40"/>
      <c r="AR30" s="41"/>
      <c r="BE30" s="238"/>
    </row>
    <row r="31" spans="1:71" s="3" customFormat="1" ht="14.4" hidden="1" customHeight="1">
      <c r="B31" s="39"/>
      <c r="C31" s="40"/>
      <c r="D31" s="40"/>
      <c r="E31" s="40"/>
      <c r="F31" s="28" t="s">
        <v>43</v>
      </c>
      <c r="G31" s="40"/>
      <c r="H31" s="40"/>
      <c r="I31" s="40"/>
      <c r="J31" s="40"/>
      <c r="K31" s="40"/>
      <c r="L31" s="231">
        <v>0.21</v>
      </c>
      <c r="M31" s="230"/>
      <c r="N31" s="230"/>
      <c r="O31" s="230"/>
      <c r="P31" s="230"/>
      <c r="Q31" s="40"/>
      <c r="R31" s="40"/>
      <c r="S31" s="40"/>
      <c r="T31" s="40"/>
      <c r="U31" s="40"/>
      <c r="V31" s="40"/>
      <c r="W31" s="229">
        <f>ROUND(BB94, 2)</f>
        <v>0</v>
      </c>
      <c r="X31" s="230"/>
      <c r="Y31" s="230"/>
      <c r="Z31" s="230"/>
      <c r="AA31" s="230"/>
      <c r="AB31" s="230"/>
      <c r="AC31" s="230"/>
      <c r="AD31" s="230"/>
      <c r="AE31" s="230"/>
      <c r="AF31" s="40"/>
      <c r="AG31" s="40"/>
      <c r="AH31" s="40"/>
      <c r="AI31" s="40"/>
      <c r="AJ31" s="40"/>
      <c r="AK31" s="229">
        <v>0</v>
      </c>
      <c r="AL31" s="230"/>
      <c r="AM31" s="230"/>
      <c r="AN31" s="230"/>
      <c r="AO31" s="230"/>
      <c r="AP31" s="40"/>
      <c r="AQ31" s="40"/>
      <c r="AR31" s="41"/>
      <c r="BE31" s="238"/>
    </row>
    <row r="32" spans="1:71" s="3" customFormat="1" ht="14.4" hidden="1" customHeight="1">
      <c r="B32" s="39"/>
      <c r="C32" s="40"/>
      <c r="D32" s="40"/>
      <c r="E32" s="40"/>
      <c r="F32" s="28" t="s">
        <v>44</v>
      </c>
      <c r="G32" s="40"/>
      <c r="H32" s="40"/>
      <c r="I32" s="40"/>
      <c r="J32" s="40"/>
      <c r="K32" s="40"/>
      <c r="L32" s="231">
        <v>0.12</v>
      </c>
      <c r="M32" s="230"/>
      <c r="N32" s="230"/>
      <c r="O32" s="230"/>
      <c r="P32" s="230"/>
      <c r="Q32" s="40"/>
      <c r="R32" s="40"/>
      <c r="S32" s="40"/>
      <c r="T32" s="40"/>
      <c r="U32" s="40"/>
      <c r="V32" s="40"/>
      <c r="W32" s="229">
        <f>ROUND(BC94, 2)</f>
        <v>0</v>
      </c>
      <c r="X32" s="230"/>
      <c r="Y32" s="230"/>
      <c r="Z32" s="230"/>
      <c r="AA32" s="230"/>
      <c r="AB32" s="230"/>
      <c r="AC32" s="230"/>
      <c r="AD32" s="230"/>
      <c r="AE32" s="230"/>
      <c r="AF32" s="40"/>
      <c r="AG32" s="40"/>
      <c r="AH32" s="40"/>
      <c r="AI32" s="40"/>
      <c r="AJ32" s="40"/>
      <c r="AK32" s="229">
        <v>0</v>
      </c>
      <c r="AL32" s="230"/>
      <c r="AM32" s="230"/>
      <c r="AN32" s="230"/>
      <c r="AO32" s="230"/>
      <c r="AP32" s="40"/>
      <c r="AQ32" s="40"/>
      <c r="AR32" s="41"/>
      <c r="BE32" s="238"/>
    </row>
    <row r="33" spans="1:57" s="3" customFormat="1" ht="14.4" hidden="1" customHeight="1">
      <c r="B33" s="39"/>
      <c r="C33" s="40"/>
      <c r="D33" s="40"/>
      <c r="E33" s="40"/>
      <c r="F33" s="28" t="s">
        <v>45</v>
      </c>
      <c r="G33" s="40"/>
      <c r="H33" s="40"/>
      <c r="I33" s="40"/>
      <c r="J33" s="40"/>
      <c r="K33" s="40"/>
      <c r="L33" s="231">
        <v>0</v>
      </c>
      <c r="M33" s="230"/>
      <c r="N33" s="230"/>
      <c r="O33" s="230"/>
      <c r="P33" s="230"/>
      <c r="Q33" s="40"/>
      <c r="R33" s="40"/>
      <c r="S33" s="40"/>
      <c r="T33" s="40"/>
      <c r="U33" s="40"/>
      <c r="V33" s="40"/>
      <c r="W33" s="229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F33" s="40"/>
      <c r="AG33" s="40"/>
      <c r="AH33" s="40"/>
      <c r="AI33" s="40"/>
      <c r="AJ33" s="40"/>
      <c r="AK33" s="229">
        <v>0</v>
      </c>
      <c r="AL33" s="230"/>
      <c r="AM33" s="230"/>
      <c r="AN33" s="230"/>
      <c r="AO33" s="230"/>
      <c r="AP33" s="40"/>
      <c r="AQ33" s="40"/>
      <c r="AR33" s="41"/>
      <c r="BE33" s="238"/>
    </row>
    <row r="34" spans="1:57" s="2" customFormat="1" ht="6.9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7"/>
    </row>
    <row r="35" spans="1:57" s="2" customFormat="1" ht="25.95" customHeight="1">
      <c r="A35" s="33"/>
      <c r="B35" s="34"/>
      <c r="C35" s="42"/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47</v>
      </c>
      <c r="U35" s="44"/>
      <c r="V35" s="44"/>
      <c r="W35" s="44"/>
      <c r="X35" s="235" t="s">
        <v>48</v>
      </c>
      <c r="Y35" s="233"/>
      <c r="Z35" s="233"/>
      <c r="AA35" s="233"/>
      <c r="AB35" s="233"/>
      <c r="AC35" s="44"/>
      <c r="AD35" s="44"/>
      <c r="AE35" s="44"/>
      <c r="AF35" s="44"/>
      <c r="AG35" s="44"/>
      <c r="AH35" s="44"/>
      <c r="AI35" s="44"/>
      <c r="AJ35" s="44"/>
      <c r="AK35" s="232">
        <f>SUM(AK26:AK33)</f>
        <v>0</v>
      </c>
      <c r="AL35" s="233"/>
      <c r="AM35" s="233"/>
      <c r="AN35" s="233"/>
      <c r="AO35" s="234"/>
      <c r="AP35" s="42"/>
      <c r="AQ35" s="42"/>
      <c r="AR35" s="38"/>
      <c r="BE35" s="33"/>
    </row>
    <row r="36" spans="1:57" s="2" customFormat="1" ht="6.9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" customHeight="1">
      <c r="B49" s="46"/>
      <c r="C49" s="47"/>
      <c r="D49" s="48" t="s">
        <v>49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50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3.2">
      <c r="A60" s="33"/>
      <c r="B60" s="34"/>
      <c r="C60" s="35"/>
      <c r="D60" s="51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51</v>
      </c>
      <c r="AI60" s="37"/>
      <c r="AJ60" s="37"/>
      <c r="AK60" s="37"/>
      <c r="AL60" s="37"/>
      <c r="AM60" s="51" t="s">
        <v>52</v>
      </c>
      <c r="AN60" s="37"/>
      <c r="AO60" s="37"/>
      <c r="AP60" s="35"/>
      <c r="AQ60" s="35"/>
      <c r="AR60" s="38"/>
      <c r="BE60" s="33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3.2">
      <c r="A64" s="33"/>
      <c r="B64" s="34"/>
      <c r="C64" s="35"/>
      <c r="D64" s="48" t="s">
        <v>53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54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3.2">
      <c r="A75" s="33"/>
      <c r="B75" s="34"/>
      <c r="C75" s="35"/>
      <c r="D75" s="51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51</v>
      </c>
      <c r="AI75" s="37"/>
      <c r="AJ75" s="37"/>
      <c r="AK75" s="37"/>
      <c r="AL75" s="37"/>
      <c r="AM75" s="51" t="s">
        <v>52</v>
      </c>
      <c r="AN75" s="37"/>
      <c r="AO75" s="37"/>
      <c r="AP75" s="35"/>
      <c r="AQ75" s="35"/>
      <c r="AR75" s="38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" customHeight="1">
      <c r="A82" s="33"/>
      <c r="B82" s="34"/>
      <c r="C82" s="22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01_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8" t="str">
        <f>K6</f>
        <v>Město Petřvald - Opravy MK_2026</v>
      </c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62"/>
      <c r="AQ85" s="62"/>
      <c r="AR85" s="63"/>
    </row>
    <row r="86" spans="1:91" s="2" customFormat="1" ht="6.9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Petřvald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0" t="str">
        <f>IF(AN8= "","",AN8)</f>
        <v>3. 2. 2026</v>
      </c>
      <c r="AN87" s="260"/>
      <c r="AO87" s="35"/>
      <c r="AP87" s="35"/>
      <c r="AQ87" s="35"/>
      <c r="AR87" s="38"/>
      <c r="BE87" s="33"/>
    </row>
    <row r="88" spans="1:91" s="2" customFormat="1" ht="6.9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15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Petřvald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31</v>
      </c>
      <c r="AJ89" s="35"/>
      <c r="AK89" s="35"/>
      <c r="AL89" s="35"/>
      <c r="AM89" s="261" t="str">
        <f>IF(E17="","",E17)</f>
        <v xml:space="preserve"> </v>
      </c>
      <c r="AN89" s="262"/>
      <c r="AO89" s="262"/>
      <c r="AP89" s="262"/>
      <c r="AQ89" s="35"/>
      <c r="AR89" s="38"/>
      <c r="AS89" s="263" t="s">
        <v>56</v>
      </c>
      <c r="AT89" s="264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15" customHeight="1">
      <c r="A90" s="33"/>
      <c r="B90" s="34"/>
      <c r="C90" s="28" t="s">
        <v>29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34</v>
      </c>
      <c r="AJ90" s="35"/>
      <c r="AK90" s="35"/>
      <c r="AL90" s="35"/>
      <c r="AM90" s="261" t="str">
        <f>IF(E20="","",E20)</f>
        <v xml:space="preserve"> </v>
      </c>
      <c r="AN90" s="262"/>
      <c r="AO90" s="262"/>
      <c r="AP90" s="262"/>
      <c r="AQ90" s="35"/>
      <c r="AR90" s="38"/>
      <c r="AS90" s="265"/>
      <c r="AT90" s="266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8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7"/>
      <c r="AT91" s="268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51" t="s">
        <v>57</v>
      </c>
      <c r="D92" s="252"/>
      <c r="E92" s="252"/>
      <c r="F92" s="252"/>
      <c r="G92" s="252"/>
      <c r="H92" s="72"/>
      <c r="I92" s="254" t="s">
        <v>58</v>
      </c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3" t="s">
        <v>59</v>
      </c>
      <c r="AH92" s="252"/>
      <c r="AI92" s="252"/>
      <c r="AJ92" s="252"/>
      <c r="AK92" s="252"/>
      <c r="AL92" s="252"/>
      <c r="AM92" s="252"/>
      <c r="AN92" s="254" t="s">
        <v>60</v>
      </c>
      <c r="AO92" s="252"/>
      <c r="AP92" s="255"/>
      <c r="AQ92" s="73" t="s">
        <v>61</v>
      </c>
      <c r="AR92" s="38"/>
      <c r="AS92" s="74" t="s">
        <v>62</v>
      </c>
      <c r="AT92" s="75" t="s">
        <v>63</v>
      </c>
      <c r="AU92" s="75" t="s">
        <v>64</v>
      </c>
      <c r="AV92" s="75" t="s">
        <v>65</v>
      </c>
      <c r="AW92" s="75" t="s">
        <v>66</v>
      </c>
      <c r="AX92" s="75" t="s">
        <v>67</v>
      </c>
      <c r="AY92" s="75" t="s">
        <v>68</v>
      </c>
      <c r="AZ92" s="75" t="s">
        <v>69</v>
      </c>
      <c r="BA92" s="75" t="s">
        <v>70</v>
      </c>
      <c r="BB92" s="75" t="s">
        <v>71</v>
      </c>
      <c r="BC92" s="75" t="s">
        <v>72</v>
      </c>
      <c r="BD92" s="76" t="s">
        <v>73</v>
      </c>
      <c r="BE92" s="33"/>
    </row>
    <row r="93" spans="1:91" s="2" customFormat="1" ht="10.8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" customHeight="1">
      <c r="B94" s="80"/>
      <c r="C94" s="81" t="s">
        <v>74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56">
        <f>ROUND(SUM(AG95:AG99),2)</f>
        <v>0</v>
      </c>
      <c r="AH94" s="256"/>
      <c r="AI94" s="256"/>
      <c r="AJ94" s="256"/>
      <c r="AK94" s="256"/>
      <c r="AL94" s="256"/>
      <c r="AM94" s="256"/>
      <c r="AN94" s="257">
        <f t="shared" ref="AN94:AN99" si="0">SUM(AG94,AT94)</f>
        <v>0</v>
      </c>
      <c r="AO94" s="257"/>
      <c r="AP94" s="257"/>
      <c r="AQ94" s="84" t="s">
        <v>1</v>
      </c>
      <c r="AR94" s="85"/>
      <c r="AS94" s="86">
        <f>ROUND(SUM(AS95:AS99),2)</f>
        <v>0</v>
      </c>
      <c r="AT94" s="87">
        <f t="shared" ref="AT94:AT99" si="1">ROUND(SUM(AV94:AW94),2)</f>
        <v>0</v>
      </c>
      <c r="AU94" s="88">
        <f>ROUND(SUM(AU95:AU99),5)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ROUND(SUM(AZ95:AZ99),2)</f>
        <v>0</v>
      </c>
      <c r="BA94" s="87">
        <f>ROUND(SUM(BA95:BA99),2)</f>
        <v>0</v>
      </c>
      <c r="BB94" s="87">
        <f>ROUND(SUM(BB95:BB99),2)</f>
        <v>0</v>
      </c>
      <c r="BC94" s="87">
        <f>ROUND(SUM(BC95:BC99),2)</f>
        <v>0</v>
      </c>
      <c r="BD94" s="89">
        <f>ROUND(SUM(BD95:BD99),2)</f>
        <v>0</v>
      </c>
      <c r="BS94" s="90" t="s">
        <v>75</v>
      </c>
      <c r="BT94" s="90" t="s">
        <v>76</v>
      </c>
      <c r="BU94" s="91" t="s">
        <v>77</v>
      </c>
      <c r="BV94" s="90" t="s">
        <v>78</v>
      </c>
      <c r="BW94" s="90" t="s">
        <v>5</v>
      </c>
      <c r="BX94" s="90" t="s">
        <v>79</v>
      </c>
      <c r="CL94" s="90" t="s">
        <v>1</v>
      </c>
    </row>
    <row r="95" spans="1:91" s="7" customFormat="1" ht="16.5" customHeight="1">
      <c r="A95" s="92" t="s">
        <v>80</v>
      </c>
      <c r="B95" s="93"/>
      <c r="C95" s="94"/>
      <c r="D95" s="250" t="s">
        <v>81</v>
      </c>
      <c r="E95" s="250"/>
      <c r="F95" s="250"/>
      <c r="G95" s="250"/>
      <c r="H95" s="250"/>
      <c r="I95" s="95"/>
      <c r="J95" s="250" t="s">
        <v>82</v>
      </c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48">
        <f>'01 - Oprava MK ul. Okalová'!J30</f>
        <v>0</v>
      </c>
      <c r="AH95" s="249"/>
      <c r="AI95" s="249"/>
      <c r="AJ95" s="249"/>
      <c r="AK95" s="249"/>
      <c r="AL95" s="249"/>
      <c r="AM95" s="249"/>
      <c r="AN95" s="248">
        <f t="shared" si="0"/>
        <v>0</v>
      </c>
      <c r="AO95" s="249"/>
      <c r="AP95" s="249"/>
      <c r="AQ95" s="96" t="s">
        <v>83</v>
      </c>
      <c r="AR95" s="97"/>
      <c r="AS95" s="98">
        <v>0</v>
      </c>
      <c r="AT95" s="99">
        <f t="shared" si="1"/>
        <v>0</v>
      </c>
      <c r="AU95" s="100">
        <f>'01 - Oprava MK ul. Okalová'!P123</f>
        <v>0</v>
      </c>
      <c r="AV95" s="99">
        <f>'01 - Oprava MK ul. Okalová'!J33</f>
        <v>0</v>
      </c>
      <c r="AW95" s="99">
        <f>'01 - Oprava MK ul. Okalová'!J34</f>
        <v>0</v>
      </c>
      <c r="AX95" s="99">
        <f>'01 - Oprava MK ul. Okalová'!J35</f>
        <v>0</v>
      </c>
      <c r="AY95" s="99">
        <f>'01 - Oprava MK ul. Okalová'!J36</f>
        <v>0</v>
      </c>
      <c r="AZ95" s="99">
        <f>'01 - Oprava MK ul. Okalová'!F33</f>
        <v>0</v>
      </c>
      <c r="BA95" s="99">
        <f>'01 - Oprava MK ul. Okalová'!F34</f>
        <v>0</v>
      </c>
      <c r="BB95" s="99">
        <f>'01 - Oprava MK ul. Okalová'!F35</f>
        <v>0</v>
      </c>
      <c r="BC95" s="99">
        <f>'01 - Oprava MK ul. Okalová'!F36</f>
        <v>0</v>
      </c>
      <c r="BD95" s="101">
        <f>'01 - Oprava MK ul. Okalová'!F37</f>
        <v>0</v>
      </c>
      <c r="BT95" s="102" t="s">
        <v>84</v>
      </c>
      <c r="BV95" s="102" t="s">
        <v>78</v>
      </c>
      <c r="BW95" s="102" t="s">
        <v>85</v>
      </c>
      <c r="BX95" s="102" t="s">
        <v>5</v>
      </c>
      <c r="CL95" s="102" t="s">
        <v>1</v>
      </c>
      <c r="CM95" s="102" t="s">
        <v>86</v>
      </c>
    </row>
    <row r="96" spans="1:91" s="7" customFormat="1" ht="16.5" customHeight="1">
      <c r="A96" s="92" t="s">
        <v>80</v>
      </c>
      <c r="B96" s="93"/>
      <c r="C96" s="94"/>
      <c r="D96" s="250" t="s">
        <v>87</v>
      </c>
      <c r="E96" s="250"/>
      <c r="F96" s="250"/>
      <c r="G96" s="250"/>
      <c r="H96" s="250"/>
      <c r="I96" s="95"/>
      <c r="J96" s="250" t="s">
        <v>88</v>
      </c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48">
        <f>'02 - Oprava MK ul. Do Kop...'!J30</f>
        <v>0</v>
      </c>
      <c r="AH96" s="249"/>
      <c r="AI96" s="249"/>
      <c r="AJ96" s="249"/>
      <c r="AK96" s="249"/>
      <c r="AL96" s="249"/>
      <c r="AM96" s="249"/>
      <c r="AN96" s="248">
        <f t="shared" si="0"/>
        <v>0</v>
      </c>
      <c r="AO96" s="249"/>
      <c r="AP96" s="249"/>
      <c r="AQ96" s="96" t="s">
        <v>83</v>
      </c>
      <c r="AR96" s="97"/>
      <c r="AS96" s="98">
        <v>0</v>
      </c>
      <c r="AT96" s="99">
        <f t="shared" si="1"/>
        <v>0</v>
      </c>
      <c r="AU96" s="100">
        <f>'02 - Oprava MK ul. Do Kop...'!P123</f>
        <v>0</v>
      </c>
      <c r="AV96" s="99">
        <f>'02 - Oprava MK ul. Do Kop...'!J33</f>
        <v>0</v>
      </c>
      <c r="AW96" s="99">
        <f>'02 - Oprava MK ul. Do Kop...'!J34</f>
        <v>0</v>
      </c>
      <c r="AX96" s="99">
        <f>'02 - Oprava MK ul. Do Kop...'!J35</f>
        <v>0</v>
      </c>
      <c r="AY96" s="99">
        <f>'02 - Oprava MK ul. Do Kop...'!J36</f>
        <v>0</v>
      </c>
      <c r="AZ96" s="99">
        <f>'02 - Oprava MK ul. Do Kop...'!F33</f>
        <v>0</v>
      </c>
      <c r="BA96" s="99">
        <f>'02 - Oprava MK ul. Do Kop...'!F34</f>
        <v>0</v>
      </c>
      <c r="BB96" s="99">
        <f>'02 - Oprava MK ul. Do Kop...'!F35</f>
        <v>0</v>
      </c>
      <c r="BC96" s="99">
        <f>'02 - Oprava MK ul. Do Kop...'!F36</f>
        <v>0</v>
      </c>
      <c r="BD96" s="101">
        <f>'02 - Oprava MK ul. Do Kop...'!F37</f>
        <v>0</v>
      </c>
      <c r="BT96" s="102" t="s">
        <v>84</v>
      </c>
      <c r="BV96" s="102" t="s">
        <v>78</v>
      </c>
      <c r="BW96" s="102" t="s">
        <v>89</v>
      </c>
      <c r="BX96" s="102" t="s">
        <v>5</v>
      </c>
      <c r="CL96" s="102" t="s">
        <v>1</v>
      </c>
      <c r="CM96" s="102" t="s">
        <v>86</v>
      </c>
    </row>
    <row r="97" spans="1:91" s="7" customFormat="1" ht="16.5" customHeight="1">
      <c r="A97" s="92" t="s">
        <v>80</v>
      </c>
      <c r="B97" s="93"/>
      <c r="C97" s="94"/>
      <c r="D97" s="250" t="s">
        <v>90</v>
      </c>
      <c r="E97" s="250"/>
      <c r="F97" s="250"/>
      <c r="G97" s="250"/>
      <c r="H97" s="250"/>
      <c r="I97" s="95"/>
      <c r="J97" s="250" t="s">
        <v>91</v>
      </c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48">
        <f>'03 - Oprava MK ul. K Písk...'!J30</f>
        <v>0</v>
      </c>
      <c r="AH97" s="249"/>
      <c r="AI97" s="249"/>
      <c r="AJ97" s="249"/>
      <c r="AK97" s="249"/>
      <c r="AL97" s="249"/>
      <c r="AM97" s="249"/>
      <c r="AN97" s="248">
        <f t="shared" si="0"/>
        <v>0</v>
      </c>
      <c r="AO97" s="249"/>
      <c r="AP97" s="249"/>
      <c r="AQ97" s="96" t="s">
        <v>83</v>
      </c>
      <c r="AR97" s="97"/>
      <c r="AS97" s="98">
        <v>0</v>
      </c>
      <c r="AT97" s="99">
        <f t="shared" si="1"/>
        <v>0</v>
      </c>
      <c r="AU97" s="100">
        <f>'03 - Oprava MK ul. K Písk...'!P124</f>
        <v>0</v>
      </c>
      <c r="AV97" s="99">
        <f>'03 - Oprava MK ul. K Písk...'!J33</f>
        <v>0</v>
      </c>
      <c r="AW97" s="99">
        <f>'03 - Oprava MK ul. K Písk...'!J34</f>
        <v>0</v>
      </c>
      <c r="AX97" s="99">
        <f>'03 - Oprava MK ul. K Písk...'!J35</f>
        <v>0</v>
      </c>
      <c r="AY97" s="99">
        <f>'03 - Oprava MK ul. K Písk...'!J36</f>
        <v>0</v>
      </c>
      <c r="AZ97" s="99">
        <f>'03 - Oprava MK ul. K Písk...'!F33</f>
        <v>0</v>
      </c>
      <c r="BA97" s="99">
        <f>'03 - Oprava MK ul. K Písk...'!F34</f>
        <v>0</v>
      </c>
      <c r="BB97" s="99">
        <f>'03 - Oprava MK ul. K Písk...'!F35</f>
        <v>0</v>
      </c>
      <c r="BC97" s="99">
        <f>'03 - Oprava MK ul. K Písk...'!F36</f>
        <v>0</v>
      </c>
      <c r="BD97" s="101">
        <f>'03 - Oprava MK ul. K Písk...'!F37</f>
        <v>0</v>
      </c>
      <c r="BT97" s="102" t="s">
        <v>84</v>
      </c>
      <c r="BV97" s="102" t="s">
        <v>78</v>
      </c>
      <c r="BW97" s="102" t="s">
        <v>92</v>
      </c>
      <c r="BX97" s="102" t="s">
        <v>5</v>
      </c>
      <c r="CL97" s="102" t="s">
        <v>1</v>
      </c>
      <c r="CM97" s="102" t="s">
        <v>86</v>
      </c>
    </row>
    <row r="98" spans="1:91" s="7" customFormat="1" ht="16.5" customHeight="1">
      <c r="A98" s="92" t="s">
        <v>80</v>
      </c>
      <c r="B98" s="93"/>
      <c r="C98" s="94"/>
      <c r="D98" s="250" t="s">
        <v>93</v>
      </c>
      <c r="E98" s="250"/>
      <c r="F98" s="250"/>
      <c r="G98" s="250"/>
      <c r="H98" s="250"/>
      <c r="I98" s="95"/>
      <c r="J98" s="250" t="s">
        <v>94</v>
      </c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48">
        <f>'04 - Oprava MK ul. U Hřiště'!J30</f>
        <v>0</v>
      </c>
      <c r="AH98" s="249"/>
      <c r="AI98" s="249"/>
      <c r="AJ98" s="249"/>
      <c r="AK98" s="249"/>
      <c r="AL98" s="249"/>
      <c r="AM98" s="249"/>
      <c r="AN98" s="248">
        <f t="shared" si="0"/>
        <v>0</v>
      </c>
      <c r="AO98" s="249"/>
      <c r="AP98" s="249"/>
      <c r="AQ98" s="96" t="s">
        <v>83</v>
      </c>
      <c r="AR98" s="97"/>
      <c r="AS98" s="98">
        <v>0</v>
      </c>
      <c r="AT98" s="99">
        <f t="shared" si="1"/>
        <v>0</v>
      </c>
      <c r="AU98" s="100">
        <f>'04 - Oprava MK ul. U Hřiště'!P124</f>
        <v>0</v>
      </c>
      <c r="AV98" s="99">
        <f>'04 - Oprava MK ul. U Hřiště'!J33</f>
        <v>0</v>
      </c>
      <c r="AW98" s="99">
        <f>'04 - Oprava MK ul. U Hřiště'!J34</f>
        <v>0</v>
      </c>
      <c r="AX98" s="99">
        <f>'04 - Oprava MK ul. U Hřiště'!J35</f>
        <v>0</v>
      </c>
      <c r="AY98" s="99">
        <f>'04 - Oprava MK ul. U Hřiště'!J36</f>
        <v>0</v>
      </c>
      <c r="AZ98" s="99">
        <f>'04 - Oprava MK ul. U Hřiště'!F33</f>
        <v>0</v>
      </c>
      <c r="BA98" s="99">
        <f>'04 - Oprava MK ul. U Hřiště'!F34</f>
        <v>0</v>
      </c>
      <c r="BB98" s="99">
        <f>'04 - Oprava MK ul. U Hřiště'!F35</f>
        <v>0</v>
      </c>
      <c r="BC98" s="99">
        <f>'04 - Oprava MK ul. U Hřiště'!F36</f>
        <v>0</v>
      </c>
      <c r="BD98" s="101">
        <f>'04 - Oprava MK ul. U Hřiště'!F37</f>
        <v>0</v>
      </c>
      <c r="BT98" s="102" t="s">
        <v>84</v>
      </c>
      <c r="BV98" s="102" t="s">
        <v>78</v>
      </c>
      <c r="BW98" s="102" t="s">
        <v>95</v>
      </c>
      <c r="BX98" s="102" t="s">
        <v>5</v>
      </c>
      <c r="CL98" s="102" t="s">
        <v>1</v>
      </c>
      <c r="CM98" s="102" t="s">
        <v>86</v>
      </c>
    </row>
    <row r="99" spans="1:91" s="7" customFormat="1" ht="16.5" customHeight="1">
      <c r="A99" s="92" t="s">
        <v>80</v>
      </c>
      <c r="B99" s="93"/>
      <c r="C99" s="94"/>
      <c r="D99" s="250" t="s">
        <v>96</v>
      </c>
      <c r="E99" s="250"/>
      <c r="F99" s="250"/>
      <c r="G99" s="250"/>
      <c r="H99" s="250"/>
      <c r="I99" s="95"/>
      <c r="J99" s="250" t="s">
        <v>97</v>
      </c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48">
        <f>'05 - Oprava MK ul. Závodn...'!J30</f>
        <v>0</v>
      </c>
      <c r="AH99" s="249"/>
      <c r="AI99" s="249"/>
      <c r="AJ99" s="249"/>
      <c r="AK99" s="249"/>
      <c r="AL99" s="249"/>
      <c r="AM99" s="249"/>
      <c r="AN99" s="248">
        <f t="shared" si="0"/>
        <v>0</v>
      </c>
      <c r="AO99" s="249"/>
      <c r="AP99" s="249"/>
      <c r="AQ99" s="96" t="s">
        <v>83</v>
      </c>
      <c r="AR99" s="97"/>
      <c r="AS99" s="103">
        <v>0</v>
      </c>
      <c r="AT99" s="104">
        <f t="shared" si="1"/>
        <v>0</v>
      </c>
      <c r="AU99" s="105">
        <f>'05 - Oprava MK ul. Závodn...'!P124</f>
        <v>0</v>
      </c>
      <c r="AV99" s="104">
        <f>'05 - Oprava MK ul. Závodn...'!J33</f>
        <v>0</v>
      </c>
      <c r="AW99" s="104">
        <f>'05 - Oprava MK ul. Závodn...'!J34</f>
        <v>0</v>
      </c>
      <c r="AX99" s="104">
        <f>'05 - Oprava MK ul. Závodn...'!J35</f>
        <v>0</v>
      </c>
      <c r="AY99" s="104">
        <f>'05 - Oprava MK ul. Závodn...'!J36</f>
        <v>0</v>
      </c>
      <c r="AZ99" s="104">
        <f>'05 - Oprava MK ul. Závodn...'!F33</f>
        <v>0</v>
      </c>
      <c r="BA99" s="104">
        <f>'05 - Oprava MK ul. Závodn...'!F34</f>
        <v>0</v>
      </c>
      <c r="BB99" s="104">
        <f>'05 - Oprava MK ul. Závodn...'!F35</f>
        <v>0</v>
      </c>
      <c r="BC99" s="104">
        <f>'05 - Oprava MK ul. Závodn...'!F36</f>
        <v>0</v>
      </c>
      <c r="BD99" s="106">
        <f>'05 - Oprava MK ul. Závodn...'!F37</f>
        <v>0</v>
      </c>
      <c r="BT99" s="102" t="s">
        <v>84</v>
      </c>
      <c r="BV99" s="102" t="s">
        <v>78</v>
      </c>
      <c r="BW99" s="102" t="s">
        <v>98</v>
      </c>
      <c r="BX99" s="102" t="s">
        <v>5</v>
      </c>
      <c r="CL99" s="102" t="s">
        <v>1</v>
      </c>
      <c r="CM99" s="102" t="s">
        <v>86</v>
      </c>
    </row>
    <row r="100" spans="1:91" s="2" customFormat="1" ht="30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8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91" s="2" customFormat="1" ht="6.9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38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</sheetData>
  <sheetProtection password="CC35" sheet="1" objects="1" scenarios="1" formatColumns="0" formatRows="0"/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Oprava MK ul. Okalová'!C2" display="/"/>
    <hyperlink ref="A96" location="'02 - Oprava MK ul. Do Kop...'!C2" display="/"/>
    <hyperlink ref="A97" location="'03 - Oprava MK ul. K Písk...'!C2" display="/"/>
    <hyperlink ref="A98" location="'04 - Oprava MK ul. U Hřiště'!C2" display="/"/>
    <hyperlink ref="A99" location="'05 - Oprava MK ul. Závodn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8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85</v>
      </c>
    </row>
    <row r="3" spans="1:46" s="1" customFormat="1" ht="6.9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" hidden="1" customHeight="1">
      <c r="B4" s="19"/>
      <c r="D4" s="109" t="s">
        <v>99</v>
      </c>
      <c r="L4" s="19"/>
      <c r="M4" s="110" t="s">
        <v>10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72" t="str">
        <f>'Rekapitulace stavby'!K6</f>
        <v>Město Petřvald - Opravy MK_2026</v>
      </c>
      <c r="F7" s="273"/>
      <c r="G7" s="273"/>
      <c r="H7" s="273"/>
      <c r="L7" s="19"/>
    </row>
    <row r="8" spans="1:46" s="2" customFormat="1" ht="12" hidden="1" customHeight="1">
      <c r="A8" s="33"/>
      <c r="B8" s="38"/>
      <c r="C8" s="33"/>
      <c r="D8" s="111" t="s">
        <v>100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74" t="s">
        <v>101</v>
      </c>
      <c r="F9" s="275"/>
      <c r="G9" s="275"/>
      <c r="H9" s="27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3. 2. 2026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76" t="str">
        <f>'Rekapitulace stavby'!E14</f>
        <v>Vyplň údaj</v>
      </c>
      <c r="F18" s="277"/>
      <c r="G18" s="277"/>
      <c r="H18" s="277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28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34</v>
      </c>
      <c r="E23" s="33"/>
      <c r="F23" s="33"/>
      <c r="G23" s="33"/>
      <c r="H23" s="33"/>
      <c r="I23" s="111" t="s">
        <v>25</v>
      </c>
      <c r="J23" s="112" t="s">
        <v>102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103</v>
      </c>
      <c r="F24" s="33"/>
      <c r="G24" s="33"/>
      <c r="H24" s="33"/>
      <c r="I24" s="111" t="s">
        <v>28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35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78" t="s">
        <v>1</v>
      </c>
      <c r="F27" s="278"/>
      <c r="G27" s="278"/>
      <c r="H27" s="27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36</v>
      </c>
      <c r="E30" s="33"/>
      <c r="F30" s="33"/>
      <c r="G30" s="33"/>
      <c r="H30" s="33"/>
      <c r="I30" s="33"/>
      <c r="J30" s="119">
        <f>ROUND(J123,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hidden="1" customHeight="1">
      <c r="A32" s="33"/>
      <c r="B32" s="38"/>
      <c r="C32" s="33"/>
      <c r="D32" s="33"/>
      <c r="E32" s="33"/>
      <c r="F32" s="120" t="s">
        <v>38</v>
      </c>
      <c r="G32" s="33"/>
      <c r="H32" s="33"/>
      <c r="I32" s="120" t="s">
        <v>37</v>
      </c>
      <c r="J32" s="120" t="s">
        <v>39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hidden="1" customHeight="1">
      <c r="A33" s="33"/>
      <c r="B33" s="38"/>
      <c r="C33" s="33"/>
      <c r="D33" s="121" t="s">
        <v>40</v>
      </c>
      <c r="E33" s="111" t="s">
        <v>41</v>
      </c>
      <c r="F33" s="122">
        <f>ROUND((SUM(BE123:BE147)),  2)</f>
        <v>0</v>
      </c>
      <c r="G33" s="33"/>
      <c r="H33" s="33"/>
      <c r="I33" s="123">
        <v>0.21</v>
      </c>
      <c r="J33" s="122">
        <f>ROUND(((SUM(BE123:BE147))*I33),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hidden="1" customHeight="1">
      <c r="A34" s="33"/>
      <c r="B34" s="38"/>
      <c r="C34" s="33"/>
      <c r="D34" s="33"/>
      <c r="E34" s="111" t="s">
        <v>42</v>
      </c>
      <c r="F34" s="122">
        <f>ROUND((SUM(BF123:BF147)),  2)</f>
        <v>0</v>
      </c>
      <c r="G34" s="33"/>
      <c r="H34" s="33"/>
      <c r="I34" s="123">
        <v>0.12</v>
      </c>
      <c r="J34" s="122">
        <f>ROUND(((SUM(BF123:BF147))*I34),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8"/>
      <c r="C35" s="33"/>
      <c r="D35" s="33"/>
      <c r="E35" s="111" t="s">
        <v>43</v>
      </c>
      <c r="F35" s="122">
        <f>ROUND((SUM(BG123:BG147)),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8"/>
      <c r="C36" s="33"/>
      <c r="D36" s="33"/>
      <c r="E36" s="111" t="s">
        <v>44</v>
      </c>
      <c r="F36" s="122">
        <f>ROUND((SUM(BH123:BH147)),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8"/>
      <c r="C37" s="33"/>
      <c r="D37" s="33"/>
      <c r="E37" s="111" t="s">
        <v>45</v>
      </c>
      <c r="F37" s="122">
        <f>ROUND((SUM(BI123:BI147)),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46</v>
      </c>
      <c r="E39" s="126"/>
      <c r="F39" s="126"/>
      <c r="G39" s="127" t="s">
        <v>47</v>
      </c>
      <c r="H39" s="128" t="s">
        <v>48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hidden="1" customHeight="1">
      <c r="B41" s="19"/>
      <c r="L41" s="19"/>
    </row>
    <row r="42" spans="1:31" s="1" customFormat="1" ht="14.4" hidden="1" customHeight="1">
      <c r="B42" s="19"/>
      <c r="L42" s="19"/>
    </row>
    <row r="43" spans="1:31" s="1" customFormat="1" ht="14.4" hidden="1" customHeight="1">
      <c r="B43" s="19"/>
      <c r="L43" s="19"/>
    </row>
    <row r="44" spans="1:31" s="1" customFormat="1" ht="14.4" hidden="1" customHeight="1">
      <c r="B44" s="19"/>
      <c r="L44" s="19"/>
    </row>
    <row r="45" spans="1:31" s="1" customFormat="1" ht="14.4" hidden="1" customHeight="1">
      <c r="B45" s="19"/>
      <c r="L45" s="19"/>
    </row>
    <row r="46" spans="1:31" s="1" customFormat="1" ht="14.4" hidden="1" customHeight="1">
      <c r="B46" s="19"/>
      <c r="L46" s="19"/>
    </row>
    <row r="47" spans="1:31" s="1" customFormat="1" ht="14.4" hidden="1" customHeight="1">
      <c r="B47" s="19"/>
      <c r="L47" s="19"/>
    </row>
    <row r="48" spans="1:31" s="1" customFormat="1" ht="14.4" hidden="1" customHeight="1">
      <c r="B48" s="19"/>
      <c r="L48" s="19"/>
    </row>
    <row r="49" spans="1:31" s="1" customFormat="1" ht="14.4" hidden="1" customHeight="1">
      <c r="B49" s="19"/>
      <c r="L49" s="19"/>
    </row>
    <row r="50" spans="1:31" s="2" customFormat="1" ht="14.4" hidden="1" customHeight="1">
      <c r="B50" s="50"/>
      <c r="D50" s="131" t="s">
        <v>49</v>
      </c>
      <c r="E50" s="132"/>
      <c r="F50" s="132"/>
      <c r="G50" s="131" t="s">
        <v>50</v>
      </c>
      <c r="H50" s="132"/>
      <c r="I50" s="132"/>
      <c r="J50" s="132"/>
      <c r="K50" s="132"/>
      <c r="L50" s="50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3.2" hidden="1">
      <c r="A61" s="33"/>
      <c r="B61" s="38"/>
      <c r="C61" s="33"/>
      <c r="D61" s="133" t="s">
        <v>51</v>
      </c>
      <c r="E61" s="134"/>
      <c r="F61" s="135" t="s">
        <v>52</v>
      </c>
      <c r="G61" s="133" t="s">
        <v>51</v>
      </c>
      <c r="H61" s="134"/>
      <c r="I61" s="134"/>
      <c r="J61" s="136" t="s">
        <v>52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3.2" hidden="1">
      <c r="A65" s="33"/>
      <c r="B65" s="38"/>
      <c r="C65" s="33"/>
      <c r="D65" s="131" t="s">
        <v>53</v>
      </c>
      <c r="E65" s="137"/>
      <c r="F65" s="137"/>
      <c r="G65" s="131" t="s">
        <v>54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3.2" hidden="1">
      <c r="A76" s="33"/>
      <c r="B76" s="38"/>
      <c r="C76" s="33"/>
      <c r="D76" s="133" t="s">
        <v>51</v>
      </c>
      <c r="E76" s="134"/>
      <c r="F76" s="135" t="s">
        <v>52</v>
      </c>
      <c r="G76" s="133" t="s">
        <v>51</v>
      </c>
      <c r="H76" s="134"/>
      <c r="I76" s="134"/>
      <c r="J76" s="136" t="s">
        <v>52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47" s="2" customFormat="1" ht="6.9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hidden="1" customHeight="1">
      <c r="A82" s="33"/>
      <c r="B82" s="34"/>
      <c r="C82" s="22" t="s">
        <v>104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70" t="str">
        <f>E7</f>
        <v>Město Petřvald - Opravy MK_2026</v>
      </c>
      <c r="F85" s="271"/>
      <c r="G85" s="271"/>
      <c r="H85" s="27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100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8" t="str">
        <f>E9</f>
        <v>01 - Oprava MK ul. Okalová</v>
      </c>
      <c r="F87" s="269"/>
      <c r="G87" s="269"/>
      <c r="H87" s="26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Petřvald</v>
      </c>
      <c r="G89" s="35"/>
      <c r="H89" s="35"/>
      <c r="I89" s="28" t="s">
        <v>22</v>
      </c>
      <c r="J89" s="65" t="str">
        <f>IF(J12="","",J12)</f>
        <v>3. 2. 2026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hidden="1" customHeight="1">
      <c r="A91" s="33"/>
      <c r="B91" s="34"/>
      <c r="C91" s="28" t="s">
        <v>24</v>
      </c>
      <c r="D91" s="35"/>
      <c r="E91" s="35"/>
      <c r="F91" s="26" t="str">
        <f>E15</f>
        <v>Město Petřvald</v>
      </c>
      <c r="G91" s="35"/>
      <c r="H91" s="35"/>
      <c r="I91" s="28" t="s">
        <v>31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hidden="1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34</v>
      </c>
      <c r="J92" s="31" t="str">
        <f>E24</f>
        <v>Ing. Pavol Lipták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105</v>
      </c>
      <c r="D94" s="143"/>
      <c r="E94" s="143"/>
      <c r="F94" s="143"/>
      <c r="G94" s="143"/>
      <c r="H94" s="143"/>
      <c r="I94" s="143"/>
      <c r="J94" s="144" t="s">
        <v>106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hidden="1" customHeight="1">
      <c r="A96" s="33"/>
      <c r="B96" s="34"/>
      <c r="C96" s="145" t="s">
        <v>107</v>
      </c>
      <c r="D96" s="35"/>
      <c r="E96" s="35"/>
      <c r="F96" s="35"/>
      <c r="G96" s="35"/>
      <c r="H96" s="35"/>
      <c r="I96" s="35"/>
      <c r="J96" s="83">
        <f>J123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108</v>
      </c>
    </row>
    <row r="97" spans="1:31" s="9" customFormat="1" ht="24.9" hidden="1" customHeight="1">
      <c r="B97" s="146"/>
      <c r="C97" s="147"/>
      <c r="D97" s="148" t="s">
        <v>109</v>
      </c>
      <c r="E97" s="149"/>
      <c r="F97" s="149"/>
      <c r="G97" s="149"/>
      <c r="H97" s="149"/>
      <c r="I97" s="149"/>
      <c r="J97" s="150">
        <f>J124</f>
        <v>0</v>
      </c>
      <c r="K97" s="147"/>
      <c r="L97" s="151"/>
    </row>
    <row r="98" spans="1:31" s="10" customFormat="1" ht="19.95" hidden="1" customHeight="1">
      <c r="B98" s="152"/>
      <c r="C98" s="153"/>
      <c r="D98" s="154" t="s">
        <v>110</v>
      </c>
      <c r="E98" s="155"/>
      <c r="F98" s="155"/>
      <c r="G98" s="155"/>
      <c r="H98" s="155"/>
      <c r="I98" s="155"/>
      <c r="J98" s="156">
        <f>J125</f>
        <v>0</v>
      </c>
      <c r="K98" s="153"/>
      <c r="L98" s="157"/>
    </row>
    <row r="99" spans="1:31" s="10" customFormat="1" ht="19.95" hidden="1" customHeight="1">
      <c r="B99" s="152"/>
      <c r="C99" s="153"/>
      <c r="D99" s="154" t="s">
        <v>111</v>
      </c>
      <c r="E99" s="155"/>
      <c r="F99" s="155"/>
      <c r="G99" s="155"/>
      <c r="H99" s="155"/>
      <c r="I99" s="155"/>
      <c r="J99" s="156">
        <f>J127</f>
        <v>0</v>
      </c>
      <c r="K99" s="153"/>
      <c r="L99" s="157"/>
    </row>
    <row r="100" spans="1:31" s="10" customFormat="1" ht="19.95" hidden="1" customHeight="1">
      <c r="B100" s="152"/>
      <c r="C100" s="153"/>
      <c r="D100" s="154" t="s">
        <v>112</v>
      </c>
      <c r="E100" s="155"/>
      <c r="F100" s="155"/>
      <c r="G100" s="155"/>
      <c r="H100" s="155"/>
      <c r="I100" s="155"/>
      <c r="J100" s="156">
        <f>J132</f>
        <v>0</v>
      </c>
      <c r="K100" s="153"/>
      <c r="L100" s="157"/>
    </row>
    <row r="101" spans="1:31" s="10" customFormat="1" ht="19.95" hidden="1" customHeight="1">
      <c r="B101" s="152"/>
      <c r="C101" s="153"/>
      <c r="D101" s="154" t="s">
        <v>113</v>
      </c>
      <c r="E101" s="155"/>
      <c r="F101" s="155"/>
      <c r="G101" s="155"/>
      <c r="H101" s="155"/>
      <c r="I101" s="155"/>
      <c r="J101" s="156">
        <f>J138</f>
        <v>0</v>
      </c>
      <c r="K101" s="153"/>
      <c r="L101" s="157"/>
    </row>
    <row r="102" spans="1:31" s="10" customFormat="1" ht="19.95" hidden="1" customHeight="1">
      <c r="B102" s="152"/>
      <c r="C102" s="153"/>
      <c r="D102" s="154" t="s">
        <v>114</v>
      </c>
      <c r="E102" s="155"/>
      <c r="F102" s="155"/>
      <c r="G102" s="155"/>
      <c r="H102" s="155"/>
      <c r="I102" s="155"/>
      <c r="J102" s="156">
        <f>J144</f>
        <v>0</v>
      </c>
      <c r="K102" s="153"/>
      <c r="L102" s="157"/>
    </row>
    <row r="103" spans="1:31" s="10" customFormat="1" ht="19.95" hidden="1" customHeight="1">
      <c r="B103" s="152"/>
      <c r="C103" s="153"/>
      <c r="D103" s="154" t="s">
        <v>115</v>
      </c>
      <c r="E103" s="155"/>
      <c r="F103" s="155"/>
      <c r="G103" s="155"/>
      <c r="H103" s="155"/>
      <c r="I103" s="155"/>
      <c r="J103" s="156">
        <f>J146</f>
        <v>0</v>
      </c>
      <c r="K103" s="153"/>
      <c r="L103" s="157"/>
    </row>
    <row r="104" spans="1:31" s="2" customFormat="1" ht="21.75" hidden="1" customHeight="1">
      <c r="A104" s="33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hidden="1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hidden="1"/>
    <row r="107" spans="1:31" hidden="1"/>
    <row r="108" spans="1:31" hidden="1"/>
    <row r="109" spans="1:31" s="2" customFormat="1" ht="6.9" customHeight="1">
      <c r="A109" s="33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" customHeight="1">
      <c r="A110" s="33"/>
      <c r="B110" s="34"/>
      <c r="C110" s="22" t="s">
        <v>116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5"/>
      <c r="D113" s="35"/>
      <c r="E113" s="270" t="str">
        <f>E7</f>
        <v>Město Petřvald - Opravy MK_2026</v>
      </c>
      <c r="F113" s="271"/>
      <c r="G113" s="271"/>
      <c r="H113" s="271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100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5"/>
      <c r="D115" s="35"/>
      <c r="E115" s="258" t="str">
        <f>E9</f>
        <v>01 - Oprava MK ul. Okalová</v>
      </c>
      <c r="F115" s="269"/>
      <c r="G115" s="269"/>
      <c r="H115" s="269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5"/>
      <c r="E117" s="35"/>
      <c r="F117" s="26" t="str">
        <f>F12</f>
        <v>Petřvald</v>
      </c>
      <c r="G117" s="35"/>
      <c r="H117" s="35"/>
      <c r="I117" s="28" t="s">
        <v>22</v>
      </c>
      <c r="J117" s="65" t="str">
        <f>IF(J12="","",J12)</f>
        <v>3. 2. 2026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24</v>
      </c>
      <c r="D119" s="35"/>
      <c r="E119" s="35"/>
      <c r="F119" s="26" t="str">
        <f>E15</f>
        <v>Město Petřvald</v>
      </c>
      <c r="G119" s="35"/>
      <c r="H119" s="35"/>
      <c r="I119" s="28" t="s">
        <v>31</v>
      </c>
      <c r="J119" s="31" t="str">
        <f>E21</f>
        <v xml:space="preserve"> 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29</v>
      </c>
      <c r="D120" s="35"/>
      <c r="E120" s="35"/>
      <c r="F120" s="26" t="str">
        <f>IF(E18="","",E18)</f>
        <v>Vyplň údaj</v>
      </c>
      <c r="G120" s="35"/>
      <c r="H120" s="35"/>
      <c r="I120" s="28" t="s">
        <v>34</v>
      </c>
      <c r="J120" s="31" t="str">
        <f>E24</f>
        <v>Ing. Pavol Lipták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58"/>
      <c r="B122" s="159"/>
      <c r="C122" s="160" t="s">
        <v>117</v>
      </c>
      <c r="D122" s="161" t="s">
        <v>61</v>
      </c>
      <c r="E122" s="161" t="s">
        <v>57</v>
      </c>
      <c r="F122" s="161" t="s">
        <v>58</v>
      </c>
      <c r="G122" s="161" t="s">
        <v>118</v>
      </c>
      <c r="H122" s="161" t="s">
        <v>119</v>
      </c>
      <c r="I122" s="161" t="s">
        <v>120</v>
      </c>
      <c r="J122" s="162" t="s">
        <v>106</v>
      </c>
      <c r="K122" s="163" t="s">
        <v>121</v>
      </c>
      <c r="L122" s="164"/>
      <c r="M122" s="74" t="s">
        <v>1</v>
      </c>
      <c r="N122" s="75" t="s">
        <v>40</v>
      </c>
      <c r="O122" s="75" t="s">
        <v>122</v>
      </c>
      <c r="P122" s="75" t="s">
        <v>123</v>
      </c>
      <c r="Q122" s="75" t="s">
        <v>124</v>
      </c>
      <c r="R122" s="75" t="s">
        <v>125</v>
      </c>
      <c r="S122" s="75" t="s">
        <v>126</v>
      </c>
      <c r="T122" s="76" t="s">
        <v>127</v>
      </c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</row>
    <row r="123" spans="1:65" s="2" customFormat="1" ht="22.8" customHeight="1">
      <c r="A123" s="33"/>
      <c r="B123" s="34"/>
      <c r="C123" s="81" t="s">
        <v>128</v>
      </c>
      <c r="D123" s="35"/>
      <c r="E123" s="35"/>
      <c r="F123" s="35"/>
      <c r="G123" s="35"/>
      <c r="H123" s="35"/>
      <c r="I123" s="35"/>
      <c r="J123" s="165">
        <f>BK123</f>
        <v>0</v>
      </c>
      <c r="K123" s="35"/>
      <c r="L123" s="38"/>
      <c r="M123" s="77"/>
      <c r="N123" s="166"/>
      <c r="O123" s="78"/>
      <c r="P123" s="167">
        <f>P124</f>
        <v>0</v>
      </c>
      <c r="Q123" s="78"/>
      <c r="R123" s="167">
        <f>R124</f>
        <v>1.4499999999999999E-2</v>
      </c>
      <c r="S123" s="78"/>
      <c r="T123" s="168">
        <f>T124</f>
        <v>29.7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75</v>
      </c>
      <c r="AU123" s="16" t="s">
        <v>108</v>
      </c>
      <c r="BK123" s="169">
        <f>BK124</f>
        <v>0</v>
      </c>
    </row>
    <row r="124" spans="1:65" s="12" customFormat="1" ht="25.95" customHeight="1">
      <c r="B124" s="170"/>
      <c r="C124" s="171"/>
      <c r="D124" s="172" t="s">
        <v>75</v>
      </c>
      <c r="E124" s="173" t="s">
        <v>129</v>
      </c>
      <c r="F124" s="173" t="s">
        <v>130</v>
      </c>
      <c r="G124" s="171"/>
      <c r="H124" s="171"/>
      <c r="I124" s="174"/>
      <c r="J124" s="175">
        <f>BK124</f>
        <v>0</v>
      </c>
      <c r="K124" s="171"/>
      <c r="L124" s="176"/>
      <c r="M124" s="177"/>
      <c r="N124" s="178"/>
      <c r="O124" s="178"/>
      <c r="P124" s="179">
        <f>P125+P127+P132+P138+P144+P146</f>
        <v>0</v>
      </c>
      <c r="Q124" s="178"/>
      <c r="R124" s="179">
        <f>R125+R127+R132+R138+R144+R146</f>
        <v>1.4499999999999999E-2</v>
      </c>
      <c r="S124" s="178"/>
      <c r="T124" s="180">
        <f>T125+T127+T132+T138+T144+T146</f>
        <v>29.7</v>
      </c>
      <c r="AR124" s="181" t="s">
        <v>84</v>
      </c>
      <c r="AT124" s="182" t="s">
        <v>75</v>
      </c>
      <c r="AU124" s="182" t="s">
        <v>76</v>
      </c>
      <c r="AY124" s="181" t="s">
        <v>131</v>
      </c>
      <c r="BK124" s="183">
        <f>BK125+BK127+BK132+BK138+BK144+BK146</f>
        <v>0</v>
      </c>
    </row>
    <row r="125" spans="1:65" s="12" customFormat="1" ht="22.8" customHeight="1">
      <c r="B125" s="170"/>
      <c r="C125" s="171"/>
      <c r="D125" s="172" t="s">
        <v>75</v>
      </c>
      <c r="E125" s="184" t="s">
        <v>84</v>
      </c>
      <c r="F125" s="184" t="s">
        <v>132</v>
      </c>
      <c r="G125" s="171"/>
      <c r="H125" s="171"/>
      <c r="I125" s="174"/>
      <c r="J125" s="185">
        <f>BK125</f>
        <v>0</v>
      </c>
      <c r="K125" s="171"/>
      <c r="L125" s="176"/>
      <c r="M125" s="177"/>
      <c r="N125" s="178"/>
      <c r="O125" s="178"/>
      <c r="P125" s="179">
        <f>P126</f>
        <v>0</v>
      </c>
      <c r="Q125" s="178"/>
      <c r="R125" s="179">
        <f>R126</f>
        <v>1.1699999999999999E-2</v>
      </c>
      <c r="S125" s="178"/>
      <c r="T125" s="180">
        <f>T126</f>
        <v>27.9</v>
      </c>
      <c r="AR125" s="181" t="s">
        <v>84</v>
      </c>
      <c r="AT125" s="182" t="s">
        <v>75</v>
      </c>
      <c r="AU125" s="182" t="s">
        <v>84</v>
      </c>
      <c r="AY125" s="181" t="s">
        <v>131</v>
      </c>
      <c r="BK125" s="183">
        <f>BK126</f>
        <v>0</v>
      </c>
    </row>
    <row r="126" spans="1:65" s="2" customFormat="1" ht="16.5" customHeight="1">
      <c r="A126" s="33"/>
      <c r="B126" s="34"/>
      <c r="C126" s="186" t="s">
        <v>84</v>
      </c>
      <c r="D126" s="186" t="s">
        <v>133</v>
      </c>
      <c r="E126" s="187" t="s">
        <v>134</v>
      </c>
      <c r="F126" s="188" t="s">
        <v>135</v>
      </c>
      <c r="G126" s="189" t="s">
        <v>136</v>
      </c>
      <c r="H126" s="190">
        <v>90</v>
      </c>
      <c r="I126" s="191"/>
      <c r="J126" s="192">
        <f>ROUND(I126*H126,2)</f>
        <v>0</v>
      </c>
      <c r="K126" s="193"/>
      <c r="L126" s="38"/>
      <c r="M126" s="194" t="s">
        <v>1</v>
      </c>
      <c r="N126" s="195" t="s">
        <v>41</v>
      </c>
      <c r="O126" s="70"/>
      <c r="P126" s="196">
        <f>O126*H126</f>
        <v>0</v>
      </c>
      <c r="Q126" s="196">
        <v>1.2999999999999999E-4</v>
      </c>
      <c r="R126" s="196">
        <f>Q126*H126</f>
        <v>1.1699999999999999E-2</v>
      </c>
      <c r="S126" s="196">
        <v>0.31</v>
      </c>
      <c r="T126" s="197">
        <f>S126*H126</f>
        <v>27.9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8" t="s">
        <v>137</v>
      </c>
      <c r="AT126" s="198" t="s">
        <v>133</v>
      </c>
      <c r="AU126" s="198" t="s">
        <v>86</v>
      </c>
      <c r="AY126" s="16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6" t="s">
        <v>84</v>
      </c>
      <c r="BK126" s="199">
        <f>ROUND(I126*H126,2)</f>
        <v>0</v>
      </c>
      <c r="BL126" s="16" t="s">
        <v>137</v>
      </c>
      <c r="BM126" s="198" t="s">
        <v>138</v>
      </c>
    </row>
    <row r="127" spans="1:65" s="12" customFormat="1" ht="22.8" customHeight="1">
      <c r="B127" s="170"/>
      <c r="C127" s="171"/>
      <c r="D127" s="172" t="s">
        <v>75</v>
      </c>
      <c r="E127" s="184" t="s">
        <v>139</v>
      </c>
      <c r="F127" s="184" t="s">
        <v>140</v>
      </c>
      <c r="G127" s="171"/>
      <c r="H127" s="171"/>
      <c r="I127" s="174"/>
      <c r="J127" s="185">
        <f>BK127</f>
        <v>0</v>
      </c>
      <c r="K127" s="171"/>
      <c r="L127" s="176"/>
      <c r="M127" s="177"/>
      <c r="N127" s="178"/>
      <c r="O127" s="178"/>
      <c r="P127" s="179">
        <f>SUM(P128:P131)</f>
        <v>0</v>
      </c>
      <c r="Q127" s="178"/>
      <c r="R127" s="179">
        <f>SUM(R128:R131)</f>
        <v>0</v>
      </c>
      <c r="S127" s="178"/>
      <c r="T127" s="180">
        <f>SUM(T128:T131)</f>
        <v>0</v>
      </c>
      <c r="AR127" s="181" t="s">
        <v>84</v>
      </c>
      <c r="AT127" s="182" t="s">
        <v>75</v>
      </c>
      <c r="AU127" s="182" t="s">
        <v>84</v>
      </c>
      <c r="AY127" s="181" t="s">
        <v>131</v>
      </c>
      <c r="BK127" s="183">
        <f>SUM(BK128:BK131)</f>
        <v>0</v>
      </c>
    </row>
    <row r="128" spans="1:65" s="2" customFormat="1" ht="16.5" customHeight="1">
      <c r="A128" s="33"/>
      <c r="B128" s="34"/>
      <c r="C128" s="186" t="s">
        <v>86</v>
      </c>
      <c r="D128" s="186" t="s">
        <v>133</v>
      </c>
      <c r="E128" s="187" t="s">
        <v>141</v>
      </c>
      <c r="F128" s="188" t="s">
        <v>142</v>
      </c>
      <c r="G128" s="189" t="s">
        <v>136</v>
      </c>
      <c r="H128" s="190">
        <v>90</v>
      </c>
      <c r="I128" s="191"/>
      <c r="J128" s="192">
        <f>ROUND(I128*H128,2)</f>
        <v>0</v>
      </c>
      <c r="K128" s="193"/>
      <c r="L128" s="38"/>
      <c r="M128" s="194" t="s">
        <v>1</v>
      </c>
      <c r="N128" s="195" t="s">
        <v>41</v>
      </c>
      <c r="O128" s="70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8" t="s">
        <v>137</v>
      </c>
      <c r="AT128" s="198" t="s">
        <v>133</v>
      </c>
      <c r="AU128" s="198" t="s">
        <v>86</v>
      </c>
      <c r="AY128" s="16" t="s">
        <v>131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6" t="s">
        <v>84</v>
      </c>
      <c r="BK128" s="199">
        <f>ROUND(I128*H128,2)</f>
        <v>0</v>
      </c>
      <c r="BL128" s="16" t="s">
        <v>137</v>
      </c>
      <c r="BM128" s="198" t="s">
        <v>143</v>
      </c>
    </row>
    <row r="129" spans="1:65" s="2" customFormat="1" ht="16.5" customHeight="1">
      <c r="A129" s="33"/>
      <c r="B129" s="34"/>
      <c r="C129" s="186" t="s">
        <v>144</v>
      </c>
      <c r="D129" s="186" t="s">
        <v>133</v>
      </c>
      <c r="E129" s="187" t="s">
        <v>145</v>
      </c>
      <c r="F129" s="188" t="s">
        <v>146</v>
      </c>
      <c r="G129" s="189" t="s">
        <v>136</v>
      </c>
      <c r="H129" s="190">
        <v>90</v>
      </c>
      <c r="I129" s="191"/>
      <c r="J129" s="192">
        <f>ROUND(I129*H129,2)</f>
        <v>0</v>
      </c>
      <c r="K129" s="193"/>
      <c r="L129" s="38"/>
      <c r="M129" s="194" t="s">
        <v>1</v>
      </c>
      <c r="N129" s="195" t="s">
        <v>41</v>
      </c>
      <c r="O129" s="70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8" t="s">
        <v>137</v>
      </c>
      <c r="AT129" s="198" t="s">
        <v>133</v>
      </c>
      <c r="AU129" s="198" t="s">
        <v>86</v>
      </c>
      <c r="AY129" s="16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6" t="s">
        <v>84</v>
      </c>
      <c r="BK129" s="199">
        <f>ROUND(I129*H129,2)</f>
        <v>0</v>
      </c>
      <c r="BL129" s="16" t="s">
        <v>137</v>
      </c>
      <c r="BM129" s="198" t="s">
        <v>147</v>
      </c>
    </row>
    <row r="130" spans="1:65" s="2" customFormat="1" ht="21.75" customHeight="1">
      <c r="A130" s="33"/>
      <c r="B130" s="34"/>
      <c r="C130" s="186" t="s">
        <v>137</v>
      </c>
      <c r="D130" s="186" t="s">
        <v>133</v>
      </c>
      <c r="E130" s="187" t="s">
        <v>148</v>
      </c>
      <c r="F130" s="188" t="s">
        <v>149</v>
      </c>
      <c r="G130" s="189" t="s">
        <v>136</v>
      </c>
      <c r="H130" s="190">
        <v>90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41</v>
      </c>
      <c r="O130" s="7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137</v>
      </c>
      <c r="AT130" s="198" t="s">
        <v>133</v>
      </c>
      <c r="AU130" s="198" t="s">
        <v>86</v>
      </c>
      <c r="AY130" s="16" t="s">
        <v>131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84</v>
      </c>
      <c r="BK130" s="199">
        <f>ROUND(I130*H130,2)</f>
        <v>0</v>
      </c>
      <c r="BL130" s="16" t="s">
        <v>137</v>
      </c>
      <c r="BM130" s="198" t="s">
        <v>150</v>
      </c>
    </row>
    <row r="131" spans="1:65" s="2" customFormat="1" ht="16.5" customHeight="1">
      <c r="A131" s="33"/>
      <c r="B131" s="34"/>
      <c r="C131" s="186" t="s">
        <v>139</v>
      </c>
      <c r="D131" s="186" t="s">
        <v>133</v>
      </c>
      <c r="E131" s="187" t="s">
        <v>151</v>
      </c>
      <c r="F131" s="188" t="s">
        <v>152</v>
      </c>
      <c r="G131" s="189" t="s">
        <v>136</v>
      </c>
      <c r="H131" s="190">
        <v>90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41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137</v>
      </c>
      <c r="AT131" s="198" t="s">
        <v>133</v>
      </c>
      <c r="AU131" s="198" t="s">
        <v>86</v>
      </c>
      <c r="AY131" s="16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84</v>
      </c>
      <c r="BK131" s="199">
        <f>ROUND(I131*H131,2)</f>
        <v>0</v>
      </c>
      <c r="BL131" s="16" t="s">
        <v>137</v>
      </c>
      <c r="BM131" s="198" t="s">
        <v>153</v>
      </c>
    </row>
    <row r="132" spans="1:65" s="12" customFormat="1" ht="22.8" customHeight="1">
      <c r="B132" s="170"/>
      <c r="C132" s="171"/>
      <c r="D132" s="172" t="s">
        <v>75</v>
      </c>
      <c r="E132" s="184" t="s">
        <v>154</v>
      </c>
      <c r="F132" s="184" t="s">
        <v>155</v>
      </c>
      <c r="G132" s="171"/>
      <c r="H132" s="171"/>
      <c r="I132" s="174"/>
      <c r="J132" s="185">
        <f>BK132</f>
        <v>0</v>
      </c>
      <c r="K132" s="171"/>
      <c r="L132" s="176"/>
      <c r="M132" s="177"/>
      <c r="N132" s="178"/>
      <c r="O132" s="178"/>
      <c r="P132" s="179">
        <f>SUM(P133:P137)</f>
        <v>0</v>
      </c>
      <c r="Q132" s="178"/>
      <c r="R132" s="179">
        <f>SUM(R133:R137)</f>
        <v>2.7999999999999995E-3</v>
      </c>
      <c r="S132" s="178"/>
      <c r="T132" s="180">
        <f>SUM(T133:T137)</f>
        <v>1.8</v>
      </c>
      <c r="AR132" s="181" t="s">
        <v>84</v>
      </c>
      <c r="AT132" s="182" t="s">
        <v>75</v>
      </c>
      <c r="AU132" s="182" t="s">
        <v>84</v>
      </c>
      <c r="AY132" s="181" t="s">
        <v>131</v>
      </c>
      <c r="BK132" s="183">
        <f>SUM(BK133:BK137)</f>
        <v>0</v>
      </c>
    </row>
    <row r="133" spans="1:65" s="2" customFormat="1" ht="16.5" customHeight="1">
      <c r="A133" s="33"/>
      <c r="B133" s="34"/>
      <c r="C133" s="186" t="s">
        <v>156</v>
      </c>
      <c r="D133" s="186" t="s">
        <v>133</v>
      </c>
      <c r="E133" s="187" t="s">
        <v>157</v>
      </c>
      <c r="F133" s="188" t="s">
        <v>158</v>
      </c>
      <c r="G133" s="189" t="s">
        <v>159</v>
      </c>
      <c r="H133" s="190">
        <v>10</v>
      </c>
      <c r="I133" s="191"/>
      <c r="J133" s="192">
        <f>ROUND(I133*H133,2)</f>
        <v>0</v>
      </c>
      <c r="K133" s="193"/>
      <c r="L133" s="38"/>
      <c r="M133" s="194" t="s">
        <v>1</v>
      </c>
      <c r="N133" s="195" t="s">
        <v>41</v>
      </c>
      <c r="O133" s="70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8" t="s">
        <v>137</v>
      </c>
      <c r="AT133" s="198" t="s">
        <v>133</v>
      </c>
      <c r="AU133" s="198" t="s">
        <v>86</v>
      </c>
      <c r="AY133" s="16" t="s">
        <v>131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6" t="s">
        <v>84</v>
      </c>
      <c r="BK133" s="199">
        <f>ROUND(I133*H133,2)</f>
        <v>0</v>
      </c>
      <c r="BL133" s="16" t="s">
        <v>137</v>
      </c>
      <c r="BM133" s="198" t="s">
        <v>160</v>
      </c>
    </row>
    <row r="134" spans="1:65" s="2" customFormat="1" ht="16.5" customHeight="1">
      <c r="A134" s="33"/>
      <c r="B134" s="34"/>
      <c r="C134" s="186" t="s">
        <v>161</v>
      </c>
      <c r="D134" s="186" t="s">
        <v>133</v>
      </c>
      <c r="E134" s="187" t="s">
        <v>162</v>
      </c>
      <c r="F134" s="188" t="s">
        <v>163</v>
      </c>
      <c r="G134" s="189" t="s">
        <v>159</v>
      </c>
      <c r="H134" s="190">
        <v>10</v>
      </c>
      <c r="I134" s="191"/>
      <c r="J134" s="192">
        <f>ROUND(I134*H134,2)</f>
        <v>0</v>
      </c>
      <c r="K134" s="193"/>
      <c r="L134" s="38"/>
      <c r="M134" s="194" t="s">
        <v>1</v>
      </c>
      <c r="N134" s="195" t="s">
        <v>41</v>
      </c>
      <c r="O134" s="70"/>
      <c r="P134" s="196">
        <f>O134*H134</f>
        <v>0</v>
      </c>
      <c r="Q134" s="196">
        <v>2.7999999999999998E-4</v>
      </c>
      <c r="R134" s="196">
        <f>Q134*H134</f>
        <v>2.7999999999999995E-3</v>
      </c>
      <c r="S134" s="196">
        <v>0</v>
      </c>
      <c r="T134" s="19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137</v>
      </c>
      <c r="AT134" s="198" t="s">
        <v>133</v>
      </c>
      <c r="AU134" s="198" t="s">
        <v>86</v>
      </c>
      <c r="AY134" s="16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84</v>
      </c>
      <c r="BK134" s="199">
        <f>ROUND(I134*H134,2)</f>
        <v>0</v>
      </c>
      <c r="BL134" s="16" t="s">
        <v>137</v>
      </c>
      <c r="BM134" s="198" t="s">
        <v>164</v>
      </c>
    </row>
    <row r="135" spans="1:65" s="2" customFormat="1" ht="16.5" customHeight="1">
      <c r="A135" s="33"/>
      <c r="B135" s="34"/>
      <c r="C135" s="186" t="s">
        <v>165</v>
      </c>
      <c r="D135" s="186" t="s">
        <v>133</v>
      </c>
      <c r="E135" s="187" t="s">
        <v>166</v>
      </c>
      <c r="F135" s="188" t="s">
        <v>167</v>
      </c>
      <c r="G135" s="189" t="s">
        <v>159</v>
      </c>
      <c r="H135" s="190">
        <v>10</v>
      </c>
      <c r="I135" s="191"/>
      <c r="J135" s="192">
        <f>ROUND(I135*H135,2)</f>
        <v>0</v>
      </c>
      <c r="K135" s="193"/>
      <c r="L135" s="38"/>
      <c r="M135" s="194" t="s">
        <v>1</v>
      </c>
      <c r="N135" s="195" t="s">
        <v>41</v>
      </c>
      <c r="O135" s="70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8" t="s">
        <v>137</v>
      </c>
      <c r="AT135" s="198" t="s">
        <v>133</v>
      </c>
      <c r="AU135" s="198" t="s">
        <v>86</v>
      </c>
      <c r="AY135" s="16" t="s">
        <v>131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6" t="s">
        <v>84</v>
      </c>
      <c r="BK135" s="199">
        <f>ROUND(I135*H135,2)</f>
        <v>0</v>
      </c>
      <c r="BL135" s="16" t="s">
        <v>137</v>
      </c>
      <c r="BM135" s="198" t="s">
        <v>168</v>
      </c>
    </row>
    <row r="136" spans="1:65" s="2" customFormat="1" ht="16.5" customHeight="1">
      <c r="A136" s="33"/>
      <c r="B136" s="34"/>
      <c r="C136" s="186" t="s">
        <v>154</v>
      </c>
      <c r="D136" s="186" t="s">
        <v>133</v>
      </c>
      <c r="E136" s="187" t="s">
        <v>169</v>
      </c>
      <c r="F136" s="188" t="s">
        <v>170</v>
      </c>
      <c r="G136" s="189" t="s">
        <v>159</v>
      </c>
      <c r="H136" s="190">
        <v>10</v>
      </c>
      <c r="I136" s="191"/>
      <c r="J136" s="192">
        <f>ROUND(I136*H136,2)</f>
        <v>0</v>
      </c>
      <c r="K136" s="193"/>
      <c r="L136" s="38"/>
      <c r="M136" s="194" t="s">
        <v>1</v>
      </c>
      <c r="N136" s="195" t="s">
        <v>41</v>
      </c>
      <c r="O136" s="70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8" t="s">
        <v>137</v>
      </c>
      <c r="AT136" s="198" t="s">
        <v>133</v>
      </c>
      <c r="AU136" s="198" t="s">
        <v>86</v>
      </c>
      <c r="AY136" s="16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6" t="s">
        <v>84</v>
      </c>
      <c r="BK136" s="199">
        <f>ROUND(I136*H136,2)</f>
        <v>0</v>
      </c>
      <c r="BL136" s="16" t="s">
        <v>137</v>
      </c>
      <c r="BM136" s="198" t="s">
        <v>171</v>
      </c>
    </row>
    <row r="137" spans="1:65" s="2" customFormat="1" ht="16.5" customHeight="1">
      <c r="A137" s="33"/>
      <c r="B137" s="34"/>
      <c r="C137" s="186" t="s">
        <v>172</v>
      </c>
      <c r="D137" s="186" t="s">
        <v>133</v>
      </c>
      <c r="E137" s="187" t="s">
        <v>173</v>
      </c>
      <c r="F137" s="188" t="s">
        <v>174</v>
      </c>
      <c r="G137" s="189" t="s">
        <v>136</v>
      </c>
      <c r="H137" s="190">
        <v>90</v>
      </c>
      <c r="I137" s="191"/>
      <c r="J137" s="192">
        <f>ROUND(I137*H137,2)</f>
        <v>0</v>
      </c>
      <c r="K137" s="193"/>
      <c r="L137" s="38"/>
      <c r="M137" s="194" t="s">
        <v>1</v>
      </c>
      <c r="N137" s="195" t="s">
        <v>41</v>
      </c>
      <c r="O137" s="70"/>
      <c r="P137" s="196">
        <f>O137*H137</f>
        <v>0</v>
      </c>
      <c r="Q137" s="196">
        <v>0</v>
      </c>
      <c r="R137" s="196">
        <f>Q137*H137</f>
        <v>0</v>
      </c>
      <c r="S137" s="196">
        <v>0.02</v>
      </c>
      <c r="T137" s="197">
        <f>S137*H137</f>
        <v>1.8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8" t="s">
        <v>137</v>
      </c>
      <c r="AT137" s="198" t="s">
        <v>133</v>
      </c>
      <c r="AU137" s="198" t="s">
        <v>86</v>
      </c>
      <c r="AY137" s="16" t="s">
        <v>131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6" t="s">
        <v>84</v>
      </c>
      <c r="BK137" s="199">
        <f>ROUND(I137*H137,2)</f>
        <v>0</v>
      </c>
      <c r="BL137" s="16" t="s">
        <v>137</v>
      </c>
      <c r="BM137" s="198" t="s">
        <v>175</v>
      </c>
    </row>
    <row r="138" spans="1:65" s="12" customFormat="1" ht="22.8" customHeight="1">
      <c r="B138" s="170"/>
      <c r="C138" s="171"/>
      <c r="D138" s="172" t="s">
        <v>75</v>
      </c>
      <c r="E138" s="184" t="s">
        <v>176</v>
      </c>
      <c r="F138" s="184" t="s">
        <v>177</v>
      </c>
      <c r="G138" s="171"/>
      <c r="H138" s="171"/>
      <c r="I138" s="174"/>
      <c r="J138" s="185">
        <f>BK138</f>
        <v>0</v>
      </c>
      <c r="K138" s="171"/>
      <c r="L138" s="176"/>
      <c r="M138" s="177"/>
      <c r="N138" s="178"/>
      <c r="O138" s="178"/>
      <c r="P138" s="179">
        <f>SUM(P139:P143)</f>
        <v>0</v>
      </c>
      <c r="Q138" s="178"/>
      <c r="R138" s="179">
        <f>SUM(R139:R143)</f>
        <v>0</v>
      </c>
      <c r="S138" s="178"/>
      <c r="T138" s="180">
        <f>SUM(T139:T143)</f>
        <v>0</v>
      </c>
      <c r="AR138" s="181" t="s">
        <v>84</v>
      </c>
      <c r="AT138" s="182" t="s">
        <v>75</v>
      </c>
      <c r="AU138" s="182" t="s">
        <v>84</v>
      </c>
      <c r="AY138" s="181" t="s">
        <v>131</v>
      </c>
      <c r="BK138" s="183">
        <f>SUM(BK139:BK143)</f>
        <v>0</v>
      </c>
    </row>
    <row r="139" spans="1:65" s="2" customFormat="1" ht="16.5" customHeight="1">
      <c r="A139" s="33"/>
      <c r="B139" s="34"/>
      <c r="C139" s="186" t="s">
        <v>178</v>
      </c>
      <c r="D139" s="186" t="s">
        <v>133</v>
      </c>
      <c r="E139" s="187" t="s">
        <v>179</v>
      </c>
      <c r="F139" s="188" t="s">
        <v>180</v>
      </c>
      <c r="G139" s="189" t="s">
        <v>181</v>
      </c>
      <c r="H139" s="190">
        <v>29.7</v>
      </c>
      <c r="I139" s="191"/>
      <c r="J139" s="192">
        <f>ROUND(I139*H139,2)</f>
        <v>0</v>
      </c>
      <c r="K139" s="193"/>
      <c r="L139" s="38"/>
      <c r="M139" s="194" t="s">
        <v>1</v>
      </c>
      <c r="N139" s="195" t="s">
        <v>41</v>
      </c>
      <c r="O139" s="70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137</v>
      </c>
      <c r="AT139" s="198" t="s">
        <v>133</v>
      </c>
      <c r="AU139" s="198" t="s">
        <v>86</v>
      </c>
      <c r="AY139" s="16" t="s">
        <v>131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6" t="s">
        <v>84</v>
      </c>
      <c r="BK139" s="199">
        <f>ROUND(I139*H139,2)</f>
        <v>0</v>
      </c>
      <c r="BL139" s="16" t="s">
        <v>137</v>
      </c>
      <c r="BM139" s="198" t="s">
        <v>182</v>
      </c>
    </row>
    <row r="140" spans="1:65" s="2" customFormat="1" ht="16.5" customHeight="1">
      <c r="A140" s="33"/>
      <c r="B140" s="34"/>
      <c r="C140" s="186" t="s">
        <v>8</v>
      </c>
      <c r="D140" s="186" t="s">
        <v>133</v>
      </c>
      <c r="E140" s="187" t="s">
        <v>183</v>
      </c>
      <c r="F140" s="188" t="s">
        <v>184</v>
      </c>
      <c r="G140" s="189" t="s">
        <v>181</v>
      </c>
      <c r="H140" s="190">
        <v>267.3</v>
      </c>
      <c r="I140" s="191"/>
      <c r="J140" s="192">
        <f>ROUND(I140*H140,2)</f>
        <v>0</v>
      </c>
      <c r="K140" s="193"/>
      <c r="L140" s="38"/>
      <c r="M140" s="194" t="s">
        <v>1</v>
      </c>
      <c r="N140" s="195" t="s">
        <v>41</v>
      </c>
      <c r="O140" s="70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8" t="s">
        <v>137</v>
      </c>
      <c r="AT140" s="198" t="s">
        <v>133</v>
      </c>
      <c r="AU140" s="198" t="s">
        <v>86</v>
      </c>
      <c r="AY140" s="16" t="s">
        <v>131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6" t="s">
        <v>84</v>
      </c>
      <c r="BK140" s="199">
        <f>ROUND(I140*H140,2)</f>
        <v>0</v>
      </c>
      <c r="BL140" s="16" t="s">
        <v>137</v>
      </c>
      <c r="BM140" s="198" t="s">
        <v>185</v>
      </c>
    </row>
    <row r="141" spans="1:65" s="13" customFormat="1">
      <c r="B141" s="200"/>
      <c r="C141" s="201"/>
      <c r="D141" s="202" t="s">
        <v>186</v>
      </c>
      <c r="E141" s="201"/>
      <c r="F141" s="203" t="s">
        <v>187</v>
      </c>
      <c r="G141" s="201"/>
      <c r="H141" s="204">
        <v>267.3</v>
      </c>
      <c r="I141" s="205"/>
      <c r="J141" s="201"/>
      <c r="K141" s="201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186</v>
      </c>
      <c r="AU141" s="210" t="s">
        <v>86</v>
      </c>
      <c r="AV141" s="13" t="s">
        <v>86</v>
      </c>
      <c r="AW141" s="13" t="s">
        <v>4</v>
      </c>
      <c r="AX141" s="13" t="s">
        <v>84</v>
      </c>
      <c r="AY141" s="210" t="s">
        <v>131</v>
      </c>
    </row>
    <row r="142" spans="1:65" s="2" customFormat="1" ht="24.15" customHeight="1">
      <c r="A142" s="33"/>
      <c r="B142" s="34"/>
      <c r="C142" s="186" t="s">
        <v>188</v>
      </c>
      <c r="D142" s="186" t="s">
        <v>133</v>
      </c>
      <c r="E142" s="187" t="s">
        <v>189</v>
      </c>
      <c r="F142" s="188" t="s">
        <v>190</v>
      </c>
      <c r="G142" s="189" t="s">
        <v>181</v>
      </c>
      <c r="H142" s="190">
        <v>1.8</v>
      </c>
      <c r="I142" s="191"/>
      <c r="J142" s="192">
        <f>ROUND(I142*H142,2)</f>
        <v>0</v>
      </c>
      <c r="K142" s="193"/>
      <c r="L142" s="38"/>
      <c r="M142" s="194" t="s">
        <v>1</v>
      </c>
      <c r="N142" s="195" t="s">
        <v>41</v>
      </c>
      <c r="O142" s="70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8" t="s">
        <v>137</v>
      </c>
      <c r="AT142" s="198" t="s">
        <v>133</v>
      </c>
      <c r="AU142" s="198" t="s">
        <v>86</v>
      </c>
      <c r="AY142" s="16" t="s">
        <v>131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6" t="s">
        <v>84</v>
      </c>
      <c r="BK142" s="199">
        <f>ROUND(I142*H142,2)</f>
        <v>0</v>
      </c>
      <c r="BL142" s="16" t="s">
        <v>137</v>
      </c>
      <c r="BM142" s="198" t="s">
        <v>191</v>
      </c>
    </row>
    <row r="143" spans="1:65" s="2" customFormat="1" ht="24.15" customHeight="1">
      <c r="A143" s="33"/>
      <c r="B143" s="34"/>
      <c r="C143" s="186" t="s">
        <v>192</v>
      </c>
      <c r="D143" s="186" t="s">
        <v>133</v>
      </c>
      <c r="E143" s="187" t="s">
        <v>193</v>
      </c>
      <c r="F143" s="188" t="s">
        <v>194</v>
      </c>
      <c r="G143" s="189" t="s">
        <v>181</v>
      </c>
      <c r="H143" s="190">
        <v>27.9</v>
      </c>
      <c r="I143" s="191"/>
      <c r="J143" s="192">
        <f>ROUND(I143*H143,2)</f>
        <v>0</v>
      </c>
      <c r="K143" s="193"/>
      <c r="L143" s="38"/>
      <c r="M143" s="194" t="s">
        <v>1</v>
      </c>
      <c r="N143" s="195" t="s">
        <v>41</v>
      </c>
      <c r="O143" s="70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137</v>
      </c>
      <c r="AT143" s="198" t="s">
        <v>133</v>
      </c>
      <c r="AU143" s="198" t="s">
        <v>86</v>
      </c>
      <c r="AY143" s="16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6" t="s">
        <v>84</v>
      </c>
      <c r="BK143" s="199">
        <f>ROUND(I143*H143,2)</f>
        <v>0</v>
      </c>
      <c r="BL143" s="16" t="s">
        <v>137</v>
      </c>
      <c r="BM143" s="198" t="s">
        <v>195</v>
      </c>
    </row>
    <row r="144" spans="1:65" s="12" customFormat="1" ht="22.8" customHeight="1">
      <c r="B144" s="170"/>
      <c r="C144" s="171"/>
      <c r="D144" s="172" t="s">
        <v>75</v>
      </c>
      <c r="E144" s="184" t="s">
        <v>196</v>
      </c>
      <c r="F144" s="184" t="s">
        <v>197</v>
      </c>
      <c r="G144" s="171"/>
      <c r="H144" s="171"/>
      <c r="I144" s="174"/>
      <c r="J144" s="185">
        <f>BK144</f>
        <v>0</v>
      </c>
      <c r="K144" s="171"/>
      <c r="L144" s="176"/>
      <c r="M144" s="177"/>
      <c r="N144" s="178"/>
      <c r="O144" s="178"/>
      <c r="P144" s="179">
        <f>P145</f>
        <v>0</v>
      </c>
      <c r="Q144" s="178"/>
      <c r="R144" s="179">
        <f>R145</f>
        <v>0</v>
      </c>
      <c r="S144" s="178"/>
      <c r="T144" s="180">
        <f>T145</f>
        <v>0</v>
      </c>
      <c r="AR144" s="181" t="s">
        <v>84</v>
      </c>
      <c r="AT144" s="182" t="s">
        <v>75</v>
      </c>
      <c r="AU144" s="182" t="s">
        <v>84</v>
      </c>
      <c r="AY144" s="181" t="s">
        <v>131</v>
      </c>
      <c r="BK144" s="183">
        <f>BK145</f>
        <v>0</v>
      </c>
    </row>
    <row r="145" spans="1:65" s="2" customFormat="1" ht="21.75" customHeight="1">
      <c r="A145" s="33"/>
      <c r="B145" s="34"/>
      <c r="C145" s="186" t="s">
        <v>198</v>
      </c>
      <c r="D145" s="186" t="s">
        <v>133</v>
      </c>
      <c r="E145" s="187" t="s">
        <v>199</v>
      </c>
      <c r="F145" s="188" t="s">
        <v>200</v>
      </c>
      <c r="G145" s="189" t="s">
        <v>181</v>
      </c>
      <c r="H145" s="190">
        <v>1.4999999999999999E-2</v>
      </c>
      <c r="I145" s="191"/>
      <c r="J145" s="192">
        <f>ROUND(I145*H145,2)</f>
        <v>0</v>
      </c>
      <c r="K145" s="193"/>
      <c r="L145" s="38"/>
      <c r="M145" s="194" t="s">
        <v>1</v>
      </c>
      <c r="N145" s="195" t="s">
        <v>41</v>
      </c>
      <c r="O145" s="70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8" t="s">
        <v>137</v>
      </c>
      <c r="AT145" s="198" t="s">
        <v>133</v>
      </c>
      <c r="AU145" s="198" t="s">
        <v>86</v>
      </c>
      <c r="AY145" s="16" t="s">
        <v>131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6" t="s">
        <v>84</v>
      </c>
      <c r="BK145" s="199">
        <f>ROUND(I145*H145,2)</f>
        <v>0</v>
      </c>
      <c r="BL145" s="16" t="s">
        <v>137</v>
      </c>
      <c r="BM145" s="198" t="s">
        <v>201</v>
      </c>
    </row>
    <row r="146" spans="1:65" s="12" customFormat="1" ht="22.8" customHeight="1">
      <c r="B146" s="170"/>
      <c r="C146" s="171"/>
      <c r="D146" s="172" t="s">
        <v>75</v>
      </c>
      <c r="E146" s="184" t="s">
        <v>202</v>
      </c>
      <c r="F146" s="184" t="s">
        <v>203</v>
      </c>
      <c r="G146" s="171"/>
      <c r="H146" s="171"/>
      <c r="I146" s="174"/>
      <c r="J146" s="185">
        <f>BK146</f>
        <v>0</v>
      </c>
      <c r="K146" s="171"/>
      <c r="L146" s="176"/>
      <c r="M146" s="177"/>
      <c r="N146" s="178"/>
      <c r="O146" s="178"/>
      <c r="P146" s="179">
        <f>P147</f>
        <v>0</v>
      </c>
      <c r="Q146" s="178"/>
      <c r="R146" s="179">
        <f>R147</f>
        <v>0</v>
      </c>
      <c r="S146" s="178"/>
      <c r="T146" s="180">
        <f>T147</f>
        <v>0</v>
      </c>
      <c r="AR146" s="181" t="s">
        <v>139</v>
      </c>
      <c r="AT146" s="182" t="s">
        <v>75</v>
      </c>
      <c r="AU146" s="182" t="s">
        <v>84</v>
      </c>
      <c r="AY146" s="181" t="s">
        <v>131</v>
      </c>
      <c r="BK146" s="183">
        <f>BK147</f>
        <v>0</v>
      </c>
    </row>
    <row r="147" spans="1:65" s="2" customFormat="1" ht="16.5" customHeight="1">
      <c r="A147" s="33"/>
      <c r="B147" s="34"/>
      <c r="C147" s="186" t="s">
        <v>204</v>
      </c>
      <c r="D147" s="186" t="s">
        <v>133</v>
      </c>
      <c r="E147" s="187" t="s">
        <v>205</v>
      </c>
      <c r="F147" s="188" t="s">
        <v>206</v>
      </c>
      <c r="G147" s="189" t="s">
        <v>207</v>
      </c>
      <c r="H147" s="190">
        <v>1</v>
      </c>
      <c r="I147" s="191"/>
      <c r="J147" s="192">
        <f>ROUND(I147*H147,2)</f>
        <v>0</v>
      </c>
      <c r="K147" s="193"/>
      <c r="L147" s="38"/>
      <c r="M147" s="211" t="s">
        <v>1</v>
      </c>
      <c r="N147" s="212" t="s">
        <v>41</v>
      </c>
      <c r="O147" s="213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208</v>
      </c>
      <c r="AT147" s="198" t="s">
        <v>133</v>
      </c>
      <c r="AU147" s="198" t="s">
        <v>86</v>
      </c>
      <c r="AY147" s="16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6" t="s">
        <v>84</v>
      </c>
      <c r="BK147" s="199">
        <f>ROUND(I147*H147,2)</f>
        <v>0</v>
      </c>
      <c r="BL147" s="16" t="s">
        <v>208</v>
      </c>
      <c r="BM147" s="198" t="s">
        <v>209</v>
      </c>
    </row>
    <row r="148" spans="1:65" s="2" customFormat="1" ht="6.9" customHeight="1">
      <c r="A148" s="33"/>
      <c r="B148" s="53"/>
      <c r="C148" s="54"/>
      <c r="D148" s="54"/>
      <c r="E148" s="54"/>
      <c r="F148" s="54"/>
      <c r="G148" s="54"/>
      <c r="H148" s="54"/>
      <c r="I148" s="54"/>
      <c r="J148" s="54"/>
      <c r="K148" s="54"/>
      <c r="L148" s="38"/>
      <c r="M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</sheetData>
  <sheetProtection password="CC35" sheet="1" objects="1" scenarios="1" formatColumns="0" formatRows="0" autoFilter="0"/>
  <autoFilter ref="C122:K14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8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89</v>
      </c>
    </row>
    <row r="3" spans="1:46" s="1" customFormat="1" ht="6.9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" hidden="1" customHeight="1">
      <c r="B4" s="19"/>
      <c r="D4" s="109" t="s">
        <v>99</v>
      </c>
      <c r="L4" s="19"/>
      <c r="M4" s="110" t="s">
        <v>10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72" t="str">
        <f>'Rekapitulace stavby'!K6</f>
        <v>Město Petřvald - Opravy MK_2026</v>
      </c>
      <c r="F7" s="273"/>
      <c r="G7" s="273"/>
      <c r="H7" s="273"/>
      <c r="L7" s="19"/>
    </row>
    <row r="8" spans="1:46" s="2" customFormat="1" ht="12" hidden="1" customHeight="1">
      <c r="A8" s="33"/>
      <c r="B8" s="38"/>
      <c r="C8" s="33"/>
      <c r="D8" s="111" t="s">
        <v>100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74" t="s">
        <v>210</v>
      </c>
      <c r="F9" s="275"/>
      <c r="G9" s="275"/>
      <c r="H9" s="27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3. 2. 2026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76" t="str">
        <f>'Rekapitulace stavby'!E14</f>
        <v>Vyplň údaj</v>
      </c>
      <c r="F18" s="277"/>
      <c r="G18" s="277"/>
      <c r="H18" s="277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28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34</v>
      </c>
      <c r="E23" s="33"/>
      <c r="F23" s="33"/>
      <c r="G23" s="33"/>
      <c r="H23" s="33"/>
      <c r="I23" s="111" t="s">
        <v>25</v>
      </c>
      <c r="J23" s="112" t="s">
        <v>102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103</v>
      </c>
      <c r="F24" s="33"/>
      <c r="G24" s="33"/>
      <c r="H24" s="33"/>
      <c r="I24" s="111" t="s">
        <v>28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35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78" t="s">
        <v>1</v>
      </c>
      <c r="F27" s="278"/>
      <c r="G27" s="278"/>
      <c r="H27" s="27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36</v>
      </c>
      <c r="E30" s="33"/>
      <c r="F30" s="33"/>
      <c r="G30" s="33"/>
      <c r="H30" s="33"/>
      <c r="I30" s="33"/>
      <c r="J30" s="119">
        <f>ROUND(J123,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hidden="1" customHeight="1">
      <c r="A32" s="33"/>
      <c r="B32" s="38"/>
      <c r="C32" s="33"/>
      <c r="D32" s="33"/>
      <c r="E32" s="33"/>
      <c r="F32" s="120" t="s">
        <v>38</v>
      </c>
      <c r="G32" s="33"/>
      <c r="H32" s="33"/>
      <c r="I32" s="120" t="s">
        <v>37</v>
      </c>
      <c r="J32" s="120" t="s">
        <v>39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hidden="1" customHeight="1">
      <c r="A33" s="33"/>
      <c r="B33" s="38"/>
      <c r="C33" s="33"/>
      <c r="D33" s="121" t="s">
        <v>40</v>
      </c>
      <c r="E33" s="111" t="s">
        <v>41</v>
      </c>
      <c r="F33" s="122">
        <f>ROUND((SUM(BE123:BE147)),  2)</f>
        <v>0</v>
      </c>
      <c r="G33" s="33"/>
      <c r="H33" s="33"/>
      <c r="I33" s="123">
        <v>0.21</v>
      </c>
      <c r="J33" s="122">
        <f>ROUND(((SUM(BE123:BE147))*I33),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hidden="1" customHeight="1">
      <c r="A34" s="33"/>
      <c r="B34" s="38"/>
      <c r="C34" s="33"/>
      <c r="D34" s="33"/>
      <c r="E34" s="111" t="s">
        <v>42</v>
      </c>
      <c r="F34" s="122">
        <f>ROUND((SUM(BF123:BF147)),  2)</f>
        <v>0</v>
      </c>
      <c r="G34" s="33"/>
      <c r="H34" s="33"/>
      <c r="I34" s="123">
        <v>0.12</v>
      </c>
      <c r="J34" s="122">
        <f>ROUND(((SUM(BF123:BF147))*I34),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8"/>
      <c r="C35" s="33"/>
      <c r="D35" s="33"/>
      <c r="E35" s="111" t="s">
        <v>43</v>
      </c>
      <c r="F35" s="122">
        <f>ROUND((SUM(BG123:BG147)),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8"/>
      <c r="C36" s="33"/>
      <c r="D36" s="33"/>
      <c r="E36" s="111" t="s">
        <v>44</v>
      </c>
      <c r="F36" s="122">
        <f>ROUND((SUM(BH123:BH147)),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8"/>
      <c r="C37" s="33"/>
      <c r="D37" s="33"/>
      <c r="E37" s="111" t="s">
        <v>45</v>
      </c>
      <c r="F37" s="122">
        <f>ROUND((SUM(BI123:BI147)),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46</v>
      </c>
      <c r="E39" s="126"/>
      <c r="F39" s="126"/>
      <c r="G39" s="127" t="s">
        <v>47</v>
      </c>
      <c r="H39" s="128" t="s">
        <v>48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hidden="1" customHeight="1">
      <c r="B41" s="19"/>
      <c r="L41" s="19"/>
    </row>
    <row r="42" spans="1:31" s="1" customFormat="1" ht="14.4" hidden="1" customHeight="1">
      <c r="B42" s="19"/>
      <c r="L42" s="19"/>
    </row>
    <row r="43" spans="1:31" s="1" customFormat="1" ht="14.4" hidden="1" customHeight="1">
      <c r="B43" s="19"/>
      <c r="L43" s="19"/>
    </row>
    <row r="44" spans="1:31" s="1" customFormat="1" ht="14.4" hidden="1" customHeight="1">
      <c r="B44" s="19"/>
      <c r="L44" s="19"/>
    </row>
    <row r="45" spans="1:31" s="1" customFormat="1" ht="14.4" hidden="1" customHeight="1">
      <c r="B45" s="19"/>
      <c r="L45" s="19"/>
    </row>
    <row r="46" spans="1:31" s="1" customFormat="1" ht="14.4" hidden="1" customHeight="1">
      <c r="B46" s="19"/>
      <c r="L46" s="19"/>
    </row>
    <row r="47" spans="1:31" s="1" customFormat="1" ht="14.4" hidden="1" customHeight="1">
      <c r="B47" s="19"/>
      <c r="L47" s="19"/>
    </row>
    <row r="48" spans="1:31" s="1" customFormat="1" ht="14.4" hidden="1" customHeight="1">
      <c r="B48" s="19"/>
      <c r="L48" s="19"/>
    </row>
    <row r="49" spans="1:31" s="1" customFormat="1" ht="14.4" hidden="1" customHeight="1">
      <c r="B49" s="19"/>
      <c r="L49" s="19"/>
    </row>
    <row r="50" spans="1:31" s="2" customFormat="1" ht="14.4" hidden="1" customHeight="1">
      <c r="B50" s="50"/>
      <c r="D50" s="131" t="s">
        <v>49</v>
      </c>
      <c r="E50" s="132"/>
      <c r="F50" s="132"/>
      <c r="G50" s="131" t="s">
        <v>50</v>
      </c>
      <c r="H50" s="132"/>
      <c r="I50" s="132"/>
      <c r="J50" s="132"/>
      <c r="K50" s="132"/>
      <c r="L50" s="50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3.2" hidden="1">
      <c r="A61" s="33"/>
      <c r="B61" s="38"/>
      <c r="C61" s="33"/>
      <c r="D61" s="133" t="s">
        <v>51</v>
      </c>
      <c r="E61" s="134"/>
      <c r="F61" s="135" t="s">
        <v>52</v>
      </c>
      <c r="G61" s="133" t="s">
        <v>51</v>
      </c>
      <c r="H61" s="134"/>
      <c r="I61" s="134"/>
      <c r="J61" s="136" t="s">
        <v>52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3.2" hidden="1">
      <c r="A65" s="33"/>
      <c r="B65" s="38"/>
      <c r="C65" s="33"/>
      <c r="D65" s="131" t="s">
        <v>53</v>
      </c>
      <c r="E65" s="137"/>
      <c r="F65" s="137"/>
      <c r="G65" s="131" t="s">
        <v>54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3.2" hidden="1">
      <c r="A76" s="33"/>
      <c r="B76" s="38"/>
      <c r="C76" s="33"/>
      <c r="D76" s="133" t="s">
        <v>51</v>
      </c>
      <c r="E76" s="134"/>
      <c r="F76" s="135" t="s">
        <v>52</v>
      </c>
      <c r="G76" s="133" t="s">
        <v>51</v>
      </c>
      <c r="H76" s="134"/>
      <c r="I76" s="134"/>
      <c r="J76" s="136" t="s">
        <v>52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47" s="2" customFormat="1" ht="6.9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hidden="1" customHeight="1">
      <c r="A82" s="33"/>
      <c r="B82" s="34"/>
      <c r="C82" s="22" t="s">
        <v>104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70" t="str">
        <f>E7</f>
        <v>Město Petřvald - Opravy MK_2026</v>
      </c>
      <c r="F85" s="271"/>
      <c r="G85" s="271"/>
      <c r="H85" s="27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100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8" t="str">
        <f>E9</f>
        <v>02 - Oprava MK ul. Do Kopce, část B</v>
      </c>
      <c r="F87" s="269"/>
      <c r="G87" s="269"/>
      <c r="H87" s="26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Petřvald</v>
      </c>
      <c r="G89" s="35"/>
      <c r="H89" s="35"/>
      <c r="I89" s="28" t="s">
        <v>22</v>
      </c>
      <c r="J89" s="65" t="str">
        <f>IF(J12="","",J12)</f>
        <v>3. 2. 2026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hidden="1" customHeight="1">
      <c r="A91" s="33"/>
      <c r="B91" s="34"/>
      <c r="C91" s="28" t="s">
        <v>24</v>
      </c>
      <c r="D91" s="35"/>
      <c r="E91" s="35"/>
      <c r="F91" s="26" t="str">
        <f>E15</f>
        <v>Město Petřvald</v>
      </c>
      <c r="G91" s="35"/>
      <c r="H91" s="35"/>
      <c r="I91" s="28" t="s">
        <v>31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hidden="1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34</v>
      </c>
      <c r="J92" s="31" t="str">
        <f>E24</f>
        <v>Ing. Pavol Lipták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105</v>
      </c>
      <c r="D94" s="143"/>
      <c r="E94" s="143"/>
      <c r="F94" s="143"/>
      <c r="G94" s="143"/>
      <c r="H94" s="143"/>
      <c r="I94" s="143"/>
      <c r="J94" s="144" t="s">
        <v>106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hidden="1" customHeight="1">
      <c r="A96" s="33"/>
      <c r="B96" s="34"/>
      <c r="C96" s="145" t="s">
        <v>107</v>
      </c>
      <c r="D96" s="35"/>
      <c r="E96" s="35"/>
      <c r="F96" s="35"/>
      <c r="G96" s="35"/>
      <c r="H96" s="35"/>
      <c r="I96" s="35"/>
      <c r="J96" s="83">
        <f>J123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108</v>
      </c>
    </row>
    <row r="97" spans="1:31" s="9" customFormat="1" ht="24.9" hidden="1" customHeight="1">
      <c r="B97" s="146"/>
      <c r="C97" s="147"/>
      <c r="D97" s="148" t="s">
        <v>109</v>
      </c>
      <c r="E97" s="149"/>
      <c r="F97" s="149"/>
      <c r="G97" s="149"/>
      <c r="H97" s="149"/>
      <c r="I97" s="149"/>
      <c r="J97" s="150">
        <f>J124</f>
        <v>0</v>
      </c>
      <c r="K97" s="147"/>
      <c r="L97" s="151"/>
    </row>
    <row r="98" spans="1:31" s="10" customFormat="1" ht="19.95" hidden="1" customHeight="1">
      <c r="B98" s="152"/>
      <c r="C98" s="153"/>
      <c r="D98" s="154" t="s">
        <v>110</v>
      </c>
      <c r="E98" s="155"/>
      <c r="F98" s="155"/>
      <c r="G98" s="155"/>
      <c r="H98" s="155"/>
      <c r="I98" s="155"/>
      <c r="J98" s="156">
        <f>J125</f>
        <v>0</v>
      </c>
      <c r="K98" s="153"/>
      <c r="L98" s="157"/>
    </row>
    <row r="99" spans="1:31" s="10" customFormat="1" ht="19.95" hidden="1" customHeight="1">
      <c r="B99" s="152"/>
      <c r="C99" s="153"/>
      <c r="D99" s="154" t="s">
        <v>111</v>
      </c>
      <c r="E99" s="155"/>
      <c r="F99" s="155"/>
      <c r="G99" s="155"/>
      <c r="H99" s="155"/>
      <c r="I99" s="155"/>
      <c r="J99" s="156">
        <f>J127</f>
        <v>0</v>
      </c>
      <c r="K99" s="153"/>
      <c r="L99" s="157"/>
    </row>
    <row r="100" spans="1:31" s="10" customFormat="1" ht="19.95" hidden="1" customHeight="1">
      <c r="B100" s="152"/>
      <c r="C100" s="153"/>
      <c r="D100" s="154" t="s">
        <v>112</v>
      </c>
      <c r="E100" s="155"/>
      <c r="F100" s="155"/>
      <c r="G100" s="155"/>
      <c r="H100" s="155"/>
      <c r="I100" s="155"/>
      <c r="J100" s="156">
        <f>J132</f>
        <v>0</v>
      </c>
      <c r="K100" s="153"/>
      <c r="L100" s="157"/>
    </row>
    <row r="101" spans="1:31" s="10" customFormat="1" ht="19.95" hidden="1" customHeight="1">
      <c r="B101" s="152"/>
      <c r="C101" s="153"/>
      <c r="D101" s="154" t="s">
        <v>113</v>
      </c>
      <c r="E101" s="155"/>
      <c r="F101" s="155"/>
      <c r="G101" s="155"/>
      <c r="H101" s="155"/>
      <c r="I101" s="155"/>
      <c r="J101" s="156">
        <f>J138</f>
        <v>0</v>
      </c>
      <c r="K101" s="153"/>
      <c r="L101" s="157"/>
    </row>
    <row r="102" spans="1:31" s="10" customFormat="1" ht="19.95" hidden="1" customHeight="1">
      <c r="B102" s="152"/>
      <c r="C102" s="153"/>
      <c r="D102" s="154" t="s">
        <v>114</v>
      </c>
      <c r="E102" s="155"/>
      <c r="F102" s="155"/>
      <c r="G102" s="155"/>
      <c r="H102" s="155"/>
      <c r="I102" s="155"/>
      <c r="J102" s="156">
        <f>J144</f>
        <v>0</v>
      </c>
      <c r="K102" s="153"/>
      <c r="L102" s="157"/>
    </row>
    <row r="103" spans="1:31" s="10" customFormat="1" ht="19.95" hidden="1" customHeight="1">
      <c r="B103" s="152"/>
      <c r="C103" s="153"/>
      <c r="D103" s="154" t="s">
        <v>115</v>
      </c>
      <c r="E103" s="155"/>
      <c r="F103" s="155"/>
      <c r="G103" s="155"/>
      <c r="H103" s="155"/>
      <c r="I103" s="155"/>
      <c r="J103" s="156">
        <f>J146</f>
        <v>0</v>
      </c>
      <c r="K103" s="153"/>
      <c r="L103" s="157"/>
    </row>
    <row r="104" spans="1:31" s="2" customFormat="1" ht="21.75" hidden="1" customHeight="1">
      <c r="A104" s="33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hidden="1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hidden="1"/>
    <row r="107" spans="1:31" hidden="1"/>
    <row r="108" spans="1:31" hidden="1"/>
    <row r="109" spans="1:31" s="2" customFormat="1" ht="6.9" customHeight="1">
      <c r="A109" s="33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" customHeight="1">
      <c r="A110" s="33"/>
      <c r="B110" s="34"/>
      <c r="C110" s="22" t="s">
        <v>116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5"/>
      <c r="D113" s="35"/>
      <c r="E113" s="270" t="str">
        <f>E7</f>
        <v>Město Petřvald - Opravy MK_2026</v>
      </c>
      <c r="F113" s="271"/>
      <c r="G113" s="271"/>
      <c r="H113" s="271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100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5"/>
      <c r="D115" s="35"/>
      <c r="E115" s="258" t="str">
        <f>E9</f>
        <v>02 - Oprava MK ul. Do Kopce, část B</v>
      </c>
      <c r="F115" s="269"/>
      <c r="G115" s="269"/>
      <c r="H115" s="269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5"/>
      <c r="E117" s="35"/>
      <c r="F117" s="26" t="str">
        <f>F12</f>
        <v>Petřvald</v>
      </c>
      <c r="G117" s="35"/>
      <c r="H117" s="35"/>
      <c r="I117" s="28" t="s">
        <v>22</v>
      </c>
      <c r="J117" s="65" t="str">
        <f>IF(J12="","",J12)</f>
        <v>3. 2. 2026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24</v>
      </c>
      <c r="D119" s="35"/>
      <c r="E119" s="35"/>
      <c r="F119" s="26" t="str">
        <f>E15</f>
        <v>Město Petřvald</v>
      </c>
      <c r="G119" s="35"/>
      <c r="H119" s="35"/>
      <c r="I119" s="28" t="s">
        <v>31</v>
      </c>
      <c r="J119" s="31" t="str">
        <f>E21</f>
        <v xml:space="preserve"> 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29</v>
      </c>
      <c r="D120" s="35"/>
      <c r="E120" s="35"/>
      <c r="F120" s="26" t="str">
        <f>IF(E18="","",E18)</f>
        <v>Vyplň údaj</v>
      </c>
      <c r="G120" s="35"/>
      <c r="H120" s="35"/>
      <c r="I120" s="28" t="s">
        <v>34</v>
      </c>
      <c r="J120" s="31" t="str">
        <f>E24</f>
        <v>Ing. Pavol Lipták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58"/>
      <c r="B122" s="159"/>
      <c r="C122" s="160" t="s">
        <v>117</v>
      </c>
      <c r="D122" s="161" t="s">
        <v>61</v>
      </c>
      <c r="E122" s="161" t="s">
        <v>57</v>
      </c>
      <c r="F122" s="161" t="s">
        <v>58</v>
      </c>
      <c r="G122" s="161" t="s">
        <v>118</v>
      </c>
      <c r="H122" s="161" t="s">
        <v>119</v>
      </c>
      <c r="I122" s="161" t="s">
        <v>120</v>
      </c>
      <c r="J122" s="162" t="s">
        <v>106</v>
      </c>
      <c r="K122" s="163" t="s">
        <v>121</v>
      </c>
      <c r="L122" s="164"/>
      <c r="M122" s="74" t="s">
        <v>1</v>
      </c>
      <c r="N122" s="75" t="s">
        <v>40</v>
      </c>
      <c r="O122" s="75" t="s">
        <v>122</v>
      </c>
      <c r="P122" s="75" t="s">
        <v>123</v>
      </c>
      <c r="Q122" s="75" t="s">
        <v>124</v>
      </c>
      <c r="R122" s="75" t="s">
        <v>125</v>
      </c>
      <c r="S122" s="75" t="s">
        <v>126</v>
      </c>
      <c r="T122" s="76" t="s">
        <v>127</v>
      </c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</row>
    <row r="123" spans="1:65" s="2" customFormat="1" ht="22.8" customHeight="1">
      <c r="A123" s="33"/>
      <c r="B123" s="34"/>
      <c r="C123" s="81" t="s">
        <v>128</v>
      </c>
      <c r="D123" s="35"/>
      <c r="E123" s="35"/>
      <c r="F123" s="35"/>
      <c r="G123" s="35"/>
      <c r="H123" s="35"/>
      <c r="I123" s="35"/>
      <c r="J123" s="165">
        <f>BK123</f>
        <v>0</v>
      </c>
      <c r="K123" s="35"/>
      <c r="L123" s="38"/>
      <c r="M123" s="77"/>
      <c r="N123" s="166"/>
      <c r="O123" s="78"/>
      <c r="P123" s="167">
        <f>P124</f>
        <v>0</v>
      </c>
      <c r="Q123" s="78"/>
      <c r="R123" s="167">
        <f>R124</f>
        <v>1.2819999999999998E-2</v>
      </c>
      <c r="S123" s="78"/>
      <c r="T123" s="168">
        <f>T124</f>
        <v>29.7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75</v>
      </c>
      <c r="AU123" s="16" t="s">
        <v>108</v>
      </c>
      <c r="BK123" s="169">
        <f>BK124</f>
        <v>0</v>
      </c>
    </row>
    <row r="124" spans="1:65" s="12" customFormat="1" ht="25.95" customHeight="1">
      <c r="B124" s="170"/>
      <c r="C124" s="171"/>
      <c r="D124" s="172" t="s">
        <v>75</v>
      </c>
      <c r="E124" s="173" t="s">
        <v>129</v>
      </c>
      <c r="F124" s="173" t="s">
        <v>130</v>
      </c>
      <c r="G124" s="171"/>
      <c r="H124" s="171"/>
      <c r="I124" s="174"/>
      <c r="J124" s="175">
        <f>BK124</f>
        <v>0</v>
      </c>
      <c r="K124" s="171"/>
      <c r="L124" s="176"/>
      <c r="M124" s="177"/>
      <c r="N124" s="178"/>
      <c r="O124" s="178"/>
      <c r="P124" s="179">
        <f>P125+P127+P132+P138+P144+P146</f>
        <v>0</v>
      </c>
      <c r="Q124" s="178"/>
      <c r="R124" s="179">
        <f>R125+R127+R132+R138+R144+R146</f>
        <v>1.2819999999999998E-2</v>
      </c>
      <c r="S124" s="178"/>
      <c r="T124" s="180">
        <f>T125+T127+T132+T138+T144+T146</f>
        <v>29.7</v>
      </c>
      <c r="AR124" s="181" t="s">
        <v>84</v>
      </c>
      <c r="AT124" s="182" t="s">
        <v>75</v>
      </c>
      <c r="AU124" s="182" t="s">
        <v>76</v>
      </c>
      <c r="AY124" s="181" t="s">
        <v>131</v>
      </c>
      <c r="BK124" s="183">
        <f>BK125+BK127+BK132+BK138+BK144+BK146</f>
        <v>0</v>
      </c>
    </row>
    <row r="125" spans="1:65" s="12" customFormat="1" ht="22.8" customHeight="1">
      <c r="B125" s="170"/>
      <c r="C125" s="171"/>
      <c r="D125" s="172" t="s">
        <v>75</v>
      </c>
      <c r="E125" s="184" t="s">
        <v>84</v>
      </c>
      <c r="F125" s="184" t="s">
        <v>132</v>
      </c>
      <c r="G125" s="171"/>
      <c r="H125" s="171"/>
      <c r="I125" s="174"/>
      <c r="J125" s="185">
        <f>BK125</f>
        <v>0</v>
      </c>
      <c r="K125" s="171"/>
      <c r="L125" s="176"/>
      <c r="M125" s="177"/>
      <c r="N125" s="178"/>
      <c r="O125" s="178"/>
      <c r="P125" s="179">
        <f>P126</f>
        <v>0</v>
      </c>
      <c r="Q125" s="178"/>
      <c r="R125" s="179">
        <f>R126</f>
        <v>1.1699999999999999E-2</v>
      </c>
      <c r="S125" s="178"/>
      <c r="T125" s="180">
        <f>T126</f>
        <v>27.9</v>
      </c>
      <c r="AR125" s="181" t="s">
        <v>84</v>
      </c>
      <c r="AT125" s="182" t="s">
        <v>75</v>
      </c>
      <c r="AU125" s="182" t="s">
        <v>84</v>
      </c>
      <c r="AY125" s="181" t="s">
        <v>131</v>
      </c>
      <c r="BK125" s="183">
        <f>BK126</f>
        <v>0</v>
      </c>
    </row>
    <row r="126" spans="1:65" s="2" customFormat="1" ht="16.5" customHeight="1">
      <c r="A126" s="33"/>
      <c r="B126" s="34"/>
      <c r="C126" s="186" t="s">
        <v>84</v>
      </c>
      <c r="D126" s="186" t="s">
        <v>133</v>
      </c>
      <c r="E126" s="187" t="s">
        <v>134</v>
      </c>
      <c r="F126" s="188" t="s">
        <v>135</v>
      </c>
      <c r="G126" s="189" t="s">
        <v>136</v>
      </c>
      <c r="H126" s="190">
        <v>90</v>
      </c>
      <c r="I126" s="191"/>
      <c r="J126" s="192">
        <f>ROUND(I126*H126,2)</f>
        <v>0</v>
      </c>
      <c r="K126" s="193"/>
      <c r="L126" s="38"/>
      <c r="M126" s="194" t="s">
        <v>1</v>
      </c>
      <c r="N126" s="195" t="s">
        <v>41</v>
      </c>
      <c r="O126" s="70"/>
      <c r="P126" s="196">
        <f>O126*H126</f>
        <v>0</v>
      </c>
      <c r="Q126" s="196">
        <v>1.2999999999999999E-4</v>
      </c>
      <c r="R126" s="196">
        <f>Q126*H126</f>
        <v>1.1699999999999999E-2</v>
      </c>
      <c r="S126" s="196">
        <v>0.31</v>
      </c>
      <c r="T126" s="197">
        <f>S126*H126</f>
        <v>27.9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8" t="s">
        <v>137</v>
      </c>
      <c r="AT126" s="198" t="s">
        <v>133</v>
      </c>
      <c r="AU126" s="198" t="s">
        <v>86</v>
      </c>
      <c r="AY126" s="16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6" t="s">
        <v>84</v>
      </c>
      <c r="BK126" s="199">
        <f>ROUND(I126*H126,2)</f>
        <v>0</v>
      </c>
      <c r="BL126" s="16" t="s">
        <v>137</v>
      </c>
      <c r="BM126" s="198" t="s">
        <v>138</v>
      </c>
    </row>
    <row r="127" spans="1:65" s="12" customFormat="1" ht="22.8" customHeight="1">
      <c r="B127" s="170"/>
      <c r="C127" s="171"/>
      <c r="D127" s="172" t="s">
        <v>75</v>
      </c>
      <c r="E127" s="184" t="s">
        <v>139</v>
      </c>
      <c r="F127" s="184" t="s">
        <v>140</v>
      </c>
      <c r="G127" s="171"/>
      <c r="H127" s="171"/>
      <c r="I127" s="174"/>
      <c r="J127" s="185">
        <f>BK127</f>
        <v>0</v>
      </c>
      <c r="K127" s="171"/>
      <c r="L127" s="176"/>
      <c r="M127" s="177"/>
      <c r="N127" s="178"/>
      <c r="O127" s="178"/>
      <c r="P127" s="179">
        <f>SUM(P128:P131)</f>
        <v>0</v>
      </c>
      <c r="Q127" s="178"/>
      <c r="R127" s="179">
        <f>SUM(R128:R131)</f>
        <v>0</v>
      </c>
      <c r="S127" s="178"/>
      <c r="T127" s="180">
        <f>SUM(T128:T131)</f>
        <v>0</v>
      </c>
      <c r="AR127" s="181" t="s">
        <v>84</v>
      </c>
      <c r="AT127" s="182" t="s">
        <v>75</v>
      </c>
      <c r="AU127" s="182" t="s">
        <v>84</v>
      </c>
      <c r="AY127" s="181" t="s">
        <v>131</v>
      </c>
      <c r="BK127" s="183">
        <f>SUM(BK128:BK131)</f>
        <v>0</v>
      </c>
    </row>
    <row r="128" spans="1:65" s="2" customFormat="1" ht="16.5" customHeight="1">
      <c r="A128" s="33"/>
      <c r="B128" s="34"/>
      <c r="C128" s="186" t="s">
        <v>86</v>
      </c>
      <c r="D128" s="186" t="s">
        <v>133</v>
      </c>
      <c r="E128" s="187" t="s">
        <v>141</v>
      </c>
      <c r="F128" s="188" t="s">
        <v>142</v>
      </c>
      <c r="G128" s="189" t="s">
        <v>136</v>
      </c>
      <c r="H128" s="190">
        <v>90</v>
      </c>
      <c r="I128" s="191"/>
      <c r="J128" s="192">
        <f>ROUND(I128*H128,2)</f>
        <v>0</v>
      </c>
      <c r="K128" s="193"/>
      <c r="L128" s="38"/>
      <c r="M128" s="194" t="s">
        <v>1</v>
      </c>
      <c r="N128" s="195" t="s">
        <v>41</v>
      </c>
      <c r="O128" s="70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8" t="s">
        <v>137</v>
      </c>
      <c r="AT128" s="198" t="s">
        <v>133</v>
      </c>
      <c r="AU128" s="198" t="s">
        <v>86</v>
      </c>
      <c r="AY128" s="16" t="s">
        <v>131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6" t="s">
        <v>84</v>
      </c>
      <c r="BK128" s="199">
        <f>ROUND(I128*H128,2)</f>
        <v>0</v>
      </c>
      <c r="BL128" s="16" t="s">
        <v>137</v>
      </c>
      <c r="BM128" s="198" t="s">
        <v>143</v>
      </c>
    </row>
    <row r="129" spans="1:65" s="2" customFormat="1" ht="16.5" customHeight="1">
      <c r="A129" s="33"/>
      <c r="B129" s="34"/>
      <c r="C129" s="186" t="s">
        <v>144</v>
      </c>
      <c r="D129" s="186" t="s">
        <v>133</v>
      </c>
      <c r="E129" s="187" t="s">
        <v>145</v>
      </c>
      <c r="F129" s="188" t="s">
        <v>146</v>
      </c>
      <c r="G129" s="189" t="s">
        <v>136</v>
      </c>
      <c r="H129" s="190">
        <v>90</v>
      </c>
      <c r="I129" s="191"/>
      <c r="J129" s="192">
        <f>ROUND(I129*H129,2)</f>
        <v>0</v>
      </c>
      <c r="K129" s="193"/>
      <c r="L129" s="38"/>
      <c r="M129" s="194" t="s">
        <v>1</v>
      </c>
      <c r="N129" s="195" t="s">
        <v>41</v>
      </c>
      <c r="O129" s="70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8" t="s">
        <v>137</v>
      </c>
      <c r="AT129" s="198" t="s">
        <v>133</v>
      </c>
      <c r="AU129" s="198" t="s">
        <v>86</v>
      </c>
      <c r="AY129" s="16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6" t="s">
        <v>84</v>
      </c>
      <c r="BK129" s="199">
        <f>ROUND(I129*H129,2)</f>
        <v>0</v>
      </c>
      <c r="BL129" s="16" t="s">
        <v>137</v>
      </c>
      <c r="BM129" s="198" t="s">
        <v>147</v>
      </c>
    </row>
    <row r="130" spans="1:65" s="2" customFormat="1" ht="21.75" customHeight="1">
      <c r="A130" s="33"/>
      <c r="B130" s="34"/>
      <c r="C130" s="186" t="s">
        <v>137</v>
      </c>
      <c r="D130" s="186" t="s">
        <v>133</v>
      </c>
      <c r="E130" s="187" t="s">
        <v>148</v>
      </c>
      <c r="F130" s="188" t="s">
        <v>149</v>
      </c>
      <c r="G130" s="189" t="s">
        <v>136</v>
      </c>
      <c r="H130" s="190">
        <v>90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41</v>
      </c>
      <c r="O130" s="7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137</v>
      </c>
      <c r="AT130" s="198" t="s">
        <v>133</v>
      </c>
      <c r="AU130" s="198" t="s">
        <v>86</v>
      </c>
      <c r="AY130" s="16" t="s">
        <v>131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84</v>
      </c>
      <c r="BK130" s="199">
        <f>ROUND(I130*H130,2)</f>
        <v>0</v>
      </c>
      <c r="BL130" s="16" t="s">
        <v>137</v>
      </c>
      <c r="BM130" s="198" t="s">
        <v>150</v>
      </c>
    </row>
    <row r="131" spans="1:65" s="2" customFormat="1" ht="16.5" customHeight="1">
      <c r="A131" s="33"/>
      <c r="B131" s="34"/>
      <c r="C131" s="186" t="s">
        <v>139</v>
      </c>
      <c r="D131" s="186" t="s">
        <v>133</v>
      </c>
      <c r="E131" s="187" t="s">
        <v>151</v>
      </c>
      <c r="F131" s="188" t="s">
        <v>152</v>
      </c>
      <c r="G131" s="189" t="s">
        <v>136</v>
      </c>
      <c r="H131" s="190">
        <v>90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41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137</v>
      </c>
      <c r="AT131" s="198" t="s">
        <v>133</v>
      </c>
      <c r="AU131" s="198" t="s">
        <v>86</v>
      </c>
      <c r="AY131" s="16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84</v>
      </c>
      <c r="BK131" s="199">
        <f>ROUND(I131*H131,2)</f>
        <v>0</v>
      </c>
      <c r="BL131" s="16" t="s">
        <v>137</v>
      </c>
      <c r="BM131" s="198" t="s">
        <v>153</v>
      </c>
    </row>
    <row r="132" spans="1:65" s="12" customFormat="1" ht="22.8" customHeight="1">
      <c r="B132" s="170"/>
      <c r="C132" s="171"/>
      <c r="D132" s="172" t="s">
        <v>75</v>
      </c>
      <c r="E132" s="184" t="s">
        <v>154</v>
      </c>
      <c r="F132" s="184" t="s">
        <v>155</v>
      </c>
      <c r="G132" s="171"/>
      <c r="H132" s="171"/>
      <c r="I132" s="174"/>
      <c r="J132" s="185">
        <f>BK132</f>
        <v>0</v>
      </c>
      <c r="K132" s="171"/>
      <c r="L132" s="176"/>
      <c r="M132" s="177"/>
      <c r="N132" s="178"/>
      <c r="O132" s="178"/>
      <c r="P132" s="179">
        <f>SUM(P133:P137)</f>
        <v>0</v>
      </c>
      <c r="Q132" s="178"/>
      <c r="R132" s="179">
        <f>SUM(R133:R137)</f>
        <v>1.1199999999999999E-3</v>
      </c>
      <c r="S132" s="178"/>
      <c r="T132" s="180">
        <f>SUM(T133:T137)</f>
        <v>1.8</v>
      </c>
      <c r="AR132" s="181" t="s">
        <v>84</v>
      </c>
      <c r="AT132" s="182" t="s">
        <v>75</v>
      </c>
      <c r="AU132" s="182" t="s">
        <v>84</v>
      </c>
      <c r="AY132" s="181" t="s">
        <v>131</v>
      </c>
      <c r="BK132" s="183">
        <f>SUM(BK133:BK137)</f>
        <v>0</v>
      </c>
    </row>
    <row r="133" spans="1:65" s="2" customFormat="1" ht="16.5" customHeight="1">
      <c r="A133" s="33"/>
      <c r="B133" s="34"/>
      <c r="C133" s="186" t="s">
        <v>156</v>
      </c>
      <c r="D133" s="186" t="s">
        <v>133</v>
      </c>
      <c r="E133" s="187" t="s">
        <v>157</v>
      </c>
      <c r="F133" s="188" t="s">
        <v>158</v>
      </c>
      <c r="G133" s="189" t="s">
        <v>159</v>
      </c>
      <c r="H133" s="190">
        <v>4</v>
      </c>
      <c r="I133" s="191"/>
      <c r="J133" s="192">
        <f>ROUND(I133*H133,2)</f>
        <v>0</v>
      </c>
      <c r="K133" s="193"/>
      <c r="L133" s="38"/>
      <c r="M133" s="194" t="s">
        <v>1</v>
      </c>
      <c r="N133" s="195" t="s">
        <v>41</v>
      </c>
      <c r="O133" s="70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8" t="s">
        <v>137</v>
      </c>
      <c r="AT133" s="198" t="s">
        <v>133</v>
      </c>
      <c r="AU133" s="198" t="s">
        <v>86</v>
      </c>
      <c r="AY133" s="16" t="s">
        <v>131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6" t="s">
        <v>84</v>
      </c>
      <c r="BK133" s="199">
        <f>ROUND(I133*H133,2)</f>
        <v>0</v>
      </c>
      <c r="BL133" s="16" t="s">
        <v>137</v>
      </c>
      <c r="BM133" s="198" t="s">
        <v>160</v>
      </c>
    </row>
    <row r="134" spans="1:65" s="2" customFormat="1" ht="16.5" customHeight="1">
      <c r="A134" s="33"/>
      <c r="B134" s="34"/>
      <c r="C134" s="186" t="s">
        <v>161</v>
      </c>
      <c r="D134" s="186" t="s">
        <v>133</v>
      </c>
      <c r="E134" s="187" t="s">
        <v>162</v>
      </c>
      <c r="F134" s="188" t="s">
        <v>163</v>
      </c>
      <c r="G134" s="189" t="s">
        <v>159</v>
      </c>
      <c r="H134" s="190">
        <v>4</v>
      </c>
      <c r="I134" s="191"/>
      <c r="J134" s="192">
        <f>ROUND(I134*H134,2)</f>
        <v>0</v>
      </c>
      <c r="K134" s="193"/>
      <c r="L134" s="38"/>
      <c r="M134" s="194" t="s">
        <v>1</v>
      </c>
      <c r="N134" s="195" t="s">
        <v>41</v>
      </c>
      <c r="O134" s="70"/>
      <c r="P134" s="196">
        <f>O134*H134</f>
        <v>0</v>
      </c>
      <c r="Q134" s="196">
        <v>2.7999999999999998E-4</v>
      </c>
      <c r="R134" s="196">
        <f>Q134*H134</f>
        <v>1.1199999999999999E-3</v>
      </c>
      <c r="S134" s="196">
        <v>0</v>
      </c>
      <c r="T134" s="19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137</v>
      </c>
      <c r="AT134" s="198" t="s">
        <v>133</v>
      </c>
      <c r="AU134" s="198" t="s">
        <v>86</v>
      </c>
      <c r="AY134" s="16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84</v>
      </c>
      <c r="BK134" s="199">
        <f>ROUND(I134*H134,2)</f>
        <v>0</v>
      </c>
      <c r="BL134" s="16" t="s">
        <v>137</v>
      </c>
      <c r="BM134" s="198" t="s">
        <v>164</v>
      </c>
    </row>
    <row r="135" spans="1:65" s="2" customFormat="1" ht="16.5" customHeight="1">
      <c r="A135" s="33"/>
      <c r="B135" s="34"/>
      <c r="C135" s="186" t="s">
        <v>165</v>
      </c>
      <c r="D135" s="186" t="s">
        <v>133</v>
      </c>
      <c r="E135" s="187" t="s">
        <v>166</v>
      </c>
      <c r="F135" s="188" t="s">
        <v>167</v>
      </c>
      <c r="G135" s="189" t="s">
        <v>159</v>
      </c>
      <c r="H135" s="190">
        <v>4</v>
      </c>
      <c r="I135" s="191"/>
      <c r="J135" s="192">
        <f>ROUND(I135*H135,2)</f>
        <v>0</v>
      </c>
      <c r="K135" s="193"/>
      <c r="L135" s="38"/>
      <c r="M135" s="194" t="s">
        <v>1</v>
      </c>
      <c r="N135" s="195" t="s">
        <v>41</v>
      </c>
      <c r="O135" s="70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8" t="s">
        <v>137</v>
      </c>
      <c r="AT135" s="198" t="s">
        <v>133</v>
      </c>
      <c r="AU135" s="198" t="s">
        <v>86</v>
      </c>
      <c r="AY135" s="16" t="s">
        <v>131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6" t="s">
        <v>84</v>
      </c>
      <c r="BK135" s="199">
        <f>ROUND(I135*H135,2)</f>
        <v>0</v>
      </c>
      <c r="BL135" s="16" t="s">
        <v>137</v>
      </c>
      <c r="BM135" s="198" t="s">
        <v>168</v>
      </c>
    </row>
    <row r="136" spans="1:65" s="2" customFormat="1" ht="16.5" customHeight="1">
      <c r="A136" s="33"/>
      <c r="B136" s="34"/>
      <c r="C136" s="186" t="s">
        <v>154</v>
      </c>
      <c r="D136" s="186" t="s">
        <v>133</v>
      </c>
      <c r="E136" s="187" t="s">
        <v>169</v>
      </c>
      <c r="F136" s="188" t="s">
        <v>170</v>
      </c>
      <c r="G136" s="189" t="s">
        <v>159</v>
      </c>
      <c r="H136" s="190">
        <v>4</v>
      </c>
      <c r="I136" s="191"/>
      <c r="J136" s="192">
        <f>ROUND(I136*H136,2)</f>
        <v>0</v>
      </c>
      <c r="K136" s="193"/>
      <c r="L136" s="38"/>
      <c r="M136" s="194" t="s">
        <v>1</v>
      </c>
      <c r="N136" s="195" t="s">
        <v>41</v>
      </c>
      <c r="O136" s="70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8" t="s">
        <v>137</v>
      </c>
      <c r="AT136" s="198" t="s">
        <v>133</v>
      </c>
      <c r="AU136" s="198" t="s">
        <v>86</v>
      </c>
      <c r="AY136" s="16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6" t="s">
        <v>84</v>
      </c>
      <c r="BK136" s="199">
        <f>ROUND(I136*H136,2)</f>
        <v>0</v>
      </c>
      <c r="BL136" s="16" t="s">
        <v>137</v>
      </c>
      <c r="BM136" s="198" t="s">
        <v>171</v>
      </c>
    </row>
    <row r="137" spans="1:65" s="2" customFormat="1" ht="16.5" customHeight="1">
      <c r="A137" s="33"/>
      <c r="B137" s="34"/>
      <c r="C137" s="186" t="s">
        <v>172</v>
      </c>
      <c r="D137" s="186" t="s">
        <v>133</v>
      </c>
      <c r="E137" s="187" t="s">
        <v>173</v>
      </c>
      <c r="F137" s="188" t="s">
        <v>174</v>
      </c>
      <c r="G137" s="189" t="s">
        <v>136</v>
      </c>
      <c r="H137" s="190">
        <v>90</v>
      </c>
      <c r="I137" s="191"/>
      <c r="J137" s="192">
        <f>ROUND(I137*H137,2)</f>
        <v>0</v>
      </c>
      <c r="K137" s="193"/>
      <c r="L137" s="38"/>
      <c r="M137" s="194" t="s">
        <v>1</v>
      </c>
      <c r="N137" s="195" t="s">
        <v>41</v>
      </c>
      <c r="O137" s="70"/>
      <c r="P137" s="196">
        <f>O137*H137</f>
        <v>0</v>
      </c>
      <c r="Q137" s="196">
        <v>0</v>
      </c>
      <c r="R137" s="196">
        <f>Q137*H137</f>
        <v>0</v>
      </c>
      <c r="S137" s="196">
        <v>0.02</v>
      </c>
      <c r="T137" s="197">
        <f>S137*H137</f>
        <v>1.8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8" t="s">
        <v>137</v>
      </c>
      <c r="AT137" s="198" t="s">
        <v>133</v>
      </c>
      <c r="AU137" s="198" t="s">
        <v>86</v>
      </c>
      <c r="AY137" s="16" t="s">
        <v>131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6" t="s">
        <v>84</v>
      </c>
      <c r="BK137" s="199">
        <f>ROUND(I137*H137,2)</f>
        <v>0</v>
      </c>
      <c r="BL137" s="16" t="s">
        <v>137</v>
      </c>
      <c r="BM137" s="198" t="s">
        <v>175</v>
      </c>
    </row>
    <row r="138" spans="1:65" s="12" customFormat="1" ht="22.8" customHeight="1">
      <c r="B138" s="170"/>
      <c r="C138" s="171"/>
      <c r="D138" s="172" t="s">
        <v>75</v>
      </c>
      <c r="E138" s="184" t="s">
        <v>176</v>
      </c>
      <c r="F138" s="184" t="s">
        <v>177</v>
      </c>
      <c r="G138" s="171"/>
      <c r="H138" s="171"/>
      <c r="I138" s="174"/>
      <c r="J138" s="185">
        <f>BK138</f>
        <v>0</v>
      </c>
      <c r="K138" s="171"/>
      <c r="L138" s="176"/>
      <c r="M138" s="177"/>
      <c r="N138" s="178"/>
      <c r="O138" s="178"/>
      <c r="P138" s="179">
        <f>SUM(P139:P143)</f>
        <v>0</v>
      </c>
      <c r="Q138" s="178"/>
      <c r="R138" s="179">
        <f>SUM(R139:R143)</f>
        <v>0</v>
      </c>
      <c r="S138" s="178"/>
      <c r="T138" s="180">
        <f>SUM(T139:T143)</f>
        <v>0</v>
      </c>
      <c r="AR138" s="181" t="s">
        <v>84</v>
      </c>
      <c r="AT138" s="182" t="s">
        <v>75</v>
      </c>
      <c r="AU138" s="182" t="s">
        <v>84</v>
      </c>
      <c r="AY138" s="181" t="s">
        <v>131</v>
      </c>
      <c r="BK138" s="183">
        <f>SUM(BK139:BK143)</f>
        <v>0</v>
      </c>
    </row>
    <row r="139" spans="1:65" s="2" customFormat="1" ht="16.5" customHeight="1">
      <c r="A139" s="33"/>
      <c r="B139" s="34"/>
      <c r="C139" s="186" t="s">
        <v>178</v>
      </c>
      <c r="D139" s="186" t="s">
        <v>133</v>
      </c>
      <c r="E139" s="187" t="s">
        <v>179</v>
      </c>
      <c r="F139" s="188" t="s">
        <v>180</v>
      </c>
      <c r="G139" s="189" t="s">
        <v>181</v>
      </c>
      <c r="H139" s="190">
        <v>29.7</v>
      </c>
      <c r="I139" s="191"/>
      <c r="J139" s="192">
        <f>ROUND(I139*H139,2)</f>
        <v>0</v>
      </c>
      <c r="K139" s="193"/>
      <c r="L139" s="38"/>
      <c r="M139" s="194" t="s">
        <v>1</v>
      </c>
      <c r="N139" s="195" t="s">
        <v>41</v>
      </c>
      <c r="O139" s="70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137</v>
      </c>
      <c r="AT139" s="198" t="s">
        <v>133</v>
      </c>
      <c r="AU139" s="198" t="s">
        <v>86</v>
      </c>
      <c r="AY139" s="16" t="s">
        <v>131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6" t="s">
        <v>84</v>
      </c>
      <c r="BK139" s="199">
        <f>ROUND(I139*H139,2)</f>
        <v>0</v>
      </c>
      <c r="BL139" s="16" t="s">
        <v>137</v>
      </c>
      <c r="BM139" s="198" t="s">
        <v>182</v>
      </c>
    </row>
    <row r="140" spans="1:65" s="2" customFormat="1" ht="16.5" customHeight="1">
      <c r="A140" s="33"/>
      <c r="B140" s="34"/>
      <c r="C140" s="186" t="s">
        <v>8</v>
      </c>
      <c r="D140" s="186" t="s">
        <v>133</v>
      </c>
      <c r="E140" s="187" t="s">
        <v>183</v>
      </c>
      <c r="F140" s="188" t="s">
        <v>184</v>
      </c>
      <c r="G140" s="189" t="s">
        <v>181</v>
      </c>
      <c r="H140" s="190">
        <v>267.3</v>
      </c>
      <c r="I140" s="191"/>
      <c r="J140" s="192">
        <f>ROUND(I140*H140,2)</f>
        <v>0</v>
      </c>
      <c r="K140" s="193"/>
      <c r="L140" s="38"/>
      <c r="M140" s="194" t="s">
        <v>1</v>
      </c>
      <c r="N140" s="195" t="s">
        <v>41</v>
      </c>
      <c r="O140" s="70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8" t="s">
        <v>137</v>
      </c>
      <c r="AT140" s="198" t="s">
        <v>133</v>
      </c>
      <c r="AU140" s="198" t="s">
        <v>86</v>
      </c>
      <c r="AY140" s="16" t="s">
        <v>131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6" t="s">
        <v>84</v>
      </c>
      <c r="BK140" s="199">
        <f>ROUND(I140*H140,2)</f>
        <v>0</v>
      </c>
      <c r="BL140" s="16" t="s">
        <v>137</v>
      </c>
      <c r="BM140" s="198" t="s">
        <v>185</v>
      </c>
    </row>
    <row r="141" spans="1:65" s="13" customFormat="1">
      <c r="B141" s="200"/>
      <c r="C141" s="201"/>
      <c r="D141" s="202" t="s">
        <v>186</v>
      </c>
      <c r="E141" s="201"/>
      <c r="F141" s="203" t="s">
        <v>187</v>
      </c>
      <c r="G141" s="201"/>
      <c r="H141" s="204">
        <v>267.3</v>
      </c>
      <c r="I141" s="205"/>
      <c r="J141" s="201"/>
      <c r="K141" s="201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186</v>
      </c>
      <c r="AU141" s="210" t="s">
        <v>86</v>
      </c>
      <c r="AV141" s="13" t="s">
        <v>86</v>
      </c>
      <c r="AW141" s="13" t="s">
        <v>4</v>
      </c>
      <c r="AX141" s="13" t="s">
        <v>84</v>
      </c>
      <c r="AY141" s="210" t="s">
        <v>131</v>
      </c>
    </row>
    <row r="142" spans="1:65" s="2" customFormat="1" ht="24.15" customHeight="1">
      <c r="A142" s="33"/>
      <c r="B142" s="34"/>
      <c r="C142" s="186" t="s">
        <v>188</v>
      </c>
      <c r="D142" s="186" t="s">
        <v>133</v>
      </c>
      <c r="E142" s="187" t="s">
        <v>189</v>
      </c>
      <c r="F142" s="188" t="s">
        <v>190</v>
      </c>
      <c r="G142" s="189" t="s">
        <v>181</v>
      </c>
      <c r="H142" s="190">
        <v>1.8</v>
      </c>
      <c r="I142" s="191"/>
      <c r="J142" s="192">
        <f>ROUND(I142*H142,2)</f>
        <v>0</v>
      </c>
      <c r="K142" s="193"/>
      <c r="L142" s="38"/>
      <c r="M142" s="194" t="s">
        <v>1</v>
      </c>
      <c r="N142" s="195" t="s">
        <v>41</v>
      </c>
      <c r="O142" s="70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8" t="s">
        <v>137</v>
      </c>
      <c r="AT142" s="198" t="s">
        <v>133</v>
      </c>
      <c r="AU142" s="198" t="s">
        <v>86</v>
      </c>
      <c r="AY142" s="16" t="s">
        <v>131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6" t="s">
        <v>84</v>
      </c>
      <c r="BK142" s="199">
        <f>ROUND(I142*H142,2)</f>
        <v>0</v>
      </c>
      <c r="BL142" s="16" t="s">
        <v>137</v>
      </c>
      <c r="BM142" s="198" t="s">
        <v>191</v>
      </c>
    </row>
    <row r="143" spans="1:65" s="2" customFormat="1" ht="24.15" customHeight="1">
      <c r="A143" s="33"/>
      <c r="B143" s="34"/>
      <c r="C143" s="186" t="s">
        <v>192</v>
      </c>
      <c r="D143" s="186" t="s">
        <v>133</v>
      </c>
      <c r="E143" s="187" t="s">
        <v>193</v>
      </c>
      <c r="F143" s="188" t="s">
        <v>194</v>
      </c>
      <c r="G143" s="189" t="s">
        <v>181</v>
      </c>
      <c r="H143" s="190">
        <v>27.9</v>
      </c>
      <c r="I143" s="191"/>
      <c r="J143" s="192">
        <f>ROUND(I143*H143,2)</f>
        <v>0</v>
      </c>
      <c r="K143" s="193"/>
      <c r="L143" s="38"/>
      <c r="M143" s="194" t="s">
        <v>1</v>
      </c>
      <c r="N143" s="195" t="s">
        <v>41</v>
      </c>
      <c r="O143" s="70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137</v>
      </c>
      <c r="AT143" s="198" t="s">
        <v>133</v>
      </c>
      <c r="AU143" s="198" t="s">
        <v>86</v>
      </c>
      <c r="AY143" s="16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6" t="s">
        <v>84</v>
      </c>
      <c r="BK143" s="199">
        <f>ROUND(I143*H143,2)</f>
        <v>0</v>
      </c>
      <c r="BL143" s="16" t="s">
        <v>137</v>
      </c>
      <c r="BM143" s="198" t="s">
        <v>195</v>
      </c>
    </row>
    <row r="144" spans="1:65" s="12" customFormat="1" ht="22.8" customHeight="1">
      <c r="B144" s="170"/>
      <c r="C144" s="171"/>
      <c r="D144" s="172" t="s">
        <v>75</v>
      </c>
      <c r="E144" s="184" t="s">
        <v>196</v>
      </c>
      <c r="F144" s="184" t="s">
        <v>197</v>
      </c>
      <c r="G144" s="171"/>
      <c r="H144" s="171"/>
      <c r="I144" s="174"/>
      <c r="J144" s="185">
        <f>BK144</f>
        <v>0</v>
      </c>
      <c r="K144" s="171"/>
      <c r="L144" s="176"/>
      <c r="M144" s="177"/>
      <c r="N144" s="178"/>
      <c r="O144" s="178"/>
      <c r="P144" s="179">
        <f>P145</f>
        <v>0</v>
      </c>
      <c r="Q144" s="178"/>
      <c r="R144" s="179">
        <f>R145</f>
        <v>0</v>
      </c>
      <c r="S144" s="178"/>
      <c r="T144" s="180">
        <f>T145</f>
        <v>0</v>
      </c>
      <c r="AR144" s="181" t="s">
        <v>84</v>
      </c>
      <c r="AT144" s="182" t="s">
        <v>75</v>
      </c>
      <c r="AU144" s="182" t="s">
        <v>84</v>
      </c>
      <c r="AY144" s="181" t="s">
        <v>131</v>
      </c>
      <c r="BK144" s="183">
        <f>BK145</f>
        <v>0</v>
      </c>
    </row>
    <row r="145" spans="1:65" s="2" customFormat="1" ht="21.75" customHeight="1">
      <c r="A145" s="33"/>
      <c r="B145" s="34"/>
      <c r="C145" s="186" t="s">
        <v>198</v>
      </c>
      <c r="D145" s="186" t="s">
        <v>133</v>
      </c>
      <c r="E145" s="187" t="s">
        <v>199</v>
      </c>
      <c r="F145" s="188" t="s">
        <v>200</v>
      </c>
      <c r="G145" s="189" t="s">
        <v>181</v>
      </c>
      <c r="H145" s="190">
        <v>1.2999999999999999E-2</v>
      </c>
      <c r="I145" s="191"/>
      <c r="J145" s="192">
        <f>ROUND(I145*H145,2)</f>
        <v>0</v>
      </c>
      <c r="K145" s="193"/>
      <c r="L145" s="38"/>
      <c r="M145" s="194" t="s">
        <v>1</v>
      </c>
      <c r="N145" s="195" t="s">
        <v>41</v>
      </c>
      <c r="O145" s="70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8" t="s">
        <v>137</v>
      </c>
      <c r="AT145" s="198" t="s">
        <v>133</v>
      </c>
      <c r="AU145" s="198" t="s">
        <v>86</v>
      </c>
      <c r="AY145" s="16" t="s">
        <v>131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6" t="s">
        <v>84</v>
      </c>
      <c r="BK145" s="199">
        <f>ROUND(I145*H145,2)</f>
        <v>0</v>
      </c>
      <c r="BL145" s="16" t="s">
        <v>137</v>
      </c>
      <c r="BM145" s="198" t="s">
        <v>201</v>
      </c>
    </row>
    <row r="146" spans="1:65" s="12" customFormat="1" ht="22.8" customHeight="1">
      <c r="B146" s="170"/>
      <c r="C146" s="171"/>
      <c r="D146" s="172" t="s">
        <v>75</v>
      </c>
      <c r="E146" s="184" t="s">
        <v>202</v>
      </c>
      <c r="F146" s="184" t="s">
        <v>203</v>
      </c>
      <c r="G146" s="171"/>
      <c r="H146" s="171"/>
      <c r="I146" s="174"/>
      <c r="J146" s="185">
        <f>BK146</f>
        <v>0</v>
      </c>
      <c r="K146" s="171"/>
      <c r="L146" s="176"/>
      <c r="M146" s="177"/>
      <c r="N146" s="178"/>
      <c r="O146" s="178"/>
      <c r="P146" s="179">
        <f>P147</f>
        <v>0</v>
      </c>
      <c r="Q146" s="178"/>
      <c r="R146" s="179">
        <f>R147</f>
        <v>0</v>
      </c>
      <c r="S146" s="178"/>
      <c r="T146" s="180">
        <f>T147</f>
        <v>0</v>
      </c>
      <c r="AR146" s="181" t="s">
        <v>139</v>
      </c>
      <c r="AT146" s="182" t="s">
        <v>75</v>
      </c>
      <c r="AU146" s="182" t="s">
        <v>84</v>
      </c>
      <c r="AY146" s="181" t="s">
        <v>131</v>
      </c>
      <c r="BK146" s="183">
        <f>BK147</f>
        <v>0</v>
      </c>
    </row>
    <row r="147" spans="1:65" s="2" customFormat="1" ht="16.5" customHeight="1">
      <c r="A147" s="33"/>
      <c r="B147" s="34"/>
      <c r="C147" s="186" t="s">
        <v>204</v>
      </c>
      <c r="D147" s="186" t="s">
        <v>133</v>
      </c>
      <c r="E147" s="187" t="s">
        <v>205</v>
      </c>
      <c r="F147" s="188" t="s">
        <v>206</v>
      </c>
      <c r="G147" s="189" t="s">
        <v>207</v>
      </c>
      <c r="H147" s="190">
        <v>1</v>
      </c>
      <c r="I147" s="191"/>
      <c r="J147" s="192">
        <f>ROUND(I147*H147,2)</f>
        <v>0</v>
      </c>
      <c r="K147" s="193"/>
      <c r="L147" s="38"/>
      <c r="M147" s="211" t="s">
        <v>1</v>
      </c>
      <c r="N147" s="212" t="s">
        <v>41</v>
      </c>
      <c r="O147" s="213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208</v>
      </c>
      <c r="AT147" s="198" t="s">
        <v>133</v>
      </c>
      <c r="AU147" s="198" t="s">
        <v>86</v>
      </c>
      <c r="AY147" s="16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6" t="s">
        <v>84</v>
      </c>
      <c r="BK147" s="199">
        <f>ROUND(I147*H147,2)</f>
        <v>0</v>
      </c>
      <c r="BL147" s="16" t="s">
        <v>208</v>
      </c>
      <c r="BM147" s="198" t="s">
        <v>209</v>
      </c>
    </row>
    <row r="148" spans="1:65" s="2" customFormat="1" ht="6.9" customHeight="1">
      <c r="A148" s="33"/>
      <c r="B148" s="53"/>
      <c r="C148" s="54"/>
      <c r="D148" s="54"/>
      <c r="E148" s="54"/>
      <c r="F148" s="54"/>
      <c r="G148" s="54"/>
      <c r="H148" s="54"/>
      <c r="I148" s="54"/>
      <c r="J148" s="54"/>
      <c r="K148" s="54"/>
      <c r="L148" s="38"/>
      <c r="M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</sheetData>
  <sheetProtection password="CC35" sheet="1" objects="1" scenarios="1" formatColumns="0" formatRows="0" autoFilter="0"/>
  <autoFilter ref="C122:K14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92</v>
      </c>
    </row>
    <row r="3" spans="1:46" s="1" customFormat="1" ht="6.9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" hidden="1" customHeight="1">
      <c r="B4" s="19"/>
      <c r="D4" s="109" t="s">
        <v>99</v>
      </c>
      <c r="L4" s="19"/>
      <c r="M4" s="110" t="s">
        <v>10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72" t="str">
        <f>'Rekapitulace stavby'!K6</f>
        <v>Město Petřvald - Opravy MK_2026</v>
      </c>
      <c r="F7" s="273"/>
      <c r="G7" s="273"/>
      <c r="H7" s="273"/>
      <c r="L7" s="19"/>
    </row>
    <row r="8" spans="1:46" s="2" customFormat="1" ht="12" hidden="1" customHeight="1">
      <c r="A8" s="33"/>
      <c r="B8" s="38"/>
      <c r="C8" s="33"/>
      <c r="D8" s="111" t="s">
        <v>100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74" t="s">
        <v>211</v>
      </c>
      <c r="F9" s="275"/>
      <c r="G9" s="275"/>
      <c r="H9" s="27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3. 2. 2026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76" t="str">
        <f>'Rekapitulace stavby'!E14</f>
        <v>Vyplň údaj</v>
      </c>
      <c r="F18" s="277"/>
      <c r="G18" s="277"/>
      <c r="H18" s="277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28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34</v>
      </c>
      <c r="E23" s="33"/>
      <c r="F23" s="33"/>
      <c r="G23" s="33"/>
      <c r="H23" s="33"/>
      <c r="I23" s="111" t="s">
        <v>25</v>
      </c>
      <c r="J23" s="112" t="s">
        <v>102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103</v>
      </c>
      <c r="F24" s="33"/>
      <c r="G24" s="33"/>
      <c r="H24" s="33"/>
      <c r="I24" s="111" t="s">
        <v>28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35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78" t="s">
        <v>1</v>
      </c>
      <c r="F27" s="278"/>
      <c r="G27" s="278"/>
      <c r="H27" s="27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36</v>
      </c>
      <c r="E30" s="33"/>
      <c r="F30" s="33"/>
      <c r="G30" s="33"/>
      <c r="H30" s="33"/>
      <c r="I30" s="33"/>
      <c r="J30" s="119">
        <f>ROUND(J124,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hidden="1" customHeight="1">
      <c r="A32" s="33"/>
      <c r="B32" s="38"/>
      <c r="C32" s="33"/>
      <c r="D32" s="33"/>
      <c r="E32" s="33"/>
      <c r="F32" s="120" t="s">
        <v>38</v>
      </c>
      <c r="G32" s="33"/>
      <c r="H32" s="33"/>
      <c r="I32" s="120" t="s">
        <v>37</v>
      </c>
      <c r="J32" s="120" t="s">
        <v>39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hidden="1" customHeight="1">
      <c r="A33" s="33"/>
      <c r="B33" s="38"/>
      <c r="C33" s="33"/>
      <c r="D33" s="121" t="s">
        <v>40</v>
      </c>
      <c r="E33" s="111" t="s">
        <v>41</v>
      </c>
      <c r="F33" s="122">
        <f>ROUND((SUM(BE124:BE151)),  2)</f>
        <v>0</v>
      </c>
      <c r="G33" s="33"/>
      <c r="H33" s="33"/>
      <c r="I33" s="123">
        <v>0.21</v>
      </c>
      <c r="J33" s="122">
        <f>ROUND(((SUM(BE124:BE151))*I33),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hidden="1" customHeight="1">
      <c r="A34" s="33"/>
      <c r="B34" s="38"/>
      <c r="C34" s="33"/>
      <c r="D34" s="33"/>
      <c r="E34" s="111" t="s">
        <v>42</v>
      </c>
      <c r="F34" s="122">
        <f>ROUND((SUM(BF124:BF151)),  2)</f>
        <v>0</v>
      </c>
      <c r="G34" s="33"/>
      <c r="H34" s="33"/>
      <c r="I34" s="123">
        <v>0.12</v>
      </c>
      <c r="J34" s="122">
        <f>ROUND(((SUM(BF124:BF151))*I34),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8"/>
      <c r="C35" s="33"/>
      <c r="D35" s="33"/>
      <c r="E35" s="111" t="s">
        <v>43</v>
      </c>
      <c r="F35" s="122">
        <f>ROUND((SUM(BG124:BG151)),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8"/>
      <c r="C36" s="33"/>
      <c r="D36" s="33"/>
      <c r="E36" s="111" t="s">
        <v>44</v>
      </c>
      <c r="F36" s="122">
        <f>ROUND((SUM(BH124:BH151)),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8"/>
      <c r="C37" s="33"/>
      <c r="D37" s="33"/>
      <c r="E37" s="111" t="s">
        <v>45</v>
      </c>
      <c r="F37" s="122">
        <f>ROUND((SUM(BI124:BI151)),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46</v>
      </c>
      <c r="E39" s="126"/>
      <c r="F39" s="126"/>
      <c r="G39" s="127" t="s">
        <v>47</v>
      </c>
      <c r="H39" s="128" t="s">
        <v>48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hidden="1" customHeight="1">
      <c r="B41" s="19"/>
      <c r="L41" s="19"/>
    </row>
    <row r="42" spans="1:31" s="1" customFormat="1" ht="14.4" hidden="1" customHeight="1">
      <c r="B42" s="19"/>
      <c r="L42" s="19"/>
    </row>
    <row r="43" spans="1:31" s="1" customFormat="1" ht="14.4" hidden="1" customHeight="1">
      <c r="B43" s="19"/>
      <c r="L43" s="19"/>
    </row>
    <row r="44" spans="1:31" s="1" customFormat="1" ht="14.4" hidden="1" customHeight="1">
      <c r="B44" s="19"/>
      <c r="L44" s="19"/>
    </row>
    <row r="45" spans="1:31" s="1" customFormat="1" ht="14.4" hidden="1" customHeight="1">
      <c r="B45" s="19"/>
      <c r="L45" s="19"/>
    </row>
    <row r="46" spans="1:31" s="1" customFormat="1" ht="14.4" hidden="1" customHeight="1">
      <c r="B46" s="19"/>
      <c r="L46" s="19"/>
    </row>
    <row r="47" spans="1:31" s="1" customFormat="1" ht="14.4" hidden="1" customHeight="1">
      <c r="B47" s="19"/>
      <c r="L47" s="19"/>
    </row>
    <row r="48" spans="1:31" s="1" customFormat="1" ht="14.4" hidden="1" customHeight="1">
      <c r="B48" s="19"/>
      <c r="L48" s="19"/>
    </row>
    <row r="49" spans="1:31" s="1" customFormat="1" ht="14.4" hidden="1" customHeight="1">
      <c r="B49" s="19"/>
      <c r="L49" s="19"/>
    </row>
    <row r="50" spans="1:31" s="2" customFormat="1" ht="14.4" hidden="1" customHeight="1">
      <c r="B50" s="50"/>
      <c r="D50" s="131" t="s">
        <v>49</v>
      </c>
      <c r="E50" s="132"/>
      <c r="F50" s="132"/>
      <c r="G50" s="131" t="s">
        <v>50</v>
      </c>
      <c r="H50" s="132"/>
      <c r="I50" s="132"/>
      <c r="J50" s="132"/>
      <c r="K50" s="132"/>
      <c r="L50" s="50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3.2" hidden="1">
      <c r="A61" s="33"/>
      <c r="B61" s="38"/>
      <c r="C61" s="33"/>
      <c r="D61" s="133" t="s">
        <v>51</v>
      </c>
      <c r="E61" s="134"/>
      <c r="F61" s="135" t="s">
        <v>52</v>
      </c>
      <c r="G61" s="133" t="s">
        <v>51</v>
      </c>
      <c r="H61" s="134"/>
      <c r="I61" s="134"/>
      <c r="J61" s="136" t="s">
        <v>52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3.2" hidden="1">
      <c r="A65" s="33"/>
      <c r="B65" s="38"/>
      <c r="C65" s="33"/>
      <c r="D65" s="131" t="s">
        <v>53</v>
      </c>
      <c r="E65" s="137"/>
      <c r="F65" s="137"/>
      <c r="G65" s="131" t="s">
        <v>54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3.2" hidden="1">
      <c r="A76" s="33"/>
      <c r="B76" s="38"/>
      <c r="C76" s="33"/>
      <c r="D76" s="133" t="s">
        <v>51</v>
      </c>
      <c r="E76" s="134"/>
      <c r="F76" s="135" t="s">
        <v>52</v>
      </c>
      <c r="G76" s="133" t="s">
        <v>51</v>
      </c>
      <c r="H76" s="134"/>
      <c r="I76" s="134"/>
      <c r="J76" s="136" t="s">
        <v>52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47" s="2" customFormat="1" ht="6.9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hidden="1" customHeight="1">
      <c r="A82" s="33"/>
      <c r="B82" s="34"/>
      <c r="C82" s="22" t="s">
        <v>104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70" t="str">
        <f>E7</f>
        <v>Město Petřvald - Opravy MK_2026</v>
      </c>
      <c r="F85" s="271"/>
      <c r="G85" s="271"/>
      <c r="H85" s="27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100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8" t="str">
        <f>E9</f>
        <v>03 - Oprava MK ul. K Pískovně</v>
      </c>
      <c r="F87" s="269"/>
      <c r="G87" s="269"/>
      <c r="H87" s="26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Petřvald</v>
      </c>
      <c r="G89" s="35"/>
      <c r="H89" s="35"/>
      <c r="I89" s="28" t="s">
        <v>22</v>
      </c>
      <c r="J89" s="65" t="str">
        <f>IF(J12="","",J12)</f>
        <v>3. 2. 2026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hidden="1" customHeight="1">
      <c r="A91" s="33"/>
      <c r="B91" s="34"/>
      <c r="C91" s="28" t="s">
        <v>24</v>
      </c>
      <c r="D91" s="35"/>
      <c r="E91" s="35"/>
      <c r="F91" s="26" t="str">
        <f>E15</f>
        <v>Město Petřvald</v>
      </c>
      <c r="G91" s="35"/>
      <c r="H91" s="35"/>
      <c r="I91" s="28" t="s">
        <v>31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hidden="1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34</v>
      </c>
      <c r="J92" s="31" t="str">
        <f>E24</f>
        <v>Ing. Pavol Lipták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105</v>
      </c>
      <c r="D94" s="143"/>
      <c r="E94" s="143"/>
      <c r="F94" s="143"/>
      <c r="G94" s="143"/>
      <c r="H94" s="143"/>
      <c r="I94" s="143"/>
      <c r="J94" s="144" t="s">
        <v>106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hidden="1" customHeight="1">
      <c r="A96" s="33"/>
      <c r="B96" s="34"/>
      <c r="C96" s="145" t="s">
        <v>107</v>
      </c>
      <c r="D96" s="35"/>
      <c r="E96" s="35"/>
      <c r="F96" s="35"/>
      <c r="G96" s="35"/>
      <c r="H96" s="35"/>
      <c r="I96" s="35"/>
      <c r="J96" s="83">
        <f>J124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108</v>
      </c>
    </row>
    <row r="97" spans="1:31" s="9" customFormat="1" ht="24.9" hidden="1" customHeight="1">
      <c r="B97" s="146"/>
      <c r="C97" s="147"/>
      <c r="D97" s="148" t="s">
        <v>109</v>
      </c>
      <c r="E97" s="149"/>
      <c r="F97" s="149"/>
      <c r="G97" s="149"/>
      <c r="H97" s="149"/>
      <c r="I97" s="149"/>
      <c r="J97" s="150">
        <f>J125</f>
        <v>0</v>
      </c>
      <c r="K97" s="147"/>
      <c r="L97" s="151"/>
    </row>
    <row r="98" spans="1:31" s="10" customFormat="1" ht="19.95" hidden="1" customHeight="1">
      <c r="B98" s="152"/>
      <c r="C98" s="153"/>
      <c r="D98" s="154" t="s">
        <v>110</v>
      </c>
      <c r="E98" s="155"/>
      <c r="F98" s="155"/>
      <c r="G98" s="155"/>
      <c r="H98" s="155"/>
      <c r="I98" s="155"/>
      <c r="J98" s="156">
        <f>J126</f>
        <v>0</v>
      </c>
      <c r="K98" s="153"/>
      <c r="L98" s="157"/>
    </row>
    <row r="99" spans="1:31" s="10" customFormat="1" ht="19.95" hidden="1" customHeight="1">
      <c r="B99" s="152"/>
      <c r="C99" s="153"/>
      <c r="D99" s="154" t="s">
        <v>111</v>
      </c>
      <c r="E99" s="155"/>
      <c r="F99" s="155"/>
      <c r="G99" s="155"/>
      <c r="H99" s="155"/>
      <c r="I99" s="155"/>
      <c r="J99" s="156">
        <f>J128</f>
        <v>0</v>
      </c>
      <c r="K99" s="153"/>
      <c r="L99" s="157"/>
    </row>
    <row r="100" spans="1:31" s="10" customFormat="1" ht="19.95" hidden="1" customHeight="1">
      <c r="B100" s="152"/>
      <c r="C100" s="153"/>
      <c r="D100" s="154" t="s">
        <v>212</v>
      </c>
      <c r="E100" s="155"/>
      <c r="F100" s="155"/>
      <c r="G100" s="155"/>
      <c r="H100" s="155"/>
      <c r="I100" s="155"/>
      <c r="J100" s="156">
        <f>J133</f>
        <v>0</v>
      </c>
      <c r="K100" s="153"/>
      <c r="L100" s="157"/>
    </row>
    <row r="101" spans="1:31" s="10" customFormat="1" ht="19.95" hidden="1" customHeight="1">
      <c r="B101" s="152"/>
      <c r="C101" s="153"/>
      <c r="D101" s="154" t="s">
        <v>112</v>
      </c>
      <c r="E101" s="155"/>
      <c r="F101" s="155"/>
      <c r="G101" s="155"/>
      <c r="H101" s="155"/>
      <c r="I101" s="155"/>
      <c r="J101" s="156">
        <f>J135</f>
        <v>0</v>
      </c>
      <c r="K101" s="153"/>
      <c r="L101" s="157"/>
    </row>
    <row r="102" spans="1:31" s="10" customFormat="1" ht="19.95" hidden="1" customHeight="1">
      <c r="B102" s="152"/>
      <c r="C102" s="153"/>
      <c r="D102" s="154" t="s">
        <v>113</v>
      </c>
      <c r="E102" s="155"/>
      <c r="F102" s="155"/>
      <c r="G102" s="155"/>
      <c r="H102" s="155"/>
      <c r="I102" s="155"/>
      <c r="J102" s="156">
        <f>J142</f>
        <v>0</v>
      </c>
      <c r="K102" s="153"/>
      <c r="L102" s="157"/>
    </row>
    <row r="103" spans="1:31" s="10" customFormat="1" ht="19.95" hidden="1" customHeight="1">
      <c r="B103" s="152"/>
      <c r="C103" s="153"/>
      <c r="D103" s="154" t="s">
        <v>114</v>
      </c>
      <c r="E103" s="155"/>
      <c r="F103" s="155"/>
      <c r="G103" s="155"/>
      <c r="H103" s="155"/>
      <c r="I103" s="155"/>
      <c r="J103" s="156">
        <f>J148</f>
        <v>0</v>
      </c>
      <c r="K103" s="153"/>
      <c r="L103" s="157"/>
    </row>
    <row r="104" spans="1:31" s="10" customFormat="1" ht="19.95" hidden="1" customHeight="1">
      <c r="B104" s="152"/>
      <c r="C104" s="153"/>
      <c r="D104" s="154" t="s">
        <v>115</v>
      </c>
      <c r="E104" s="155"/>
      <c r="F104" s="155"/>
      <c r="G104" s="155"/>
      <c r="H104" s="155"/>
      <c r="I104" s="155"/>
      <c r="J104" s="156">
        <f>J150</f>
        <v>0</v>
      </c>
      <c r="K104" s="153"/>
      <c r="L104" s="157"/>
    </row>
    <row r="105" spans="1:31" s="2" customFormat="1" ht="21.75" hidden="1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hidden="1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hidden="1"/>
    <row r="108" spans="1:31" hidden="1"/>
    <row r="109" spans="1:31" hidden="1"/>
    <row r="110" spans="1:31" s="2" customFormat="1" ht="6.9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" customHeight="1">
      <c r="A111" s="33"/>
      <c r="B111" s="34"/>
      <c r="C111" s="22" t="s">
        <v>116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70" t="str">
        <f>E7</f>
        <v>Město Petřvald - Opravy MK_2026</v>
      </c>
      <c r="F114" s="271"/>
      <c r="G114" s="271"/>
      <c r="H114" s="271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100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58" t="str">
        <f>E9</f>
        <v>03 - Oprava MK ul. K Pískovně</v>
      </c>
      <c r="F116" s="269"/>
      <c r="G116" s="269"/>
      <c r="H116" s="269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5"/>
      <c r="E118" s="35"/>
      <c r="F118" s="26" t="str">
        <f>F12</f>
        <v>Petřvald</v>
      </c>
      <c r="G118" s="35"/>
      <c r="H118" s="35"/>
      <c r="I118" s="28" t="s">
        <v>22</v>
      </c>
      <c r="J118" s="65" t="str">
        <f>IF(J12="","",J12)</f>
        <v>3. 2. 2026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24</v>
      </c>
      <c r="D120" s="35"/>
      <c r="E120" s="35"/>
      <c r="F120" s="26" t="str">
        <f>E15</f>
        <v>Město Petřvald</v>
      </c>
      <c r="G120" s="35"/>
      <c r="H120" s="35"/>
      <c r="I120" s="28" t="s">
        <v>31</v>
      </c>
      <c r="J120" s="31" t="str">
        <f>E21</f>
        <v xml:space="preserve"> 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29</v>
      </c>
      <c r="D121" s="35"/>
      <c r="E121" s="35"/>
      <c r="F121" s="26" t="str">
        <f>IF(E18="","",E18)</f>
        <v>Vyplň údaj</v>
      </c>
      <c r="G121" s="35"/>
      <c r="H121" s="35"/>
      <c r="I121" s="28" t="s">
        <v>34</v>
      </c>
      <c r="J121" s="31" t="str">
        <f>E24</f>
        <v>Ing. Pavol Lipták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58"/>
      <c r="B123" s="159"/>
      <c r="C123" s="160" t="s">
        <v>117</v>
      </c>
      <c r="D123" s="161" t="s">
        <v>61</v>
      </c>
      <c r="E123" s="161" t="s">
        <v>57</v>
      </c>
      <c r="F123" s="161" t="s">
        <v>58</v>
      </c>
      <c r="G123" s="161" t="s">
        <v>118</v>
      </c>
      <c r="H123" s="161" t="s">
        <v>119</v>
      </c>
      <c r="I123" s="161" t="s">
        <v>120</v>
      </c>
      <c r="J123" s="162" t="s">
        <v>106</v>
      </c>
      <c r="K123" s="163" t="s">
        <v>121</v>
      </c>
      <c r="L123" s="164"/>
      <c r="M123" s="74" t="s">
        <v>1</v>
      </c>
      <c r="N123" s="75" t="s">
        <v>40</v>
      </c>
      <c r="O123" s="75" t="s">
        <v>122</v>
      </c>
      <c r="P123" s="75" t="s">
        <v>123</v>
      </c>
      <c r="Q123" s="75" t="s">
        <v>124</v>
      </c>
      <c r="R123" s="75" t="s">
        <v>125</v>
      </c>
      <c r="S123" s="75" t="s">
        <v>126</v>
      </c>
      <c r="T123" s="76" t="s">
        <v>127</v>
      </c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65" s="2" customFormat="1" ht="22.8" customHeight="1">
      <c r="A124" s="33"/>
      <c r="B124" s="34"/>
      <c r="C124" s="81" t="s">
        <v>128</v>
      </c>
      <c r="D124" s="35"/>
      <c r="E124" s="35"/>
      <c r="F124" s="35"/>
      <c r="G124" s="35"/>
      <c r="H124" s="35"/>
      <c r="I124" s="35"/>
      <c r="J124" s="165">
        <f>BK124</f>
        <v>0</v>
      </c>
      <c r="K124" s="35"/>
      <c r="L124" s="38"/>
      <c r="M124" s="77"/>
      <c r="N124" s="166"/>
      <c r="O124" s="78"/>
      <c r="P124" s="167">
        <f>P125</f>
        <v>0</v>
      </c>
      <c r="Q124" s="78"/>
      <c r="R124" s="167">
        <f>R125</f>
        <v>2.3429799999999998</v>
      </c>
      <c r="S124" s="78"/>
      <c r="T124" s="168">
        <f>T125</f>
        <v>164.01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75</v>
      </c>
      <c r="AU124" s="16" t="s">
        <v>108</v>
      </c>
      <c r="BK124" s="169">
        <f>BK125</f>
        <v>0</v>
      </c>
    </row>
    <row r="125" spans="1:65" s="12" customFormat="1" ht="25.95" customHeight="1">
      <c r="B125" s="170"/>
      <c r="C125" s="171"/>
      <c r="D125" s="172" t="s">
        <v>75</v>
      </c>
      <c r="E125" s="173" t="s">
        <v>129</v>
      </c>
      <c r="F125" s="173" t="s">
        <v>130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P126+P128+P133+P135+P142+P148+P150</f>
        <v>0</v>
      </c>
      <c r="Q125" s="178"/>
      <c r="R125" s="179">
        <f>R126+R128+R133+R135+R142+R148+R150</f>
        <v>2.3429799999999998</v>
      </c>
      <c r="S125" s="178"/>
      <c r="T125" s="180">
        <f>T126+T128+T133+T135+T142+T148+T150</f>
        <v>164.01</v>
      </c>
      <c r="AR125" s="181" t="s">
        <v>84</v>
      </c>
      <c r="AT125" s="182" t="s">
        <v>75</v>
      </c>
      <c r="AU125" s="182" t="s">
        <v>76</v>
      </c>
      <c r="AY125" s="181" t="s">
        <v>131</v>
      </c>
      <c r="BK125" s="183">
        <f>BK126+BK128+BK133+BK135+BK142+BK148+BK150</f>
        <v>0</v>
      </c>
    </row>
    <row r="126" spans="1:65" s="12" customFormat="1" ht="22.8" customHeight="1">
      <c r="B126" s="170"/>
      <c r="C126" s="171"/>
      <c r="D126" s="172" t="s">
        <v>75</v>
      </c>
      <c r="E126" s="184" t="s">
        <v>84</v>
      </c>
      <c r="F126" s="184" t="s">
        <v>132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P127</f>
        <v>0</v>
      </c>
      <c r="Q126" s="178"/>
      <c r="R126" s="179">
        <f>R127</f>
        <v>6.4349999999999991E-2</v>
      </c>
      <c r="S126" s="178"/>
      <c r="T126" s="180">
        <f>T127</f>
        <v>153.44999999999999</v>
      </c>
      <c r="AR126" s="181" t="s">
        <v>84</v>
      </c>
      <c r="AT126" s="182" t="s">
        <v>75</v>
      </c>
      <c r="AU126" s="182" t="s">
        <v>84</v>
      </c>
      <c r="AY126" s="181" t="s">
        <v>131</v>
      </c>
      <c r="BK126" s="183">
        <f>BK127</f>
        <v>0</v>
      </c>
    </row>
    <row r="127" spans="1:65" s="2" customFormat="1" ht="16.5" customHeight="1">
      <c r="A127" s="33"/>
      <c r="B127" s="34"/>
      <c r="C127" s="186" t="s">
        <v>84</v>
      </c>
      <c r="D127" s="186" t="s">
        <v>133</v>
      </c>
      <c r="E127" s="187" t="s">
        <v>134</v>
      </c>
      <c r="F127" s="188" t="s">
        <v>135</v>
      </c>
      <c r="G127" s="189" t="s">
        <v>136</v>
      </c>
      <c r="H127" s="190">
        <v>495</v>
      </c>
      <c r="I127" s="191"/>
      <c r="J127" s="192">
        <f>ROUND(I127*H127,2)</f>
        <v>0</v>
      </c>
      <c r="K127" s="193"/>
      <c r="L127" s="38"/>
      <c r="M127" s="194" t="s">
        <v>1</v>
      </c>
      <c r="N127" s="195" t="s">
        <v>41</v>
      </c>
      <c r="O127" s="70"/>
      <c r="P127" s="196">
        <f>O127*H127</f>
        <v>0</v>
      </c>
      <c r="Q127" s="196">
        <v>1.2999999999999999E-4</v>
      </c>
      <c r="R127" s="196">
        <f>Q127*H127</f>
        <v>6.4349999999999991E-2</v>
      </c>
      <c r="S127" s="196">
        <v>0.31</v>
      </c>
      <c r="T127" s="197">
        <f>S127*H127</f>
        <v>153.44999999999999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8" t="s">
        <v>137</v>
      </c>
      <c r="AT127" s="198" t="s">
        <v>133</v>
      </c>
      <c r="AU127" s="198" t="s">
        <v>86</v>
      </c>
      <c r="AY127" s="16" t="s">
        <v>131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6" t="s">
        <v>84</v>
      </c>
      <c r="BK127" s="199">
        <f>ROUND(I127*H127,2)</f>
        <v>0</v>
      </c>
      <c r="BL127" s="16" t="s">
        <v>137</v>
      </c>
      <c r="BM127" s="198" t="s">
        <v>138</v>
      </c>
    </row>
    <row r="128" spans="1:65" s="12" customFormat="1" ht="22.8" customHeight="1">
      <c r="B128" s="170"/>
      <c r="C128" s="171"/>
      <c r="D128" s="172" t="s">
        <v>75</v>
      </c>
      <c r="E128" s="184" t="s">
        <v>139</v>
      </c>
      <c r="F128" s="184" t="s">
        <v>140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SUM(P129:P132)</f>
        <v>0</v>
      </c>
      <c r="Q128" s="178"/>
      <c r="R128" s="179">
        <f>SUM(R129:R132)</f>
        <v>0</v>
      </c>
      <c r="S128" s="178"/>
      <c r="T128" s="180">
        <f>SUM(T129:T132)</f>
        <v>0</v>
      </c>
      <c r="AR128" s="181" t="s">
        <v>84</v>
      </c>
      <c r="AT128" s="182" t="s">
        <v>75</v>
      </c>
      <c r="AU128" s="182" t="s">
        <v>84</v>
      </c>
      <c r="AY128" s="181" t="s">
        <v>131</v>
      </c>
      <c r="BK128" s="183">
        <f>SUM(BK129:BK132)</f>
        <v>0</v>
      </c>
    </row>
    <row r="129" spans="1:65" s="2" customFormat="1" ht="16.5" customHeight="1">
      <c r="A129" s="33"/>
      <c r="B129" s="34"/>
      <c r="C129" s="186" t="s">
        <v>86</v>
      </c>
      <c r="D129" s="186" t="s">
        <v>133</v>
      </c>
      <c r="E129" s="187" t="s">
        <v>141</v>
      </c>
      <c r="F129" s="188" t="s">
        <v>142</v>
      </c>
      <c r="G129" s="189" t="s">
        <v>136</v>
      </c>
      <c r="H129" s="190">
        <v>495</v>
      </c>
      <c r="I129" s="191"/>
      <c r="J129" s="192">
        <f>ROUND(I129*H129,2)</f>
        <v>0</v>
      </c>
      <c r="K129" s="193"/>
      <c r="L129" s="38"/>
      <c r="M129" s="194" t="s">
        <v>1</v>
      </c>
      <c r="N129" s="195" t="s">
        <v>41</v>
      </c>
      <c r="O129" s="70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8" t="s">
        <v>137</v>
      </c>
      <c r="AT129" s="198" t="s">
        <v>133</v>
      </c>
      <c r="AU129" s="198" t="s">
        <v>86</v>
      </c>
      <c r="AY129" s="16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6" t="s">
        <v>84</v>
      </c>
      <c r="BK129" s="199">
        <f>ROUND(I129*H129,2)</f>
        <v>0</v>
      </c>
      <c r="BL129" s="16" t="s">
        <v>137</v>
      </c>
      <c r="BM129" s="198" t="s">
        <v>143</v>
      </c>
    </row>
    <row r="130" spans="1:65" s="2" customFormat="1" ht="16.5" customHeight="1">
      <c r="A130" s="33"/>
      <c r="B130" s="34"/>
      <c r="C130" s="186" t="s">
        <v>144</v>
      </c>
      <c r="D130" s="186" t="s">
        <v>133</v>
      </c>
      <c r="E130" s="187" t="s">
        <v>145</v>
      </c>
      <c r="F130" s="188" t="s">
        <v>146</v>
      </c>
      <c r="G130" s="189" t="s">
        <v>136</v>
      </c>
      <c r="H130" s="190">
        <v>495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41</v>
      </c>
      <c r="O130" s="7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137</v>
      </c>
      <c r="AT130" s="198" t="s">
        <v>133</v>
      </c>
      <c r="AU130" s="198" t="s">
        <v>86</v>
      </c>
      <c r="AY130" s="16" t="s">
        <v>131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84</v>
      </c>
      <c r="BK130" s="199">
        <f>ROUND(I130*H130,2)</f>
        <v>0</v>
      </c>
      <c r="BL130" s="16" t="s">
        <v>137</v>
      </c>
      <c r="BM130" s="198" t="s">
        <v>147</v>
      </c>
    </row>
    <row r="131" spans="1:65" s="2" customFormat="1" ht="21.75" customHeight="1">
      <c r="A131" s="33"/>
      <c r="B131" s="34"/>
      <c r="C131" s="186" t="s">
        <v>137</v>
      </c>
      <c r="D131" s="186" t="s">
        <v>133</v>
      </c>
      <c r="E131" s="187" t="s">
        <v>148</v>
      </c>
      <c r="F131" s="188" t="s">
        <v>149</v>
      </c>
      <c r="G131" s="189" t="s">
        <v>136</v>
      </c>
      <c r="H131" s="190">
        <v>495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41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137</v>
      </c>
      <c r="AT131" s="198" t="s">
        <v>133</v>
      </c>
      <c r="AU131" s="198" t="s">
        <v>86</v>
      </c>
      <c r="AY131" s="16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84</v>
      </c>
      <c r="BK131" s="199">
        <f>ROUND(I131*H131,2)</f>
        <v>0</v>
      </c>
      <c r="BL131" s="16" t="s">
        <v>137</v>
      </c>
      <c r="BM131" s="198" t="s">
        <v>150</v>
      </c>
    </row>
    <row r="132" spans="1:65" s="2" customFormat="1" ht="16.5" customHeight="1">
      <c r="A132" s="33"/>
      <c r="B132" s="34"/>
      <c r="C132" s="186" t="s">
        <v>139</v>
      </c>
      <c r="D132" s="186" t="s">
        <v>133</v>
      </c>
      <c r="E132" s="187" t="s">
        <v>151</v>
      </c>
      <c r="F132" s="188" t="s">
        <v>152</v>
      </c>
      <c r="G132" s="189" t="s">
        <v>136</v>
      </c>
      <c r="H132" s="190">
        <v>495</v>
      </c>
      <c r="I132" s="191"/>
      <c r="J132" s="192">
        <f>ROUND(I132*H132,2)</f>
        <v>0</v>
      </c>
      <c r="K132" s="193"/>
      <c r="L132" s="38"/>
      <c r="M132" s="194" t="s">
        <v>1</v>
      </c>
      <c r="N132" s="195" t="s">
        <v>41</v>
      </c>
      <c r="O132" s="70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8" t="s">
        <v>137</v>
      </c>
      <c r="AT132" s="198" t="s">
        <v>133</v>
      </c>
      <c r="AU132" s="198" t="s">
        <v>86</v>
      </c>
      <c r="AY132" s="16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6" t="s">
        <v>84</v>
      </c>
      <c r="BK132" s="199">
        <f>ROUND(I132*H132,2)</f>
        <v>0</v>
      </c>
      <c r="BL132" s="16" t="s">
        <v>137</v>
      </c>
      <c r="BM132" s="198" t="s">
        <v>153</v>
      </c>
    </row>
    <row r="133" spans="1:65" s="12" customFormat="1" ht="22.8" customHeight="1">
      <c r="B133" s="170"/>
      <c r="C133" s="171"/>
      <c r="D133" s="172" t="s">
        <v>75</v>
      </c>
      <c r="E133" s="184" t="s">
        <v>165</v>
      </c>
      <c r="F133" s="184" t="s">
        <v>213</v>
      </c>
      <c r="G133" s="171"/>
      <c r="H133" s="171"/>
      <c r="I133" s="174"/>
      <c r="J133" s="185">
        <f>BK133</f>
        <v>0</v>
      </c>
      <c r="K133" s="171"/>
      <c r="L133" s="176"/>
      <c r="M133" s="177"/>
      <c r="N133" s="178"/>
      <c r="O133" s="178"/>
      <c r="P133" s="179">
        <f>P134</f>
        <v>0</v>
      </c>
      <c r="Q133" s="178"/>
      <c r="R133" s="179">
        <f>R134</f>
        <v>0.65847999999999995</v>
      </c>
      <c r="S133" s="178"/>
      <c r="T133" s="180">
        <f>T134</f>
        <v>0.66</v>
      </c>
      <c r="AR133" s="181" t="s">
        <v>84</v>
      </c>
      <c r="AT133" s="182" t="s">
        <v>75</v>
      </c>
      <c r="AU133" s="182" t="s">
        <v>84</v>
      </c>
      <c r="AY133" s="181" t="s">
        <v>131</v>
      </c>
      <c r="BK133" s="183">
        <f>BK134</f>
        <v>0</v>
      </c>
    </row>
    <row r="134" spans="1:65" s="2" customFormat="1" ht="21.75" customHeight="1">
      <c r="A134" s="33"/>
      <c r="B134" s="34"/>
      <c r="C134" s="186" t="s">
        <v>156</v>
      </c>
      <c r="D134" s="186" t="s">
        <v>133</v>
      </c>
      <c r="E134" s="187" t="s">
        <v>214</v>
      </c>
      <c r="F134" s="188" t="s">
        <v>215</v>
      </c>
      <c r="G134" s="189" t="s">
        <v>216</v>
      </c>
      <c r="H134" s="190">
        <v>1</v>
      </c>
      <c r="I134" s="191"/>
      <c r="J134" s="192">
        <f>ROUND(I134*H134,2)</f>
        <v>0</v>
      </c>
      <c r="K134" s="193"/>
      <c r="L134" s="38"/>
      <c r="M134" s="194" t="s">
        <v>1</v>
      </c>
      <c r="N134" s="195" t="s">
        <v>41</v>
      </c>
      <c r="O134" s="70"/>
      <c r="P134" s="196">
        <f>O134*H134</f>
        <v>0</v>
      </c>
      <c r="Q134" s="196">
        <v>0.65847999999999995</v>
      </c>
      <c r="R134" s="196">
        <f>Q134*H134</f>
        <v>0.65847999999999995</v>
      </c>
      <c r="S134" s="196">
        <v>0.66</v>
      </c>
      <c r="T134" s="197">
        <f>S134*H134</f>
        <v>0.66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137</v>
      </c>
      <c r="AT134" s="198" t="s">
        <v>133</v>
      </c>
      <c r="AU134" s="198" t="s">
        <v>86</v>
      </c>
      <c r="AY134" s="16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84</v>
      </c>
      <c r="BK134" s="199">
        <f>ROUND(I134*H134,2)</f>
        <v>0</v>
      </c>
      <c r="BL134" s="16" t="s">
        <v>137</v>
      </c>
      <c r="BM134" s="198" t="s">
        <v>217</v>
      </c>
    </row>
    <row r="135" spans="1:65" s="12" customFormat="1" ht="22.8" customHeight="1">
      <c r="B135" s="170"/>
      <c r="C135" s="171"/>
      <c r="D135" s="172" t="s">
        <v>75</v>
      </c>
      <c r="E135" s="184" t="s">
        <v>154</v>
      </c>
      <c r="F135" s="184" t="s">
        <v>155</v>
      </c>
      <c r="G135" s="171"/>
      <c r="H135" s="171"/>
      <c r="I135" s="174"/>
      <c r="J135" s="185">
        <f>BK135</f>
        <v>0</v>
      </c>
      <c r="K135" s="171"/>
      <c r="L135" s="176"/>
      <c r="M135" s="177"/>
      <c r="N135" s="178"/>
      <c r="O135" s="178"/>
      <c r="P135" s="179">
        <f>SUM(P136:P141)</f>
        <v>0</v>
      </c>
      <c r="Q135" s="178"/>
      <c r="R135" s="179">
        <f>SUM(R136:R141)</f>
        <v>1.62015</v>
      </c>
      <c r="S135" s="178"/>
      <c r="T135" s="180">
        <f>SUM(T136:T141)</f>
        <v>9.9</v>
      </c>
      <c r="AR135" s="181" t="s">
        <v>84</v>
      </c>
      <c r="AT135" s="182" t="s">
        <v>75</v>
      </c>
      <c r="AU135" s="182" t="s">
        <v>84</v>
      </c>
      <c r="AY135" s="181" t="s">
        <v>131</v>
      </c>
      <c r="BK135" s="183">
        <f>SUM(BK136:BK141)</f>
        <v>0</v>
      </c>
    </row>
    <row r="136" spans="1:65" s="2" customFormat="1" ht="16.5" customHeight="1">
      <c r="A136" s="33"/>
      <c r="B136" s="34"/>
      <c r="C136" s="186" t="s">
        <v>161</v>
      </c>
      <c r="D136" s="186" t="s">
        <v>133</v>
      </c>
      <c r="E136" s="187" t="s">
        <v>157</v>
      </c>
      <c r="F136" s="188" t="s">
        <v>158</v>
      </c>
      <c r="G136" s="189" t="s">
        <v>159</v>
      </c>
      <c r="H136" s="190">
        <v>12</v>
      </c>
      <c r="I136" s="191"/>
      <c r="J136" s="192">
        <f t="shared" ref="J136:J141" si="0">ROUND(I136*H136,2)</f>
        <v>0</v>
      </c>
      <c r="K136" s="193"/>
      <c r="L136" s="38"/>
      <c r="M136" s="194" t="s">
        <v>1</v>
      </c>
      <c r="N136" s="195" t="s">
        <v>41</v>
      </c>
      <c r="O136" s="70"/>
      <c r="P136" s="196">
        <f t="shared" ref="P136:P141" si="1">O136*H136</f>
        <v>0</v>
      </c>
      <c r="Q136" s="196">
        <v>0</v>
      </c>
      <c r="R136" s="196">
        <f t="shared" ref="R136:R141" si="2">Q136*H136</f>
        <v>0</v>
      </c>
      <c r="S136" s="196">
        <v>0</v>
      </c>
      <c r="T136" s="197">
        <f t="shared" ref="T136:T141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8" t="s">
        <v>137</v>
      </c>
      <c r="AT136" s="198" t="s">
        <v>133</v>
      </c>
      <c r="AU136" s="198" t="s">
        <v>86</v>
      </c>
      <c r="AY136" s="16" t="s">
        <v>131</v>
      </c>
      <c r="BE136" s="199">
        <f t="shared" ref="BE136:BE141" si="4">IF(N136="základní",J136,0)</f>
        <v>0</v>
      </c>
      <c r="BF136" s="199">
        <f t="shared" ref="BF136:BF141" si="5">IF(N136="snížená",J136,0)</f>
        <v>0</v>
      </c>
      <c r="BG136" s="199">
        <f t="shared" ref="BG136:BG141" si="6">IF(N136="zákl. přenesená",J136,0)</f>
        <v>0</v>
      </c>
      <c r="BH136" s="199">
        <f t="shared" ref="BH136:BH141" si="7">IF(N136="sníž. přenesená",J136,0)</f>
        <v>0</v>
      </c>
      <c r="BI136" s="199">
        <f t="shared" ref="BI136:BI141" si="8">IF(N136="nulová",J136,0)</f>
        <v>0</v>
      </c>
      <c r="BJ136" s="16" t="s">
        <v>84</v>
      </c>
      <c r="BK136" s="199">
        <f t="shared" ref="BK136:BK141" si="9">ROUND(I136*H136,2)</f>
        <v>0</v>
      </c>
      <c r="BL136" s="16" t="s">
        <v>137</v>
      </c>
      <c r="BM136" s="198" t="s">
        <v>160</v>
      </c>
    </row>
    <row r="137" spans="1:65" s="2" customFormat="1" ht="16.5" customHeight="1">
      <c r="A137" s="33"/>
      <c r="B137" s="34"/>
      <c r="C137" s="186" t="s">
        <v>165</v>
      </c>
      <c r="D137" s="186" t="s">
        <v>133</v>
      </c>
      <c r="E137" s="187" t="s">
        <v>162</v>
      </c>
      <c r="F137" s="188" t="s">
        <v>163</v>
      </c>
      <c r="G137" s="189" t="s">
        <v>159</v>
      </c>
      <c r="H137" s="190">
        <v>12</v>
      </c>
      <c r="I137" s="191"/>
      <c r="J137" s="192">
        <f t="shared" si="0"/>
        <v>0</v>
      </c>
      <c r="K137" s="193"/>
      <c r="L137" s="38"/>
      <c r="M137" s="194" t="s">
        <v>1</v>
      </c>
      <c r="N137" s="195" t="s">
        <v>41</v>
      </c>
      <c r="O137" s="70"/>
      <c r="P137" s="196">
        <f t="shared" si="1"/>
        <v>0</v>
      </c>
      <c r="Q137" s="196">
        <v>2.7999999999999998E-4</v>
      </c>
      <c r="R137" s="196">
        <f t="shared" si="2"/>
        <v>3.3599999999999997E-3</v>
      </c>
      <c r="S137" s="196">
        <v>0</v>
      </c>
      <c r="T137" s="19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8" t="s">
        <v>137</v>
      </c>
      <c r="AT137" s="198" t="s">
        <v>133</v>
      </c>
      <c r="AU137" s="198" t="s">
        <v>86</v>
      </c>
      <c r="AY137" s="16" t="s">
        <v>131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6" t="s">
        <v>84</v>
      </c>
      <c r="BK137" s="199">
        <f t="shared" si="9"/>
        <v>0</v>
      </c>
      <c r="BL137" s="16" t="s">
        <v>137</v>
      </c>
      <c r="BM137" s="198" t="s">
        <v>164</v>
      </c>
    </row>
    <row r="138" spans="1:65" s="2" customFormat="1" ht="16.5" customHeight="1">
      <c r="A138" s="33"/>
      <c r="B138" s="34"/>
      <c r="C138" s="186" t="s">
        <v>154</v>
      </c>
      <c r="D138" s="186" t="s">
        <v>133</v>
      </c>
      <c r="E138" s="187" t="s">
        <v>166</v>
      </c>
      <c r="F138" s="188" t="s">
        <v>167</v>
      </c>
      <c r="G138" s="189" t="s">
        <v>159</v>
      </c>
      <c r="H138" s="190">
        <v>12</v>
      </c>
      <c r="I138" s="191"/>
      <c r="J138" s="192">
        <f t="shared" si="0"/>
        <v>0</v>
      </c>
      <c r="K138" s="193"/>
      <c r="L138" s="38"/>
      <c r="M138" s="194" t="s">
        <v>1</v>
      </c>
      <c r="N138" s="195" t="s">
        <v>41</v>
      </c>
      <c r="O138" s="70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8" t="s">
        <v>137</v>
      </c>
      <c r="AT138" s="198" t="s">
        <v>133</v>
      </c>
      <c r="AU138" s="198" t="s">
        <v>86</v>
      </c>
      <c r="AY138" s="16" t="s">
        <v>131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6" t="s">
        <v>84</v>
      </c>
      <c r="BK138" s="199">
        <f t="shared" si="9"/>
        <v>0</v>
      </c>
      <c r="BL138" s="16" t="s">
        <v>137</v>
      </c>
      <c r="BM138" s="198" t="s">
        <v>168</v>
      </c>
    </row>
    <row r="139" spans="1:65" s="2" customFormat="1" ht="16.5" customHeight="1">
      <c r="A139" s="33"/>
      <c r="B139" s="34"/>
      <c r="C139" s="186" t="s">
        <v>172</v>
      </c>
      <c r="D139" s="186" t="s">
        <v>133</v>
      </c>
      <c r="E139" s="187" t="s">
        <v>169</v>
      </c>
      <c r="F139" s="188" t="s">
        <v>170</v>
      </c>
      <c r="G139" s="189" t="s">
        <v>159</v>
      </c>
      <c r="H139" s="190">
        <v>12</v>
      </c>
      <c r="I139" s="191"/>
      <c r="J139" s="192">
        <f t="shared" si="0"/>
        <v>0</v>
      </c>
      <c r="K139" s="193"/>
      <c r="L139" s="38"/>
      <c r="M139" s="194" t="s">
        <v>1</v>
      </c>
      <c r="N139" s="195" t="s">
        <v>41</v>
      </c>
      <c r="O139" s="70"/>
      <c r="P139" s="196">
        <f t="shared" si="1"/>
        <v>0</v>
      </c>
      <c r="Q139" s="196">
        <v>0</v>
      </c>
      <c r="R139" s="196">
        <f t="shared" si="2"/>
        <v>0</v>
      </c>
      <c r="S139" s="196">
        <v>0</v>
      </c>
      <c r="T139" s="19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137</v>
      </c>
      <c r="AT139" s="198" t="s">
        <v>133</v>
      </c>
      <c r="AU139" s="198" t="s">
        <v>86</v>
      </c>
      <c r="AY139" s="16" t="s">
        <v>131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6" t="s">
        <v>84</v>
      </c>
      <c r="BK139" s="199">
        <f t="shared" si="9"/>
        <v>0</v>
      </c>
      <c r="BL139" s="16" t="s">
        <v>137</v>
      </c>
      <c r="BM139" s="198" t="s">
        <v>171</v>
      </c>
    </row>
    <row r="140" spans="1:65" s="2" customFormat="1" ht="21.75" customHeight="1">
      <c r="A140" s="33"/>
      <c r="B140" s="34"/>
      <c r="C140" s="186" t="s">
        <v>178</v>
      </c>
      <c r="D140" s="186" t="s">
        <v>133</v>
      </c>
      <c r="E140" s="187" t="s">
        <v>218</v>
      </c>
      <c r="F140" s="188" t="s">
        <v>219</v>
      </c>
      <c r="G140" s="189" t="s">
        <v>216</v>
      </c>
      <c r="H140" s="190">
        <v>1</v>
      </c>
      <c r="I140" s="191"/>
      <c r="J140" s="192">
        <f t="shared" si="0"/>
        <v>0</v>
      </c>
      <c r="K140" s="193"/>
      <c r="L140" s="38"/>
      <c r="M140" s="194" t="s">
        <v>1</v>
      </c>
      <c r="N140" s="195" t="s">
        <v>41</v>
      </c>
      <c r="O140" s="70"/>
      <c r="P140" s="196">
        <f t="shared" si="1"/>
        <v>0</v>
      </c>
      <c r="Q140" s="196">
        <v>1.6167899999999999</v>
      </c>
      <c r="R140" s="196">
        <f t="shared" si="2"/>
        <v>1.6167899999999999</v>
      </c>
      <c r="S140" s="196">
        <v>0</v>
      </c>
      <c r="T140" s="19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8" t="s">
        <v>137</v>
      </c>
      <c r="AT140" s="198" t="s">
        <v>133</v>
      </c>
      <c r="AU140" s="198" t="s">
        <v>86</v>
      </c>
      <c r="AY140" s="16" t="s">
        <v>131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6" t="s">
        <v>84</v>
      </c>
      <c r="BK140" s="199">
        <f t="shared" si="9"/>
        <v>0</v>
      </c>
      <c r="BL140" s="16" t="s">
        <v>137</v>
      </c>
      <c r="BM140" s="198" t="s">
        <v>220</v>
      </c>
    </row>
    <row r="141" spans="1:65" s="2" customFormat="1" ht="16.5" customHeight="1">
      <c r="A141" s="33"/>
      <c r="B141" s="34"/>
      <c r="C141" s="186" t="s">
        <v>8</v>
      </c>
      <c r="D141" s="186" t="s">
        <v>133</v>
      </c>
      <c r="E141" s="187" t="s">
        <v>173</v>
      </c>
      <c r="F141" s="188" t="s">
        <v>174</v>
      </c>
      <c r="G141" s="189" t="s">
        <v>136</v>
      </c>
      <c r="H141" s="190">
        <v>495</v>
      </c>
      <c r="I141" s="191"/>
      <c r="J141" s="192">
        <f t="shared" si="0"/>
        <v>0</v>
      </c>
      <c r="K141" s="193"/>
      <c r="L141" s="38"/>
      <c r="M141" s="194" t="s">
        <v>1</v>
      </c>
      <c r="N141" s="195" t="s">
        <v>41</v>
      </c>
      <c r="O141" s="70"/>
      <c r="P141" s="196">
        <f t="shared" si="1"/>
        <v>0</v>
      </c>
      <c r="Q141" s="196">
        <v>0</v>
      </c>
      <c r="R141" s="196">
        <f t="shared" si="2"/>
        <v>0</v>
      </c>
      <c r="S141" s="196">
        <v>0.02</v>
      </c>
      <c r="T141" s="197">
        <f t="shared" si="3"/>
        <v>9.9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8" t="s">
        <v>137</v>
      </c>
      <c r="AT141" s="198" t="s">
        <v>133</v>
      </c>
      <c r="AU141" s="198" t="s">
        <v>86</v>
      </c>
      <c r="AY141" s="16" t="s">
        <v>131</v>
      </c>
      <c r="BE141" s="199">
        <f t="shared" si="4"/>
        <v>0</v>
      </c>
      <c r="BF141" s="199">
        <f t="shared" si="5"/>
        <v>0</v>
      </c>
      <c r="BG141" s="199">
        <f t="shared" si="6"/>
        <v>0</v>
      </c>
      <c r="BH141" s="199">
        <f t="shared" si="7"/>
        <v>0</v>
      </c>
      <c r="BI141" s="199">
        <f t="shared" si="8"/>
        <v>0</v>
      </c>
      <c r="BJ141" s="16" t="s">
        <v>84</v>
      </c>
      <c r="BK141" s="199">
        <f t="shared" si="9"/>
        <v>0</v>
      </c>
      <c r="BL141" s="16" t="s">
        <v>137</v>
      </c>
      <c r="BM141" s="198" t="s">
        <v>175</v>
      </c>
    </row>
    <row r="142" spans="1:65" s="12" customFormat="1" ht="22.8" customHeight="1">
      <c r="B142" s="170"/>
      <c r="C142" s="171"/>
      <c r="D142" s="172" t="s">
        <v>75</v>
      </c>
      <c r="E142" s="184" t="s">
        <v>176</v>
      </c>
      <c r="F142" s="184" t="s">
        <v>177</v>
      </c>
      <c r="G142" s="171"/>
      <c r="H142" s="171"/>
      <c r="I142" s="174"/>
      <c r="J142" s="185">
        <f>BK142</f>
        <v>0</v>
      </c>
      <c r="K142" s="171"/>
      <c r="L142" s="176"/>
      <c r="M142" s="177"/>
      <c r="N142" s="178"/>
      <c r="O142" s="178"/>
      <c r="P142" s="179">
        <f>SUM(P143:P147)</f>
        <v>0</v>
      </c>
      <c r="Q142" s="178"/>
      <c r="R142" s="179">
        <f>SUM(R143:R147)</f>
        <v>0</v>
      </c>
      <c r="S142" s="178"/>
      <c r="T142" s="180">
        <f>SUM(T143:T147)</f>
        <v>0</v>
      </c>
      <c r="AR142" s="181" t="s">
        <v>84</v>
      </c>
      <c r="AT142" s="182" t="s">
        <v>75</v>
      </c>
      <c r="AU142" s="182" t="s">
        <v>84</v>
      </c>
      <c r="AY142" s="181" t="s">
        <v>131</v>
      </c>
      <c r="BK142" s="183">
        <f>SUM(BK143:BK147)</f>
        <v>0</v>
      </c>
    </row>
    <row r="143" spans="1:65" s="2" customFormat="1" ht="16.5" customHeight="1">
      <c r="A143" s="33"/>
      <c r="B143" s="34"/>
      <c r="C143" s="186" t="s">
        <v>188</v>
      </c>
      <c r="D143" s="186" t="s">
        <v>133</v>
      </c>
      <c r="E143" s="187" t="s">
        <v>179</v>
      </c>
      <c r="F143" s="188" t="s">
        <v>180</v>
      </c>
      <c r="G143" s="189" t="s">
        <v>181</v>
      </c>
      <c r="H143" s="190">
        <v>164.01</v>
      </c>
      <c r="I143" s="191"/>
      <c r="J143" s="192">
        <f>ROUND(I143*H143,2)</f>
        <v>0</v>
      </c>
      <c r="K143" s="193"/>
      <c r="L143" s="38"/>
      <c r="M143" s="194" t="s">
        <v>1</v>
      </c>
      <c r="N143" s="195" t="s">
        <v>41</v>
      </c>
      <c r="O143" s="70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137</v>
      </c>
      <c r="AT143" s="198" t="s">
        <v>133</v>
      </c>
      <c r="AU143" s="198" t="s">
        <v>86</v>
      </c>
      <c r="AY143" s="16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6" t="s">
        <v>84</v>
      </c>
      <c r="BK143" s="199">
        <f>ROUND(I143*H143,2)</f>
        <v>0</v>
      </c>
      <c r="BL143" s="16" t="s">
        <v>137</v>
      </c>
      <c r="BM143" s="198" t="s">
        <v>182</v>
      </c>
    </row>
    <row r="144" spans="1:65" s="2" customFormat="1" ht="16.5" customHeight="1">
      <c r="A144" s="33"/>
      <c r="B144" s="34"/>
      <c r="C144" s="186" t="s">
        <v>192</v>
      </c>
      <c r="D144" s="186" t="s">
        <v>133</v>
      </c>
      <c r="E144" s="187" t="s">
        <v>183</v>
      </c>
      <c r="F144" s="188" t="s">
        <v>184</v>
      </c>
      <c r="G144" s="189" t="s">
        <v>181</v>
      </c>
      <c r="H144" s="190">
        <v>1476.09</v>
      </c>
      <c r="I144" s="191"/>
      <c r="J144" s="192">
        <f>ROUND(I144*H144,2)</f>
        <v>0</v>
      </c>
      <c r="K144" s="193"/>
      <c r="L144" s="38"/>
      <c r="M144" s="194" t="s">
        <v>1</v>
      </c>
      <c r="N144" s="195" t="s">
        <v>41</v>
      </c>
      <c r="O144" s="70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8" t="s">
        <v>137</v>
      </c>
      <c r="AT144" s="198" t="s">
        <v>133</v>
      </c>
      <c r="AU144" s="198" t="s">
        <v>86</v>
      </c>
      <c r="AY144" s="16" t="s">
        <v>131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6" t="s">
        <v>84</v>
      </c>
      <c r="BK144" s="199">
        <f>ROUND(I144*H144,2)</f>
        <v>0</v>
      </c>
      <c r="BL144" s="16" t="s">
        <v>137</v>
      </c>
      <c r="BM144" s="198" t="s">
        <v>185</v>
      </c>
    </row>
    <row r="145" spans="1:65" s="13" customFormat="1">
      <c r="B145" s="200"/>
      <c r="C145" s="201"/>
      <c r="D145" s="202" t="s">
        <v>186</v>
      </c>
      <c r="E145" s="201"/>
      <c r="F145" s="203" t="s">
        <v>221</v>
      </c>
      <c r="G145" s="201"/>
      <c r="H145" s="204">
        <v>1476.09</v>
      </c>
      <c r="I145" s="205"/>
      <c r="J145" s="201"/>
      <c r="K145" s="201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186</v>
      </c>
      <c r="AU145" s="210" t="s">
        <v>86</v>
      </c>
      <c r="AV145" s="13" t="s">
        <v>86</v>
      </c>
      <c r="AW145" s="13" t="s">
        <v>4</v>
      </c>
      <c r="AX145" s="13" t="s">
        <v>84</v>
      </c>
      <c r="AY145" s="210" t="s">
        <v>131</v>
      </c>
    </row>
    <row r="146" spans="1:65" s="2" customFormat="1" ht="24.15" customHeight="1">
      <c r="A146" s="33"/>
      <c r="B146" s="34"/>
      <c r="C146" s="186" t="s">
        <v>198</v>
      </c>
      <c r="D146" s="186" t="s">
        <v>133</v>
      </c>
      <c r="E146" s="187" t="s">
        <v>189</v>
      </c>
      <c r="F146" s="188" t="s">
        <v>190</v>
      </c>
      <c r="G146" s="189" t="s">
        <v>181</v>
      </c>
      <c r="H146" s="190">
        <v>9.9</v>
      </c>
      <c r="I146" s="191"/>
      <c r="J146" s="192">
        <f>ROUND(I146*H146,2)</f>
        <v>0</v>
      </c>
      <c r="K146" s="193"/>
      <c r="L146" s="38"/>
      <c r="M146" s="194" t="s">
        <v>1</v>
      </c>
      <c r="N146" s="195" t="s">
        <v>41</v>
      </c>
      <c r="O146" s="70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8" t="s">
        <v>137</v>
      </c>
      <c r="AT146" s="198" t="s">
        <v>133</v>
      </c>
      <c r="AU146" s="198" t="s">
        <v>86</v>
      </c>
      <c r="AY146" s="16" t="s">
        <v>131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6" t="s">
        <v>84</v>
      </c>
      <c r="BK146" s="199">
        <f>ROUND(I146*H146,2)</f>
        <v>0</v>
      </c>
      <c r="BL146" s="16" t="s">
        <v>137</v>
      </c>
      <c r="BM146" s="198" t="s">
        <v>191</v>
      </c>
    </row>
    <row r="147" spans="1:65" s="2" customFormat="1" ht="24.15" customHeight="1">
      <c r="A147" s="33"/>
      <c r="B147" s="34"/>
      <c r="C147" s="186" t="s">
        <v>204</v>
      </c>
      <c r="D147" s="186" t="s">
        <v>133</v>
      </c>
      <c r="E147" s="187" t="s">
        <v>193</v>
      </c>
      <c r="F147" s="188" t="s">
        <v>194</v>
      </c>
      <c r="G147" s="189" t="s">
        <v>181</v>
      </c>
      <c r="H147" s="190">
        <v>153.44999999999999</v>
      </c>
      <c r="I147" s="191"/>
      <c r="J147" s="192">
        <f>ROUND(I147*H147,2)</f>
        <v>0</v>
      </c>
      <c r="K147" s="193"/>
      <c r="L147" s="38"/>
      <c r="M147" s="194" t="s">
        <v>1</v>
      </c>
      <c r="N147" s="195" t="s">
        <v>41</v>
      </c>
      <c r="O147" s="70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137</v>
      </c>
      <c r="AT147" s="198" t="s">
        <v>133</v>
      </c>
      <c r="AU147" s="198" t="s">
        <v>86</v>
      </c>
      <c r="AY147" s="16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6" t="s">
        <v>84</v>
      </c>
      <c r="BK147" s="199">
        <f>ROUND(I147*H147,2)</f>
        <v>0</v>
      </c>
      <c r="BL147" s="16" t="s">
        <v>137</v>
      </c>
      <c r="BM147" s="198" t="s">
        <v>195</v>
      </c>
    </row>
    <row r="148" spans="1:65" s="12" customFormat="1" ht="22.8" customHeight="1">
      <c r="B148" s="170"/>
      <c r="C148" s="171"/>
      <c r="D148" s="172" t="s">
        <v>75</v>
      </c>
      <c r="E148" s="184" t="s">
        <v>196</v>
      </c>
      <c r="F148" s="184" t="s">
        <v>197</v>
      </c>
      <c r="G148" s="171"/>
      <c r="H148" s="171"/>
      <c r="I148" s="174"/>
      <c r="J148" s="185">
        <f>BK148</f>
        <v>0</v>
      </c>
      <c r="K148" s="171"/>
      <c r="L148" s="176"/>
      <c r="M148" s="177"/>
      <c r="N148" s="178"/>
      <c r="O148" s="178"/>
      <c r="P148" s="179">
        <f>P149</f>
        <v>0</v>
      </c>
      <c r="Q148" s="178"/>
      <c r="R148" s="179">
        <f>R149</f>
        <v>0</v>
      </c>
      <c r="S148" s="178"/>
      <c r="T148" s="180">
        <f>T149</f>
        <v>0</v>
      </c>
      <c r="AR148" s="181" t="s">
        <v>84</v>
      </c>
      <c r="AT148" s="182" t="s">
        <v>75</v>
      </c>
      <c r="AU148" s="182" t="s">
        <v>84</v>
      </c>
      <c r="AY148" s="181" t="s">
        <v>131</v>
      </c>
      <c r="BK148" s="183">
        <f>BK149</f>
        <v>0</v>
      </c>
    </row>
    <row r="149" spans="1:65" s="2" customFormat="1" ht="21.75" customHeight="1">
      <c r="A149" s="33"/>
      <c r="B149" s="34"/>
      <c r="C149" s="186" t="s">
        <v>222</v>
      </c>
      <c r="D149" s="186" t="s">
        <v>133</v>
      </c>
      <c r="E149" s="187" t="s">
        <v>199</v>
      </c>
      <c r="F149" s="188" t="s">
        <v>200</v>
      </c>
      <c r="G149" s="189" t="s">
        <v>181</v>
      </c>
      <c r="H149" s="190">
        <v>2.343</v>
      </c>
      <c r="I149" s="191"/>
      <c r="J149" s="192">
        <f>ROUND(I149*H149,2)</f>
        <v>0</v>
      </c>
      <c r="K149" s="193"/>
      <c r="L149" s="38"/>
      <c r="M149" s="194" t="s">
        <v>1</v>
      </c>
      <c r="N149" s="195" t="s">
        <v>41</v>
      </c>
      <c r="O149" s="70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8" t="s">
        <v>137</v>
      </c>
      <c r="AT149" s="198" t="s">
        <v>133</v>
      </c>
      <c r="AU149" s="198" t="s">
        <v>86</v>
      </c>
      <c r="AY149" s="16" t="s">
        <v>131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6" t="s">
        <v>84</v>
      </c>
      <c r="BK149" s="199">
        <f>ROUND(I149*H149,2)</f>
        <v>0</v>
      </c>
      <c r="BL149" s="16" t="s">
        <v>137</v>
      </c>
      <c r="BM149" s="198" t="s">
        <v>201</v>
      </c>
    </row>
    <row r="150" spans="1:65" s="12" customFormat="1" ht="22.8" customHeight="1">
      <c r="B150" s="170"/>
      <c r="C150" s="171"/>
      <c r="D150" s="172" t="s">
        <v>75</v>
      </c>
      <c r="E150" s="184" t="s">
        <v>202</v>
      </c>
      <c r="F150" s="184" t="s">
        <v>203</v>
      </c>
      <c r="G150" s="171"/>
      <c r="H150" s="171"/>
      <c r="I150" s="174"/>
      <c r="J150" s="185">
        <f>BK150</f>
        <v>0</v>
      </c>
      <c r="K150" s="171"/>
      <c r="L150" s="176"/>
      <c r="M150" s="177"/>
      <c r="N150" s="178"/>
      <c r="O150" s="178"/>
      <c r="P150" s="179">
        <f>P151</f>
        <v>0</v>
      </c>
      <c r="Q150" s="178"/>
      <c r="R150" s="179">
        <f>R151</f>
        <v>0</v>
      </c>
      <c r="S150" s="178"/>
      <c r="T150" s="180">
        <f>T151</f>
        <v>0</v>
      </c>
      <c r="AR150" s="181" t="s">
        <v>139</v>
      </c>
      <c r="AT150" s="182" t="s">
        <v>75</v>
      </c>
      <c r="AU150" s="182" t="s">
        <v>84</v>
      </c>
      <c r="AY150" s="181" t="s">
        <v>131</v>
      </c>
      <c r="BK150" s="183">
        <f>BK151</f>
        <v>0</v>
      </c>
    </row>
    <row r="151" spans="1:65" s="2" customFormat="1" ht="16.5" customHeight="1">
      <c r="A151" s="33"/>
      <c r="B151" s="34"/>
      <c r="C151" s="186" t="s">
        <v>223</v>
      </c>
      <c r="D151" s="186" t="s">
        <v>133</v>
      </c>
      <c r="E151" s="187" t="s">
        <v>205</v>
      </c>
      <c r="F151" s="188" t="s">
        <v>206</v>
      </c>
      <c r="G151" s="189" t="s">
        <v>207</v>
      </c>
      <c r="H151" s="190">
        <v>1</v>
      </c>
      <c r="I151" s="191"/>
      <c r="J151" s="192">
        <f>ROUND(I151*H151,2)</f>
        <v>0</v>
      </c>
      <c r="K151" s="193"/>
      <c r="L151" s="38"/>
      <c r="M151" s="211" t="s">
        <v>1</v>
      </c>
      <c r="N151" s="212" t="s">
        <v>41</v>
      </c>
      <c r="O151" s="213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8" t="s">
        <v>208</v>
      </c>
      <c r="AT151" s="198" t="s">
        <v>133</v>
      </c>
      <c r="AU151" s="198" t="s">
        <v>86</v>
      </c>
      <c r="AY151" s="16" t="s">
        <v>131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6" t="s">
        <v>84</v>
      </c>
      <c r="BK151" s="199">
        <f>ROUND(I151*H151,2)</f>
        <v>0</v>
      </c>
      <c r="BL151" s="16" t="s">
        <v>208</v>
      </c>
      <c r="BM151" s="198" t="s">
        <v>209</v>
      </c>
    </row>
    <row r="152" spans="1:65" s="2" customFormat="1" ht="6.9" customHeight="1">
      <c r="A152" s="33"/>
      <c r="B152" s="53"/>
      <c r="C152" s="54"/>
      <c r="D152" s="54"/>
      <c r="E152" s="54"/>
      <c r="F152" s="54"/>
      <c r="G152" s="54"/>
      <c r="H152" s="54"/>
      <c r="I152" s="54"/>
      <c r="J152" s="54"/>
      <c r="K152" s="54"/>
      <c r="L152" s="38"/>
      <c r="M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</sheetData>
  <sheetProtection password="CC35" sheet="1" objects="1" scenarios="1" formatColumns="0" formatRows="0" autoFilter="0"/>
  <autoFilter ref="C123:K15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95</v>
      </c>
    </row>
    <row r="3" spans="1:46" s="1" customFormat="1" ht="6.9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" hidden="1" customHeight="1">
      <c r="B4" s="19"/>
      <c r="D4" s="109" t="s">
        <v>99</v>
      </c>
      <c r="L4" s="19"/>
      <c r="M4" s="110" t="s">
        <v>10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72" t="str">
        <f>'Rekapitulace stavby'!K6</f>
        <v>Město Petřvald - Opravy MK_2026</v>
      </c>
      <c r="F7" s="273"/>
      <c r="G7" s="273"/>
      <c r="H7" s="273"/>
      <c r="L7" s="19"/>
    </row>
    <row r="8" spans="1:46" s="2" customFormat="1" ht="12" hidden="1" customHeight="1">
      <c r="A8" s="33"/>
      <c r="B8" s="38"/>
      <c r="C8" s="33"/>
      <c r="D8" s="111" t="s">
        <v>100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74" t="s">
        <v>224</v>
      </c>
      <c r="F9" s="275"/>
      <c r="G9" s="275"/>
      <c r="H9" s="27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3. 2. 2026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76" t="str">
        <f>'Rekapitulace stavby'!E14</f>
        <v>Vyplň údaj</v>
      </c>
      <c r="F18" s="277"/>
      <c r="G18" s="277"/>
      <c r="H18" s="277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28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34</v>
      </c>
      <c r="E23" s="33"/>
      <c r="F23" s="33"/>
      <c r="G23" s="33"/>
      <c r="H23" s="33"/>
      <c r="I23" s="111" t="s">
        <v>25</v>
      </c>
      <c r="J23" s="112" t="s">
        <v>102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103</v>
      </c>
      <c r="F24" s="33"/>
      <c r="G24" s="33"/>
      <c r="H24" s="33"/>
      <c r="I24" s="111" t="s">
        <v>28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35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78" t="s">
        <v>1</v>
      </c>
      <c r="F27" s="278"/>
      <c r="G27" s="278"/>
      <c r="H27" s="27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36</v>
      </c>
      <c r="E30" s="33"/>
      <c r="F30" s="33"/>
      <c r="G30" s="33"/>
      <c r="H30" s="33"/>
      <c r="I30" s="33"/>
      <c r="J30" s="119">
        <f>ROUND(J124,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hidden="1" customHeight="1">
      <c r="A32" s="33"/>
      <c r="B32" s="38"/>
      <c r="C32" s="33"/>
      <c r="D32" s="33"/>
      <c r="E32" s="33"/>
      <c r="F32" s="120" t="s">
        <v>38</v>
      </c>
      <c r="G32" s="33"/>
      <c r="H32" s="33"/>
      <c r="I32" s="120" t="s">
        <v>37</v>
      </c>
      <c r="J32" s="120" t="s">
        <v>39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hidden="1" customHeight="1">
      <c r="A33" s="33"/>
      <c r="B33" s="38"/>
      <c r="C33" s="33"/>
      <c r="D33" s="121" t="s">
        <v>40</v>
      </c>
      <c r="E33" s="111" t="s">
        <v>41</v>
      </c>
      <c r="F33" s="122">
        <f>ROUND((SUM(BE124:BE151)),  2)</f>
        <v>0</v>
      </c>
      <c r="G33" s="33"/>
      <c r="H33" s="33"/>
      <c r="I33" s="123">
        <v>0.21</v>
      </c>
      <c r="J33" s="122">
        <f>ROUND(((SUM(BE124:BE151))*I33),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hidden="1" customHeight="1">
      <c r="A34" s="33"/>
      <c r="B34" s="38"/>
      <c r="C34" s="33"/>
      <c r="D34" s="33"/>
      <c r="E34" s="111" t="s">
        <v>42</v>
      </c>
      <c r="F34" s="122">
        <f>ROUND((SUM(BF124:BF151)),  2)</f>
        <v>0</v>
      </c>
      <c r="G34" s="33"/>
      <c r="H34" s="33"/>
      <c r="I34" s="123">
        <v>0.12</v>
      </c>
      <c r="J34" s="122">
        <f>ROUND(((SUM(BF124:BF151))*I34),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8"/>
      <c r="C35" s="33"/>
      <c r="D35" s="33"/>
      <c r="E35" s="111" t="s">
        <v>43</v>
      </c>
      <c r="F35" s="122">
        <f>ROUND((SUM(BG124:BG151)),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8"/>
      <c r="C36" s="33"/>
      <c r="D36" s="33"/>
      <c r="E36" s="111" t="s">
        <v>44</v>
      </c>
      <c r="F36" s="122">
        <f>ROUND((SUM(BH124:BH151)),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8"/>
      <c r="C37" s="33"/>
      <c r="D37" s="33"/>
      <c r="E37" s="111" t="s">
        <v>45</v>
      </c>
      <c r="F37" s="122">
        <f>ROUND((SUM(BI124:BI151)),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46</v>
      </c>
      <c r="E39" s="126"/>
      <c r="F39" s="126"/>
      <c r="G39" s="127" t="s">
        <v>47</v>
      </c>
      <c r="H39" s="128" t="s">
        <v>48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hidden="1" customHeight="1">
      <c r="B41" s="19"/>
      <c r="L41" s="19"/>
    </row>
    <row r="42" spans="1:31" s="1" customFormat="1" ht="14.4" hidden="1" customHeight="1">
      <c r="B42" s="19"/>
      <c r="L42" s="19"/>
    </row>
    <row r="43" spans="1:31" s="1" customFormat="1" ht="14.4" hidden="1" customHeight="1">
      <c r="B43" s="19"/>
      <c r="L43" s="19"/>
    </row>
    <row r="44" spans="1:31" s="1" customFormat="1" ht="14.4" hidden="1" customHeight="1">
      <c r="B44" s="19"/>
      <c r="L44" s="19"/>
    </row>
    <row r="45" spans="1:31" s="1" customFormat="1" ht="14.4" hidden="1" customHeight="1">
      <c r="B45" s="19"/>
      <c r="L45" s="19"/>
    </row>
    <row r="46" spans="1:31" s="1" customFormat="1" ht="14.4" hidden="1" customHeight="1">
      <c r="B46" s="19"/>
      <c r="L46" s="19"/>
    </row>
    <row r="47" spans="1:31" s="1" customFormat="1" ht="14.4" hidden="1" customHeight="1">
      <c r="B47" s="19"/>
      <c r="L47" s="19"/>
    </row>
    <row r="48" spans="1:31" s="1" customFormat="1" ht="14.4" hidden="1" customHeight="1">
      <c r="B48" s="19"/>
      <c r="L48" s="19"/>
    </row>
    <row r="49" spans="1:31" s="1" customFormat="1" ht="14.4" hidden="1" customHeight="1">
      <c r="B49" s="19"/>
      <c r="L49" s="19"/>
    </row>
    <row r="50" spans="1:31" s="2" customFormat="1" ht="14.4" hidden="1" customHeight="1">
      <c r="B50" s="50"/>
      <c r="D50" s="131" t="s">
        <v>49</v>
      </c>
      <c r="E50" s="132"/>
      <c r="F50" s="132"/>
      <c r="G50" s="131" t="s">
        <v>50</v>
      </c>
      <c r="H50" s="132"/>
      <c r="I50" s="132"/>
      <c r="J50" s="132"/>
      <c r="K50" s="132"/>
      <c r="L50" s="50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3.2" hidden="1">
      <c r="A61" s="33"/>
      <c r="B61" s="38"/>
      <c r="C61" s="33"/>
      <c r="D61" s="133" t="s">
        <v>51</v>
      </c>
      <c r="E61" s="134"/>
      <c r="F61" s="135" t="s">
        <v>52</v>
      </c>
      <c r="G61" s="133" t="s">
        <v>51</v>
      </c>
      <c r="H61" s="134"/>
      <c r="I61" s="134"/>
      <c r="J61" s="136" t="s">
        <v>52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3.2" hidden="1">
      <c r="A65" s="33"/>
      <c r="B65" s="38"/>
      <c r="C65" s="33"/>
      <c r="D65" s="131" t="s">
        <v>53</v>
      </c>
      <c r="E65" s="137"/>
      <c r="F65" s="137"/>
      <c r="G65" s="131" t="s">
        <v>54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3.2" hidden="1">
      <c r="A76" s="33"/>
      <c r="B76" s="38"/>
      <c r="C76" s="33"/>
      <c r="D76" s="133" t="s">
        <v>51</v>
      </c>
      <c r="E76" s="134"/>
      <c r="F76" s="135" t="s">
        <v>52</v>
      </c>
      <c r="G76" s="133" t="s">
        <v>51</v>
      </c>
      <c r="H76" s="134"/>
      <c r="I76" s="134"/>
      <c r="J76" s="136" t="s">
        <v>52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47" s="2" customFormat="1" ht="6.9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hidden="1" customHeight="1">
      <c r="A82" s="33"/>
      <c r="B82" s="34"/>
      <c r="C82" s="22" t="s">
        <v>104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70" t="str">
        <f>E7</f>
        <v>Město Petřvald - Opravy MK_2026</v>
      </c>
      <c r="F85" s="271"/>
      <c r="G85" s="271"/>
      <c r="H85" s="27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100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8" t="str">
        <f>E9</f>
        <v>04 - Oprava MK ul. U Hřiště</v>
      </c>
      <c r="F87" s="269"/>
      <c r="G87" s="269"/>
      <c r="H87" s="26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Petřvald</v>
      </c>
      <c r="G89" s="35"/>
      <c r="H89" s="35"/>
      <c r="I89" s="28" t="s">
        <v>22</v>
      </c>
      <c r="J89" s="65" t="str">
        <f>IF(J12="","",J12)</f>
        <v>3. 2. 2026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hidden="1" customHeight="1">
      <c r="A91" s="33"/>
      <c r="B91" s="34"/>
      <c r="C91" s="28" t="s">
        <v>24</v>
      </c>
      <c r="D91" s="35"/>
      <c r="E91" s="35"/>
      <c r="F91" s="26" t="str">
        <f>E15</f>
        <v>Město Petřvald</v>
      </c>
      <c r="G91" s="35"/>
      <c r="H91" s="35"/>
      <c r="I91" s="28" t="s">
        <v>31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hidden="1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34</v>
      </c>
      <c r="J92" s="31" t="str">
        <f>E24</f>
        <v>Ing. Pavol Lipták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105</v>
      </c>
      <c r="D94" s="143"/>
      <c r="E94" s="143"/>
      <c r="F94" s="143"/>
      <c r="G94" s="143"/>
      <c r="H94" s="143"/>
      <c r="I94" s="143"/>
      <c r="J94" s="144" t="s">
        <v>106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hidden="1" customHeight="1">
      <c r="A96" s="33"/>
      <c r="B96" s="34"/>
      <c r="C96" s="145" t="s">
        <v>107</v>
      </c>
      <c r="D96" s="35"/>
      <c r="E96" s="35"/>
      <c r="F96" s="35"/>
      <c r="G96" s="35"/>
      <c r="H96" s="35"/>
      <c r="I96" s="35"/>
      <c r="J96" s="83">
        <f>J124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108</v>
      </c>
    </row>
    <row r="97" spans="1:31" s="9" customFormat="1" ht="24.9" hidden="1" customHeight="1">
      <c r="B97" s="146"/>
      <c r="C97" s="147"/>
      <c r="D97" s="148" t="s">
        <v>109</v>
      </c>
      <c r="E97" s="149"/>
      <c r="F97" s="149"/>
      <c r="G97" s="149"/>
      <c r="H97" s="149"/>
      <c r="I97" s="149"/>
      <c r="J97" s="150">
        <f>J125</f>
        <v>0</v>
      </c>
      <c r="K97" s="147"/>
      <c r="L97" s="151"/>
    </row>
    <row r="98" spans="1:31" s="10" customFormat="1" ht="19.95" hidden="1" customHeight="1">
      <c r="B98" s="152"/>
      <c r="C98" s="153"/>
      <c r="D98" s="154" t="s">
        <v>110</v>
      </c>
      <c r="E98" s="155"/>
      <c r="F98" s="155"/>
      <c r="G98" s="155"/>
      <c r="H98" s="155"/>
      <c r="I98" s="155"/>
      <c r="J98" s="156">
        <f>J126</f>
        <v>0</v>
      </c>
      <c r="K98" s="153"/>
      <c r="L98" s="157"/>
    </row>
    <row r="99" spans="1:31" s="10" customFormat="1" ht="19.95" hidden="1" customHeight="1">
      <c r="B99" s="152"/>
      <c r="C99" s="153"/>
      <c r="D99" s="154" t="s">
        <v>111</v>
      </c>
      <c r="E99" s="155"/>
      <c r="F99" s="155"/>
      <c r="G99" s="155"/>
      <c r="H99" s="155"/>
      <c r="I99" s="155"/>
      <c r="J99" s="156">
        <f>J128</f>
        <v>0</v>
      </c>
      <c r="K99" s="153"/>
      <c r="L99" s="157"/>
    </row>
    <row r="100" spans="1:31" s="10" customFormat="1" ht="19.95" hidden="1" customHeight="1">
      <c r="B100" s="152"/>
      <c r="C100" s="153"/>
      <c r="D100" s="154" t="s">
        <v>212</v>
      </c>
      <c r="E100" s="155"/>
      <c r="F100" s="155"/>
      <c r="G100" s="155"/>
      <c r="H100" s="155"/>
      <c r="I100" s="155"/>
      <c r="J100" s="156">
        <f>J133</f>
        <v>0</v>
      </c>
      <c r="K100" s="153"/>
      <c r="L100" s="157"/>
    </row>
    <row r="101" spans="1:31" s="10" customFormat="1" ht="19.95" hidden="1" customHeight="1">
      <c r="B101" s="152"/>
      <c r="C101" s="153"/>
      <c r="D101" s="154" t="s">
        <v>112</v>
      </c>
      <c r="E101" s="155"/>
      <c r="F101" s="155"/>
      <c r="G101" s="155"/>
      <c r="H101" s="155"/>
      <c r="I101" s="155"/>
      <c r="J101" s="156">
        <f>J135</f>
        <v>0</v>
      </c>
      <c r="K101" s="153"/>
      <c r="L101" s="157"/>
    </row>
    <row r="102" spans="1:31" s="10" customFormat="1" ht="19.95" hidden="1" customHeight="1">
      <c r="B102" s="152"/>
      <c r="C102" s="153"/>
      <c r="D102" s="154" t="s">
        <v>113</v>
      </c>
      <c r="E102" s="155"/>
      <c r="F102" s="155"/>
      <c r="G102" s="155"/>
      <c r="H102" s="155"/>
      <c r="I102" s="155"/>
      <c r="J102" s="156">
        <f>J142</f>
        <v>0</v>
      </c>
      <c r="K102" s="153"/>
      <c r="L102" s="157"/>
    </row>
    <row r="103" spans="1:31" s="10" customFormat="1" ht="19.95" hidden="1" customHeight="1">
      <c r="B103" s="152"/>
      <c r="C103" s="153"/>
      <c r="D103" s="154" t="s">
        <v>114</v>
      </c>
      <c r="E103" s="155"/>
      <c r="F103" s="155"/>
      <c r="G103" s="155"/>
      <c r="H103" s="155"/>
      <c r="I103" s="155"/>
      <c r="J103" s="156">
        <f>J148</f>
        <v>0</v>
      </c>
      <c r="K103" s="153"/>
      <c r="L103" s="157"/>
    </row>
    <row r="104" spans="1:31" s="10" customFormat="1" ht="19.95" hidden="1" customHeight="1">
      <c r="B104" s="152"/>
      <c r="C104" s="153"/>
      <c r="D104" s="154" t="s">
        <v>115</v>
      </c>
      <c r="E104" s="155"/>
      <c r="F104" s="155"/>
      <c r="G104" s="155"/>
      <c r="H104" s="155"/>
      <c r="I104" s="155"/>
      <c r="J104" s="156">
        <f>J150</f>
        <v>0</v>
      </c>
      <c r="K104" s="153"/>
      <c r="L104" s="157"/>
    </row>
    <row r="105" spans="1:31" s="2" customFormat="1" ht="21.75" hidden="1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hidden="1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hidden="1"/>
    <row r="108" spans="1:31" hidden="1"/>
    <row r="109" spans="1:31" hidden="1"/>
    <row r="110" spans="1:31" s="2" customFormat="1" ht="6.9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" customHeight="1">
      <c r="A111" s="33"/>
      <c r="B111" s="34"/>
      <c r="C111" s="22" t="s">
        <v>116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70" t="str">
        <f>E7</f>
        <v>Město Petřvald - Opravy MK_2026</v>
      </c>
      <c r="F114" s="271"/>
      <c r="G114" s="271"/>
      <c r="H114" s="271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100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58" t="str">
        <f>E9</f>
        <v>04 - Oprava MK ul. U Hřiště</v>
      </c>
      <c r="F116" s="269"/>
      <c r="G116" s="269"/>
      <c r="H116" s="269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5"/>
      <c r="E118" s="35"/>
      <c r="F118" s="26" t="str">
        <f>F12</f>
        <v>Petřvald</v>
      </c>
      <c r="G118" s="35"/>
      <c r="H118" s="35"/>
      <c r="I118" s="28" t="s">
        <v>22</v>
      </c>
      <c r="J118" s="65" t="str">
        <f>IF(J12="","",J12)</f>
        <v>3. 2. 2026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24</v>
      </c>
      <c r="D120" s="35"/>
      <c r="E120" s="35"/>
      <c r="F120" s="26" t="str">
        <f>E15</f>
        <v>Město Petřvald</v>
      </c>
      <c r="G120" s="35"/>
      <c r="H120" s="35"/>
      <c r="I120" s="28" t="s">
        <v>31</v>
      </c>
      <c r="J120" s="31" t="str">
        <f>E21</f>
        <v xml:space="preserve"> 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29</v>
      </c>
      <c r="D121" s="35"/>
      <c r="E121" s="35"/>
      <c r="F121" s="26" t="str">
        <f>IF(E18="","",E18)</f>
        <v>Vyplň údaj</v>
      </c>
      <c r="G121" s="35"/>
      <c r="H121" s="35"/>
      <c r="I121" s="28" t="s">
        <v>34</v>
      </c>
      <c r="J121" s="31" t="str">
        <f>E24</f>
        <v>Ing. Pavol Lipták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58"/>
      <c r="B123" s="159"/>
      <c r="C123" s="160" t="s">
        <v>117</v>
      </c>
      <c r="D123" s="161" t="s">
        <v>61</v>
      </c>
      <c r="E123" s="161" t="s">
        <v>57</v>
      </c>
      <c r="F123" s="161" t="s">
        <v>58</v>
      </c>
      <c r="G123" s="161" t="s">
        <v>118</v>
      </c>
      <c r="H123" s="161" t="s">
        <v>119</v>
      </c>
      <c r="I123" s="161" t="s">
        <v>120</v>
      </c>
      <c r="J123" s="162" t="s">
        <v>106</v>
      </c>
      <c r="K123" s="163" t="s">
        <v>121</v>
      </c>
      <c r="L123" s="164"/>
      <c r="M123" s="74" t="s">
        <v>1</v>
      </c>
      <c r="N123" s="75" t="s">
        <v>40</v>
      </c>
      <c r="O123" s="75" t="s">
        <v>122</v>
      </c>
      <c r="P123" s="75" t="s">
        <v>123</v>
      </c>
      <c r="Q123" s="75" t="s">
        <v>124</v>
      </c>
      <c r="R123" s="75" t="s">
        <v>125</v>
      </c>
      <c r="S123" s="75" t="s">
        <v>126</v>
      </c>
      <c r="T123" s="76" t="s">
        <v>127</v>
      </c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65" s="2" customFormat="1" ht="22.8" customHeight="1">
      <c r="A124" s="33"/>
      <c r="B124" s="34"/>
      <c r="C124" s="81" t="s">
        <v>128</v>
      </c>
      <c r="D124" s="35"/>
      <c r="E124" s="35"/>
      <c r="F124" s="35"/>
      <c r="G124" s="35"/>
      <c r="H124" s="35"/>
      <c r="I124" s="35"/>
      <c r="J124" s="165">
        <f>BK124</f>
        <v>0</v>
      </c>
      <c r="K124" s="35"/>
      <c r="L124" s="38"/>
      <c r="M124" s="77"/>
      <c r="N124" s="166"/>
      <c r="O124" s="78"/>
      <c r="P124" s="167">
        <f>P125</f>
        <v>0</v>
      </c>
      <c r="Q124" s="78"/>
      <c r="R124" s="167">
        <f>R125</f>
        <v>4.6842699999999997</v>
      </c>
      <c r="S124" s="78"/>
      <c r="T124" s="168">
        <f>T125</f>
        <v>332.97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75</v>
      </c>
      <c r="AU124" s="16" t="s">
        <v>108</v>
      </c>
      <c r="BK124" s="169">
        <f>BK125</f>
        <v>0</v>
      </c>
    </row>
    <row r="125" spans="1:65" s="12" customFormat="1" ht="25.95" customHeight="1">
      <c r="B125" s="170"/>
      <c r="C125" s="171"/>
      <c r="D125" s="172" t="s">
        <v>75</v>
      </c>
      <c r="E125" s="173" t="s">
        <v>129</v>
      </c>
      <c r="F125" s="173" t="s">
        <v>130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P126+P128+P133+P135+P142+P148+P150</f>
        <v>0</v>
      </c>
      <c r="Q125" s="178"/>
      <c r="R125" s="179">
        <f>R126+R128+R133+R135+R142+R148+R150</f>
        <v>4.6842699999999997</v>
      </c>
      <c r="S125" s="178"/>
      <c r="T125" s="180">
        <f>T126+T128+T133+T135+T142+T148+T150</f>
        <v>332.97</v>
      </c>
      <c r="AR125" s="181" t="s">
        <v>84</v>
      </c>
      <c r="AT125" s="182" t="s">
        <v>75</v>
      </c>
      <c r="AU125" s="182" t="s">
        <v>76</v>
      </c>
      <c r="AY125" s="181" t="s">
        <v>131</v>
      </c>
      <c r="BK125" s="183">
        <f>BK126+BK128+BK133+BK135+BK142+BK148+BK150</f>
        <v>0</v>
      </c>
    </row>
    <row r="126" spans="1:65" s="12" customFormat="1" ht="22.8" customHeight="1">
      <c r="B126" s="170"/>
      <c r="C126" s="171"/>
      <c r="D126" s="172" t="s">
        <v>75</v>
      </c>
      <c r="E126" s="184" t="s">
        <v>84</v>
      </c>
      <c r="F126" s="184" t="s">
        <v>132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P127</f>
        <v>0</v>
      </c>
      <c r="Q126" s="178"/>
      <c r="R126" s="179">
        <f>R127</f>
        <v>0.13064999999999999</v>
      </c>
      <c r="S126" s="178"/>
      <c r="T126" s="180">
        <f>T127</f>
        <v>311.55</v>
      </c>
      <c r="AR126" s="181" t="s">
        <v>84</v>
      </c>
      <c r="AT126" s="182" t="s">
        <v>75</v>
      </c>
      <c r="AU126" s="182" t="s">
        <v>84</v>
      </c>
      <c r="AY126" s="181" t="s">
        <v>131</v>
      </c>
      <c r="BK126" s="183">
        <f>BK127</f>
        <v>0</v>
      </c>
    </row>
    <row r="127" spans="1:65" s="2" customFormat="1" ht="16.5" customHeight="1">
      <c r="A127" s="33"/>
      <c r="B127" s="34"/>
      <c r="C127" s="186" t="s">
        <v>84</v>
      </c>
      <c r="D127" s="186" t="s">
        <v>133</v>
      </c>
      <c r="E127" s="187" t="s">
        <v>134</v>
      </c>
      <c r="F127" s="188" t="s">
        <v>135</v>
      </c>
      <c r="G127" s="189" t="s">
        <v>136</v>
      </c>
      <c r="H127" s="190">
        <v>1005</v>
      </c>
      <c r="I127" s="191"/>
      <c r="J127" s="192">
        <f>ROUND(I127*H127,2)</f>
        <v>0</v>
      </c>
      <c r="K127" s="193"/>
      <c r="L127" s="38"/>
      <c r="M127" s="194" t="s">
        <v>1</v>
      </c>
      <c r="N127" s="195" t="s">
        <v>41</v>
      </c>
      <c r="O127" s="70"/>
      <c r="P127" s="196">
        <f>O127*H127</f>
        <v>0</v>
      </c>
      <c r="Q127" s="196">
        <v>1.2999999999999999E-4</v>
      </c>
      <c r="R127" s="196">
        <f>Q127*H127</f>
        <v>0.13064999999999999</v>
      </c>
      <c r="S127" s="196">
        <v>0.31</v>
      </c>
      <c r="T127" s="197">
        <f>S127*H127</f>
        <v>311.55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8" t="s">
        <v>137</v>
      </c>
      <c r="AT127" s="198" t="s">
        <v>133</v>
      </c>
      <c r="AU127" s="198" t="s">
        <v>86</v>
      </c>
      <c r="AY127" s="16" t="s">
        <v>131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6" t="s">
        <v>84</v>
      </c>
      <c r="BK127" s="199">
        <f>ROUND(I127*H127,2)</f>
        <v>0</v>
      </c>
      <c r="BL127" s="16" t="s">
        <v>137</v>
      </c>
      <c r="BM127" s="198" t="s">
        <v>138</v>
      </c>
    </row>
    <row r="128" spans="1:65" s="12" customFormat="1" ht="22.8" customHeight="1">
      <c r="B128" s="170"/>
      <c r="C128" s="171"/>
      <c r="D128" s="172" t="s">
        <v>75</v>
      </c>
      <c r="E128" s="184" t="s">
        <v>139</v>
      </c>
      <c r="F128" s="184" t="s">
        <v>140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SUM(P129:P132)</f>
        <v>0</v>
      </c>
      <c r="Q128" s="178"/>
      <c r="R128" s="179">
        <f>SUM(R129:R132)</f>
        <v>0</v>
      </c>
      <c r="S128" s="178"/>
      <c r="T128" s="180">
        <f>SUM(T129:T132)</f>
        <v>0</v>
      </c>
      <c r="AR128" s="181" t="s">
        <v>84</v>
      </c>
      <c r="AT128" s="182" t="s">
        <v>75</v>
      </c>
      <c r="AU128" s="182" t="s">
        <v>84</v>
      </c>
      <c r="AY128" s="181" t="s">
        <v>131</v>
      </c>
      <c r="BK128" s="183">
        <f>SUM(BK129:BK132)</f>
        <v>0</v>
      </c>
    </row>
    <row r="129" spans="1:65" s="2" customFormat="1" ht="16.5" customHeight="1">
      <c r="A129" s="33"/>
      <c r="B129" s="34"/>
      <c r="C129" s="186" t="s">
        <v>86</v>
      </c>
      <c r="D129" s="186" t="s">
        <v>133</v>
      </c>
      <c r="E129" s="187" t="s">
        <v>141</v>
      </c>
      <c r="F129" s="188" t="s">
        <v>142</v>
      </c>
      <c r="G129" s="189" t="s">
        <v>136</v>
      </c>
      <c r="H129" s="190">
        <v>1005</v>
      </c>
      <c r="I129" s="191"/>
      <c r="J129" s="192">
        <f>ROUND(I129*H129,2)</f>
        <v>0</v>
      </c>
      <c r="K129" s="193"/>
      <c r="L129" s="38"/>
      <c r="M129" s="194" t="s">
        <v>1</v>
      </c>
      <c r="N129" s="195" t="s">
        <v>41</v>
      </c>
      <c r="O129" s="70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8" t="s">
        <v>137</v>
      </c>
      <c r="AT129" s="198" t="s">
        <v>133</v>
      </c>
      <c r="AU129" s="198" t="s">
        <v>86</v>
      </c>
      <c r="AY129" s="16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6" t="s">
        <v>84</v>
      </c>
      <c r="BK129" s="199">
        <f>ROUND(I129*H129,2)</f>
        <v>0</v>
      </c>
      <c r="BL129" s="16" t="s">
        <v>137</v>
      </c>
      <c r="BM129" s="198" t="s">
        <v>143</v>
      </c>
    </row>
    <row r="130" spans="1:65" s="2" customFormat="1" ht="16.5" customHeight="1">
      <c r="A130" s="33"/>
      <c r="B130" s="34"/>
      <c r="C130" s="186" t="s">
        <v>144</v>
      </c>
      <c r="D130" s="186" t="s">
        <v>133</v>
      </c>
      <c r="E130" s="187" t="s">
        <v>145</v>
      </c>
      <c r="F130" s="188" t="s">
        <v>146</v>
      </c>
      <c r="G130" s="189" t="s">
        <v>136</v>
      </c>
      <c r="H130" s="190">
        <v>1005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41</v>
      </c>
      <c r="O130" s="7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137</v>
      </c>
      <c r="AT130" s="198" t="s">
        <v>133</v>
      </c>
      <c r="AU130" s="198" t="s">
        <v>86</v>
      </c>
      <c r="AY130" s="16" t="s">
        <v>131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84</v>
      </c>
      <c r="BK130" s="199">
        <f>ROUND(I130*H130,2)</f>
        <v>0</v>
      </c>
      <c r="BL130" s="16" t="s">
        <v>137</v>
      </c>
      <c r="BM130" s="198" t="s">
        <v>147</v>
      </c>
    </row>
    <row r="131" spans="1:65" s="2" customFormat="1" ht="21.75" customHeight="1">
      <c r="A131" s="33"/>
      <c r="B131" s="34"/>
      <c r="C131" s="186" t="s">
        <v>137</v>
      </c>
      <c r="D131" s="186" t="s">
        <v>133</v>
      </c>
      <c r="E131" s="187" t="s">
        <v>148</v>
      </c>
      <c r="F131" s="188" t="s">
        <v>149</v>
      </c>
      <c r="G131" s="189" t="s">
        <v>136</v>
      </c>
      <c r="H131" s="190">
        <v>1005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41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137</v>
      </c>
      <c r="AT131" s="198" t="s">
        <v>133</v>
      </c>
      <c r="AU131" s="198" t="s">
        <v>86</v>
      </c>
      <c r="AY131" s="16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84</v>
      </c>
      <c r="BK131" s="199">
        <f>ROUND(I131*H131,2)</f>
        <v>0</v>
      </c>
      <c r="BL131" s="16" t="s">
        <v>137</v>
      </c>
      <c r="BM131" s="198" t="s">
        <v>150</v>
      </c>
    </row>
    <row r="132" spans="1:65" s="2" customFormat="1" ht="16.5" customHeight="1">
      <c r="A132" s="33"/>
      <c r="B132" s="34"/>
      <c r="C132" s="186" t="s">
        <v>139</v>
      </c>
      <c r="D132" s="186" t="s">
        <v>133</v>
      </c>
      <c r="E132" s="187" t="s">
        <v>151</v>
      </c>
      <c r="F132" s="188" t="s">
        <v>152</v>
      </c>
      <c r="G132" s="189" t="s">
        <v>136</v>
      </c>
      <c r="H132" s="190">
        <v>1005</v>
      </c>
      <c r="I132" s="191"/>
      <c r="J132" s="192">
        <f>ROUND(I132*H132,2)</f>
        <v>0</v>
      </c>
      <c r="K132" s="193"/>
      <c r="L132" s="38"/>
      <c r="M132" s="194" t="s">
        <v>1</v>
      </c>
      <c r="N132" s="195" t="s">
        <v>41</v>
      </c>
      <c r="O132" s="70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8" t="s">
        <v>137</v>
      </c>
      <c r="AT132" s="198" t="s">
        <v>133</v>
      </c>
      <c r="AU132" s="198" t="s">
        <v>86</v>
      </c>
      <c r="AY132" s="16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6" t="s">
        <v>84</v>
      </c>
      <c r="BK132" s="199">
        <f>ROUND(I132*H132,2)</f>
        <v>0</v>
      </c>
      <c r="BL132" s="16" t="s">
        <v>137</v>
      </c>
      <c r="BM132" s="198" t="s">
        <v>153</v>
      </c>
    </row>
    <row r="133" spans="1:65" s="12" customFormat="1" ht="22.8" customHeight="1">
      <c r="B133" s="170"/>
      <c r="C133" s="171"/>
      <c r="D133" s="172" t="s">
        <v>75</v>
      </c>
      <c r="E133" s="184" t="s">
        <v>165</v>
      </c>
      <c r="F133" s="184" t="s">
        <v>213</v>
      </c>
      <c r="G133" s="171"/>
      <c r="H133" s="171"/>
      <c r="I133" s="174"/>
      <c r="J133" s="185">
        <f>BK133</f>
        <v>0</v>
      </c>
      <c r="K133" s="171"/>
      <c r="L133" s="176"/>
      <c r="M133" s="177"/>
      <c r="N133" s="178"/>
      <c r="O133" s="178"/>
      <c r="P133" s="179">
        <f>P134</f>
        <v>0</v>
      </c>
      <c r="Q133" s="178"/>
      <c r="R133" s="179">
        <f>R134</f>
        <v>1.3169599999999999</v>
      </c>
      <c r="S133" s="178"/>
      <c r="T133" s="180">
        <f>T134</f>
        <v>1.32</v>
      </c>
      <c r="AR133" s="181" t="s">
        <v>84</v>
      </c>
      <c r="AT133" s="182" t="s">
        <v>75</v>
      </c>
      <c r="AU133" s="182" t="s">
        <v>84</v>
      </c>
      <c r="AY133" s="181" t="s">
        <v>131</v>
      </c>
      <c r="BK133" s="183">
        <f>BK134</f>
        <v>0</v>
      </c>
    </row>
    <row r="134" spans="1:65" s="2" customFormat="1" ht="21.75" customHeight="1">
      <c r="A134" s="33"/>
      <c r="B134" s="34"/>
      <c r="C134" s="186" t="s">
        <v>156</v>
      </c>
      <c r="D134" s="186" t="s">
        <v>133</v>
      </c>
      <c r="E134" s="187" t="s">
        <v>214</v>
      </c>
      <c r="F134" s="188" t="s">
        <v>215</v>
      </c>
      <c r="G134" s="189" t="s">
        <v>216</v>
      </c>
      <c r="H134" s="190">
        <v>2</v>
      </c>
      <c r="I134" s="191"/>
      <c r="J134" s="192">
        <f>ROUND(I134*H134,2)</f>
        <v>0</v>
      </c>
      <c r="K134" s="193"/>
      <c r="L134" s="38"/>
      <c r="M134" s="194" t="s">
        <v>1</v>
      </c>
      <c r="N134" s="195" t="s">
        <v>41</v>
      </c>
      <c r="O134" s="70"/>
      <c r="P134" s="196">
        <f>O134*H134</f>
        <v>0</v>
      </c>
      <c r="Q134" s="196">
        <v>0.65847999999999995</v>
      </c>
      <c r="R134" s="196">
        <f>Q134*H134</f>
        <v>1.3169599999999999</v>
      </c>
      <c r="S134" s="196">
        <v>0.66</v>
      </c>
      <c r="T134" s="197">
        <f>S134*H134</f>
        <v>1.32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137</v>
      </c>
      <c r="AT134" s="198" t="s">
        <v>133</v>
      </c>
      <c r="AU134" s="198" t="s">
        <v>86</v>
      </c>
      <c r="AY134" s="16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84</v>
      </c>
      <c r="BK134" s="199">
        <f>ROUND(I134*H134,2)</f>
        <v>0</v>
      </c>
      <c r="BL134" s="16" t="s">
        <v>137</v>
      </c>
      <c r="BM134" s="198" t="s">
        <v>225</v>
      </c>
    </row>
    <row r="135" spans="1:65" s="12" customFormat="1" ht="22.8" customHeight="1">
      <c r="B135" s="170"/>
      <c r="C135" s="171"/>
      <c r="D135" s="172" t="s">
        <v>75</v>
      </c>
      <c r="E135" s="184" t="s">
        <v>154</v>
      </c>
      <c r="F135" s="184" t="s">
        <v>155</v>
      </c>
      <c r="G135" s="171"/>
      <c r="H135" s="171"/>
      <c r="I135" s="174"/>
      <c r="J135" s="185">
        <f>BK135</f>
        <v>0</v>
      </c>
      <c r="K135" s="171"/>
      <c r="L135" s="176"/>
      <c r="M135" s="177"/>
      <c r="N135" s="178"/>
      <c r="O135" s="178"/>
      <c r="P135" s="179">
        <f>SUM(P136:P141)</f>
        <v>0</v>
      </c>
      <c r="Q135" s="178"/>
      <c r="R135" s="179">
        <f>SUM(R136:R141)</f>
        <v>3.2366600000000001</v>
      </c>
      <c r="S135" s="178"/>
      <c r="T135" s="180">
        <f>SUM(T136:T141)</f>
        <v>20.100000000000001</v>
      </c>
      <c r="AR135" s="181" t="s">
        <v>84</v>
      </c>
      <c r="AT135" s="182" t="s">
        <v>75</v>
      </c>
      <c r="AU135" s="182" t="s">
        <v>84</v>
      </c>
      <c r="AY135" s="181" t="s">
        <v>131</v>
      </c>
      <c r="BK135" s="183">
        <f>SUM(BK136:BK141)</f>
        <v>0</v>
      </c>
    </row>
    <row r="136" spans="1:65" s="2" customFormat="1" ht="16.5" customHeight="1">
      <c r="A136" s="33"/>
      <c r="B136" s="34"/>
      <c r="C136" s="186" t="s">
        <v>161</v>
      </c>
      <c r="D136" s="186" t="s">
        <v>133</v>
      </c>
      <c r="E136" s="187" t="s">
        <v>157</v>
      </c>
      <c r="F136" s="188" t="s">
        <v>158</v>
      </c>
      <c r="G136" s="189" t="s">
        <v>159</v>
      </c>
      <c r="H136" s="190">
        <v>11</v>
      </c>
      <c r="I136" s="191"/>
      <c r="J136" s="192">
        <f t="shared" ref="J136:J141" si="0">ROUND(I136*H136,2)</f>
        <v>0</v>
      </c>
      <c r="K136" s="193"/>
      <c r="L136" s="38"/>
      <c r="M136" s="194" t="s">
        <v>1</v>
      </c>
      <c r="N136" s="195" t="s">
        <v>41</v>
      </c>
      <c r="O136" s="70"/>
      <c r="P136" s="196">
        <f t="shared" ref="P136:P141" si="1">O136*H136</f>
        <v>0</v>
      </c>
      <c r="Q136" s="196">
        <v>0</v>
      </c>
      <c r="R136" s="196">
        <f t="shared" ref="R136:R141" si="2">Q136*H136</f>
        <v>0</v>
      </c>
      <c r="S136" s="196">
        <v>0</v>
      </c>
      <c r="T136" s="197">
        <f t="shared" ref="T136:T141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8" t="s">
        <v>137</v>
      </c>
      <c r="AT136" s="198" t="s">
        <v>133</v>
      </c>
      <c r="AU136" s="198" t="s">
        <v>86</v>
      </c>
      <c r="AY136" s="16" t="s">
        <v>131</v>
      </c>
      <c r="BE136" s="199">
        <f t="shared" ref="BE136:BE141" si="4">IF(N136="základní",J136,0)</f>
        <v>0</v>
      </c>
      <c r="BF136" s="199">
        <f t="shared" ref="BF136:BF141" si="5">IF(N136="snížená",J136,0)</f>
        <v>0</v>
      </c>
      <c r="BG136" s="199">
        <f t="shared" ref="BG136:BG141" si="6">IF(N136="zákl. přenesená",J136,0)</f>
        <v>0</v>
      </c>
      <c r="BH136" s="199">
        <f t="shared" ref="BH136:BH141" si="7">IF(N136="sníž. přenesená",J136,0)</f>
        <v>0</v>
      </c>
      <c r="BI136" s="199">
        <f t="shared" ref="BI136:BI141" si="8">IF(N136="nulová",J136,0)</f>
        <v>0</v>
      </c>
      <c r="BJ136" s="16" t="s">
        <v>84</v>
      </c>
      <c r="BK136" s="199">
        <f t="shared" ref="BK136:BK141" si="9">ROUND(I136*H136,2)</f>
        <v>0</v>
      </c>
      <c r="BL136" s="16" t="s">
        <v>137</v>
      </c>
      <c r="BM136" s="198" t="s">
        <v>160</v>
      </c>
    </row>
    <row r="137" spans="1:65" s="2" customFormat="1" ht="16.5" customHeight="1">
      <c r="A137" s="33"/>
      <c r="B137" s="34"/>
      <c r="C137" s="186" t="s">
        <v>165</v>
      </c>
      <c r="D137" s="186" t="s">
        <v>133</v>
      </c>
      <c r="E137" s="187" t="s">
        <v>162</v>
      </c>
      <c r="F137" s="188" t="s">
        <v>163</v>
      </c>
      <c r="G137" s="189" t="s">
        <v>159</v>
      </c>
      <c r="H137" s="190">
        <v>11</v>
      </c>
      <c r="I137" s="191"/>
      <c r="J137" s="192">
        <f t="shared" si="0"/>
        <v>0</v>
      </c>
      <c r="K137" s="193"/>
      <c r="L137" s="38"/>
      <c r="M137" s="194" t="s">
        <v>1</v>
      </c>
      <c r="N137" s="195" t="s">
        <v>41</v>
      </c>
      <c r="O137" s="70"/>
      <c r="P137" s="196">
        <f t="shared" si="1"/>
        <v>0</v>
      </c>
      <c r="Q137" s="196">
        <v>2.7999999999999998E-4</v>
      </c>
      <c r="R137" s="196">
        <f t="shared" si="2"/>
        <v>3.0799999999999998E-3</v>
      </c>
      <c r="S137" s="196">
        <v>0</v>
      </c>
      <c r="T137" s="19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8" t="s">
        <v>137</v>
      </c>
      <c r="AT137" s="198" t="s">
        <v>133</v>
      </c>
      <c r="AU137" s="198" t="s">
        <v>86</v>
      </c>
      <c r="AY137" s="16" t="s">
        <v>131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6" t="s">
        <v>84</v>
      </c>
      <c r="BK137" s="199">
        <f t="shared" si="9"/>
        <v>0</v>
      </c>
      <c r="BL137" s="16" t="s">
        <v>137</v>
      </c>
      <c r="BM137" s="198" t="s">
        <v>164</v>
      </c>
    </row>
    <row r="138" spans="1:65" s="2" customFormat="1" ht="16.5" customHeight="1">
      <c r="A138" s="33"/>
      <c r="B138" s="34"/>
      <c r="C138" s="186" t="s">
        <v>154</v>
      </c>
      <c r="D138" s="186" t="s">
        <v>133</v>
      </c>
      <c r="E138" s="187" t="s">
        <v>166</v>
      </c>
      <c r="F138" s="188" t="s">
        <v>167</v>
      </c>
      <c r="G138" s="189" t="s">
        <v>159</v>
      </c>
      <c r="H138" s="190">
        <v>11</v>
      </c>
      <c r="I138" s="191"/>
      <c r="J138" s="192">
        <f t="shared" si="0"/>
        <v>0</v>
      </c>
      <c r="K138" s="193"/>
      <c r="L138" s="38"/>
      <c r="M138" s="194" t="s">
        <v>1</v>
      </c>
      <c r="N138" s="195" t="s">
        <v>41</v>
      </c>
      <c r="O138" s="70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8" t="s">
        <v>137</v>
      </c>
      <c r="AT138" s="198" t="s">
        <v>133</v>
      </c>
      <c r="AU138" s="198" t="s">
        <v>86</v>
      </c>
      <c r="AY138" s="16" t="s">
        <v>131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6" t="s">
        <v>84</v>
      </c>
      <c r="BK138" s="199">
        <f t="shared" si="9"/>
        <v>0</v>
      </c>
      <c r="BL138" s="16" t="s">
        <v>137</v>
      </c>
      <c r="BM138" s="198" t="s">
        <v>168</v>
      </c>
    </row>
    <row r="139" spans="1:65" s="2" customFormat="1" ht="16.5" customHeight="1">
      <c r="A139" s="33"/>
      <c r="B139" s="34"/>
      <c r="C139" s="186" t="s">
        <v>172</v>
      </c>
      <c r="D139" s="186" t="s">
        <v>133</v>
      </c>
      <c r="E139" s="187" t="s">
        <v>169</v>
      </c>
      <c r="F139" s="188" t="s">
        <v>170</v>
      </c>
      <c r="G139" s="189" t="s">
        <v>159</v>
      </c>
      <c r="H139" s="190">
        <v>11</v>
      </c>
      <c r="I139" s="191"/>
      <c r="J139" s="192">
        <f t="shared" si="0"/>
        <v>0</v>
      </c>
      <c r="K139" s="193"/>
      <c r="L139" s="38"/>
      <c r="M139" s="194" t="s">
        <v>1</v>
      </c>
      <c r="N139" s="195" t="s">
        <v>41</v>
      </c>
      <c r="O139" s="70"/>
      <c r="P139" s="196">
        <f t="shared" si="1"/>
        <v>0</v>
      </c>
      <c r="Q139" s="196">
        <v>0</v>
      </c>
      <c r="R139" s="196">
        <f t="shared" si="2"/>
        <v>0</v>
      </c>
      <c r="S139" s="196">
        <v>0</v>
      </c>
      <c r="T139" s="19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137</v>
      </c>
      <c r="AT139" s="198" t="s">
        <v>133</v>
      </c>
      <c r="AU139" s="198" t="s">
        <v>86</v>
      </c>
      <c r="AY139" s="16" t="s">
        <v>131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6" t="s">
        <v>84</v>
      </c>
      <c r="BK139" s="199">
        <f t="shared" si="9"/>
        <v>0</v>
      </c>
      <c r="BL139" s="16" t="s">
        <v>137</v>
      </c>
      <c r="BM139" s="198" t="s">
        <v>171</v>
      </c>
    </row>
    <row r="140" spans="1:65" s="2" customFormat="1" ht="21.75" customHeight="1">
      <c r="A140" s="33"/>
      <c r="B140" s="34"/>
      <c r="C140" s="186" t="s">
        <v>178</v>
      </c>
      <c r="D140" s="186" t="s">
        <v>133</v>
      </c>
      <c r="E140" s="187" t="s">
        <v>218</v>
      </c>
      <c r="F140" s="188" t="s">
        <v>219</v>
      </c>
      <c r="G140" s="189" t="s">
        <v>216</v>
      </c>
      <c r="H140" s="190">
        <v>2</v>
      </c>
      <c r="I140" s="191"/>
      <c r="J140" s="192">
        <f t="shared" si="0"/>
        <v>0</v>
      </c>
      <c r="K140" s="193"/>
      <c r="L140" s="38"/>
      <c r="M140" s="194" t="s">
        <v>1</v>
      </c>
      <c r="N140" s="195" t="s">
        <v>41</v>
      </c>
      <c r="O140" s="70"/>
      <c r="P140" s="196">
        <f t="shared" si="1"/>
        <v>0</v>
      </c>
      <c r="Q140" s="196">
        <v>1.6167899999999999</v>
      </c>
      <c r="R140" s="196">
        <f t="shared" si="2"/>
        <v>3.2335799999999999</v>
      </c>
      <c r="S140" s="196">
        <v>0</v>
      </c>
      <c r="T140" s="19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8" t="s">
        <v>137</v>
      </c>
      <c r="AT140" s="198" t="s">
        <v>133</v>
      </c>
      <c r="AU140" s="198" t="s">
        <v>86</v>
      </c>
      <c r="AY140" s="16" t="s">
        <v>131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6" t="s">
        <v>84</v>
      </c>
      <c r="BK140" s="199">
        <f t="shared" si="9"/>
        <v>0</v>
      </c>
      <c r="BL140" s="16" t="s">
        <v>137</v>
      </c>
      <c r="BM140" s="198" t="s">
        <v>220</v>
      </c>
    </row>
    <row r="141" spans="1:65" s="2" customFormat="1" ht="16.5" customHeight="1">
      <c r="A141" s="33"/>
      <c r="B141" s="34"/>
      <c r="C141" s="186" t="s">
        <v>8</v>
      </c>
      <c r="D141" s="186" t="s">
        <v>133</v>
      </c>
      <c r="E141" s="187" t="s">
        <v>173</v>
      </c>
      <c r="F141" s="188" t="s">
        <v>174</v>
      </c>
      <c r="G141" s="189" t="s">
        <v>136</v>
      </c>
      <c r="H141" s="190">
        <v>1005</v>
      </c>
      <c r="I141" s="191"/>
      <c r="J141" s="192">
        <f t="shared" si="0"/>
        <v>0</v>
      </c>
      <c r="K141" s="193"/>
      <c r="L141" s="38"/>
      <c r="M141" s="194" t="s">
        <v>1</v>
      </c>
      <c r="N141" s="195" t="s">
        <v>41</v>
      </c>
      <c r="O141" s="70"/>
      <c r="P141" s="196">
        <f t="shared" si="1"/>
        <v>0</v>
      </c>
      <c r="Q141" s="196">
        <v>0</v>
      </c>
      <c r="R141" s="196">
        <f t="shared" si="2"/>
        <v>0</v>
      </c>
      <c r="S141" s="196">
        <v>0.02</v>
      </c>
      <c r="T141" s="197">
        <f t="shared" si="3"/>
        <v>20.100000000000001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8" t="s">
        <v>137</v>
      </c>
      <c r="AT141" s="198" t="s">
        <v>133</v>
      </c>
      <c r="AU141" s="198" t="s">
        <v>86</v>
      </c>
      <c r="AY141" s="16" t="s">
        <v>131</v>
      </c>
      <c r="BE141" s="199">
        <f t="shared" si="4"/>
        <v>0</v>
      </c>
      <c r="BF141" s="199">
        <f t="shared" si="5"/>
        <v>0</v>
      </c>
      <c r="BG141" s="199">
        <f t="shared" si="6"/>
        <v>0</v>
      </c>
      <c r="BH141" s="199">
        <f t="shared" si="7"/>
        <v>0</v>
      </c>
      <c r="BI141" s="199">
        <f t="shared" si="8"/>
        <v>0</v>
      </c>
      <c r="BJ141" s="16" t="s">
        <v>84</v>
      </c>
      <c r="BK141" s="199">
        <f t="shared" si="9"/>
        <v>0</v>
      </c>
      <c r="BL141" s="16" t="s">
        <v>137</v>
      </c>
      <c r="BM141" s="198" t="s">
        <v>175</v>
      </c>
    </row>
    <row r="142" spans="1:65" s="12" customFormat="1" ht="22.8" customHeight="1">
      <c r="B142" s="170"/>
      <c r="C142" s="171"/>
      <c r="D142" s="172" t="s">
        <v>75</v>
      </c>
      <c r="E142" s="184" t="s">
        <v>176</v>
      </c>
      <c r="F142" s="184" t="s">
        <v>177</v>
      </c>
      <c r="G142" s="171"/>
      <c r="H142" s="171"/>
      <c r="I142" s="174"/>
      <c r="J142" s="185">
        <f>BK142</f>
        <v>0</v>
      </c>
      <c r="K142" s="171"/>
      <c r="L142" s="176"/>
      <c r="M142" s="177"/>
      <c r="N142" s="178"/>
      <c r="O142" s="178"/>
      <c r="P142" s="179">
        <f>SUM(P143:P147)</f>
        <v>0</v>
      </c>
      <c r="Q142" s="178"/>
      <c r="R142" s="179">
        <f>SUM(R143:R147)</f>
        <v>0</v>
      </c>
      <c r="S142" s="178"/>
      <c r="T142" s="180">
        <f>SUM(T143:T147)</f>
        <v>0</v>
      </c>
      <c r="AR142" s="181" t="s">
        <v>84</v>
      </c>
      <c r="AT142" s="182" t="s">
        <v>75</v>
      </c>
      <c r="AU142" s="182" t="s">
        <v>84</v>
      </c>
      <c r="AY142" s="181" t="s">
        <v>131</v>
      </c>
      <c r="BK142" s="183">
        <f>SUM(BK143:BK147)</f>
        <v>0</v>
      </c>
    </row>
    <row r="143" spans="1:65" s="2" customFormat="1" ht="16.5" customHeight="1">
      <c r="A143" s="33"/>
      <c r="B143" s="34"/>
      <c r="C143" s="186" t="s">
        <v>188</v>
      </c>
      <c r="D143" s="186" t="s">
        <v>133</v>
      </c>
      <c r="E143" s="187" t="s">
        <v>179</v>
      </c>
      <c r="F143" s="188" t="s">
        <v>180</v>
      </c>
      <c r="G143" s="189" t="s">
        <v>181</v>
      </c>
      <c r="H143" s="190">
        <v>332.97</v>
      </c>
      <c r="I143" s="191"/>
      <c r="J143" s="192">
        <f>ROUND(I143*H143,2)</f>
        <v>0</v>
      </c>
      <c r="K143" s="193"/>
      <c r="L143" s="38"/>
      <c r="M143" s="194" t="s">
        <v>1</v>
      </c>
      <c r="N143" s="195" t="s">
        <v>41</v>
      </c>
      <c r="O143" s="70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137</v>
      </c>
      <c r="AT143" s="198" t="s">
        <v>133</v>
      </c>
      <c r="AU143" s="198" t="s">
        <v>86</v>
      </c>
      <c r="AY143" s="16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6" t="s">
        <v>84</v>
      </c>
      <c r="BK143" s="199">
        <f>ROUND(I143*H143,2)</f>
        <v>0</v>
      </c>
      <c r="BL143" s="16" t="s">
        <v>137</v>
      </c>
      <c r="BM143" s="198" t="s">
        <v>182</v>
      </c>
    </row>
    <row r="144" spans="1:65" s="2" customFormat="1" ht="16.5" customHeight="1">
      <c r="A144" s="33"/>
      <c r="B144" s="34"/>
      <c r="C144" s="186" t="s">
        <v>192</v>
      </c>
      <c r="D144" s="186" t="s">
        <v>133</v>
      </c>
      <c r="E144" s="187" t="s">
        <v>183</v>
      </c>
      <c r="F144" s="188" t="s">
        <v>184</v>
      </c>
      <c r="G144" s="189" t="s">
        <v>181</v>
      </c>
      <c r="H144" s="190">
        <v>2996.73</v>
      </c>
      <c r="I144" s="191"/>
      <c r="J144" s="192">
        <f>ROUND(I144*H144,2)</f>
        <v>0</v>
      </c>
      <c r="K144" s="193"/>
      <c r="L144" s="38"/>
      <c r="M144" s="194" t="s">
        <v>1</v>
      </c>
      <c r="N144" s="195" t="s">
        <v>41</v>
      </c>
      <c r="O144" s="70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8" t="s">
        <v>137</v>
      </c>
      <c r="AT144" s="198" t="s">
        <v>133</v>
      </c>
      <c r="AU144" s="198" t="s">
        <v>86</v>
      </c>
      <c r="AY144" s="16" t="s">
        <v>131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6" t="s">
        <v>84</v>
      </c>
      <c r="BK144" s="199">
        <f>ROUND(I144*H144,2)</f>
        <v>0</v>
      </c>
      <c r="BL144" s="16" t="s">
        <v>137</v>
      </c>
      <c r="BM144" s="198" t="s">
        <v>185</v>
      </c>
    </row>
    <row r="145" spans="1:65" s="13" customFormat="1">
      <c r="B145" s="200"/>
      <c r="C145" s="201"/>
      <c r="D145" s="202" t="s">
        <v>186</v>
      </c>
      <c r="E145" s="201"/>
      <c r="F145" s="203" t="s">
        <v>226</v>
      </c>
      <c r="G145" s="201"/>
      <c r="H145" s="204">
        <v>2996.73</v>
      </c>
      <c r="I145" s="205"/>
      <c r="J145" s="201"/>
      <c r="K145" s="201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186</v>
      </c>
      <c r="AU145" s="210" t="s">
        <v>86</v>
      </c>
      <c r="AV145" s="13" t="s">
        <v>86</v>
      </c>
      <c r="AW145" s="13" t="s">
        <v>4</v>
      </c>
      <c r="AX145" s="13" t="s">
        <v>84</v>
      </c>
      <c r="AY145" s="210" t="s">
        <v>131</v>
      </c>
    </row>
    <row r="146" spans="1:65" s="2" customFormat="1" ht="24.15" customHeight="1">
      <c r="A146" s="33"/>
      <c r="B146" s="34"/>
      <c r="C146" s="186" t="s">
        <v>198</v>
      </c>
      <c r="D146" s="186" t="s">
        <v>133</v>
      </c>
      <c r="E146" s="187" t="s">
        <v>189</v>
      </c>
      <c r="F146" s="188" t="s">
        <v>190</v>
      </c>
      <c r="G146" s="189" t="s">
        <v>181</v>
      </c>
      <c r="H146" s="190">
        <v>20.100000000000001</v>
      </c>
      <c r="I146" s="191"/>
      <c r="J146" s="192">
        <f>ROUND(I146*H146,2)</f>
        <v>0</v>
      </c>
      <c r="K146" s="193"/>
      <c r="L146" s="38"/>
      <c r="M146" s="194" t="s">
        <v>1</v>
      </c>
      <c r="N146" s="195" t="s">
        <v>41</v>
      </c>
      <c r="O146" s="70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8" t="s">
        <v>137</v>
      </c>
      <c r="AT146" s="198" t="s">
        <v>133</v>
      </c>
      <c r="AU146" s="198" t="s">
        <v>86</v>
      </c>
      <c r="AY146" s="16" t="s">
        <v>131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6" t="s">
        <v>84</v>
      </c>
      <c r="BK146" s="199">
        <f>ROUND(I146*H146,2)</f>
        <v>0</v>
      </c>
      <c r="BL146" s="16" t="s">
        <v>137</v>
      </c>
      <c r="BM146" s="198" t="s">
        <v>191</v>
      </c>
    </row>
    <row r="147" spans="1:65" s="2" customFormat="1" ht="24.15" customHeight="1">
      <c r="A147" s="33"/>
      <c r="B147" s="34"/>
      <c r="C147" s="186" t="s">
        <v>204</v>
      </c>
      <c r="D147" s="186" t="s">
        <v>133</v>
      </c>
      <c r="E147" s="187" t="s">
        <v>193</v>
      </c>
      <c r="F147" s="188" t="s">
        <v>194</v>
      </c>
      <c r="G147" s="189" t="s">
        <v>181</v>
      </c>
      <c r="H147" s="190">
        <v>311.55</v>
      </c>
      <c r="I147" s="191"/>
      <c r="J147" s="192">
        <f>ROUND(I147*H147,2)</f>
        <v>0</v>
      </c>
      <c r="K147" s="193"/>
      <c r="L147" s="38"/>
      <c r="M147" s="194" t="s">
        <v>1</v>
      </c>
      <c r="N147" s="195" t="s">
        <v>41</v>
      </c>
      <c r="O147" s="70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137</v>
      </c>
      <c r="AT147" s="198" t="s">
        <v>133</v>
      </c>
      <c r="AU147" s="198" t="s">
        <v>86</v>
      </c>
      <c r="AY147" s="16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6" t="s">
        <v>84</v>
      </c>
      <c r="BK147" s="199">
        <f>ROUND(I147*H147,2)</f>
        <v>0</v>
      </c>
      <c r="BL147" s="16" t="s">
        <v>137</v>
      </c>
      <c r="BM147" s="198" t="s">
        <v>195</v>
      </c>
    </row>
    <row r="148" spans="1:65" s="12" customFormat="1" ht="22.8" customHeight="1">
      <c r="B148" s="170"/>
      <c r="C148" s="171"/>
      <c r="D148" s="172" t="s">
        <v>75</v>
      </c>
      <c r="E148" s="184" t="s">
        <v>196</v>
      </c>
      <c r="F148" s="184" t="s">
        <v>197</v>
      </c>
      <c r="G148" s="171"/>
      <c r="H148" s="171"/>
      <c r="I148" s="174"/>
      <c r="J148" s="185">
        <f>BK148</f>
        <v>0</v>
      </c>
      <c r="K148" s="171"/>
      <c r="L148" s="176"/>
      <c r="M148" s="177"/>
      <c r="N148" s="178"/>
      <c r="O148" s="178"/>
      <c r="P148" s="179">
        <f>P149</f>
        <v>0</v>
      </c>
      <c r="Q148" s="178"/>
      <c r="R148" s="179">
        <f>R149</f>
        <v>0</v>
      </c>
      <c r="S148" s="178"/>
      <c r="T148" s="180">
        <f>T149</f>
        <v>0</v>
      </c>
      <c r="AR148" s="181" t="s">
        <v>84</v>
      </c>
      <c r="AT148" s="182" t="s">
        <v>75</v>
      </c>
      <c r="AU148" s="182" t="s">
        <v>84</v>
      </c>
      <c r="AY148" s="181" t="s">
        <v>131</v>
      </c>
      <c r="BK148" s="183">
        <f>BK149</f>
        <v>0</v>
      </c>
    </row>
    <row r="149" spans="1:65" s="2" customFormat="1" ht="21.75" customHeight="1">
      <c r="A149" s="33"/>
      <c r="B149" s="34"/>
      <c r="C149" s="186" t="s">
        <v>222</v>
      </c>
      <c r="D149" s="186" t="s">
        <v>133</v>
      </c>
      <c r="E149" s="187" t="s">
        <v>199</v>
      </c>
      <c r="F149" s="188" t="s">
        <v>200</v>
      </c>
      <c r="G149" s="189" t="s">
        <v>181</v>
      </c>
      <c r="H149" s="190">
        <v>4.6840000000000002</v>
      </c>
      <c r="I149" s="191"/>
      <c r="J149" s="192">
        <f>ROUND(I149*H149,2)</f>
        <v>0</v>
      </c>
      <c r="K149" s="193"/>
      <c r="L149" s="38"/>
      <c r="M149" s="194" t="s">
        <v>1</v>
      </c>
      <c r="N149" s="195" t="s">
        <v>41</v>
      </c>
      <c r="O149" s="70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8" t="s">
        <v>137</v>
      </c>
      <c r="AT149" s="198" t="s">
        <v>133</v>
      </c>
      <c r="AU149" s="198" t="s">
        <v>86</v>
      </c>
      <c r="AY149" s="16" t="s">
        <v>131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6" t="s">
        <v>84</v>
      </c>
      <c r="BK149" s="199">
        <f>ROUND(I149*H149,2)</f>
        <v>0</v>
      </c>
      <c r="BL149" s="16" t="s">
        <v>137</v>
      </c>
      <c r="BM149" s="198" t="s">
        <v>201</v>
      </c>
    </row>
    <row r="150" spans="1:65" s="12" customFormat="1" ht="22.8" customHeight="1">
      <c r="B150" s="170"/>
      <c r="C150" s="171"/>
      <c r="D150" s="172" t="s">
        <v>75</v>
      </c>
      <c r="E150" s="184" t="s">
        <v>202</v>
      </c>
      <c r="F150" s="184" t="s">
        <v>203</v>
      </c>
      <c r="G150" s="171"/>
      <c r="H150" s="171"/>
      <c r="I150" s="174"/>
      <c r="J150" s="185">
        <f>BK150</f>
        <v>0</v>
      </c>
      <c r="K150" s="171"/>
      <c r="L150" s="176"/>
      <c r="M150" s="177"/>
      <c r="N150" s="178"/>
      <c r="O150" s="178"/>
      <c r="P150" s="179">
        <f>P151</f>
        <v>0</v>
      </c>
      <c r="Q150" s="178"/>
      <c r="R150" s="179">
        <f>R151</f>
        <v>0</v>
      </c>
      <c r="S150" s="178"/>
      <c r="T150" s="180">
        <f>T151</f>
        <v>0</v>
      </c>
      <c r="AR150" s="181" t="s">
        <v>139</v>
      </c>
      <c r="AT150" s="182" t="s">
        <v>75</v>
      </c>
      <c r="AU150" s="182" t="s">
        <v>84</v>
      </c>
      <c r="AY150" s="181" t="s">
        <v>131</v>
      </c>
      <c r="BK150" s="183">
        <f>BK151</f>
        <v>0</v>
      </c>
    </row>
    <row r="151" spans="1:65" s="2" customFormat="1" ht="16.5" customHeight="1">
      <c r="A151" s="33"/>
      <c r="B151" s="34"/>
      <c r="C151" s="186" t="s">
        <v>223</v>
      </c>
      <c r="D151" s="186" t="s">
        <v>133</v>
      </c>
      <c r="E151" s="187" t="s">
        <v>205</v>
      </c>
      <c r="F151" s="188" t="s">
        <v>206</v>
      </c>
      <c r="G151" s="189" t="s">
        <v>207</v>
      </c>
      <c r="H151" s="190">
        <v>1</v>
      </c>
      <c r="I151" s="191"/>
      <c r="J151" s="192">
        <f>ROUND(I151*H151,2)</f>
        <v>0</v>
      </c>
      <c r="K151" s="193"/>
      <c r="L151" s="38"/>
      <c r="M151" s="211" t="s">
        <v>1</v>
      </c>
      <c r="N151" s="212" t="s">
        <v>41</v>
      </c>
      <c r="O151" s="213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8" t="s">
        <v>208</v>
      </c>
      <c r="AT151" s="198" t="s">
        <v>133</v>
      </c>
      <c r="AU151" s="198" t="s">
        <v>86</v>
      </c>
      <c r="AY151" s="16" t="s">
        <v>131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6" t="s">
        <v>84</v>
      </c>
      <c r="BK151" s="199">
        <f>ROUND(I151*H151,2)</f>
        <v>0</v>
      </c>
      <c r="BL151" s="16" t="s">
        <v>208</v>
      </c>
      <c r="BM151" s="198" t="s">
        <v>209</v>
      </c>
    </row>
    <row r="152" spans="1:65" s="2" customFormat="1" ht="6.9" customHeight="1">
      <c r="A152" s="33"/>
      <c r="B152" s="53"/>
      <c r="C152" s="54"/>
      <c r="D152" s="54"/>
      <c r="E152" s="54"/>
      <c r="F152" s="54"/>
      <c r="G152" s="54"/>
      <c r="H152" s="54"/>
      <c r="I152" s="54"/>
      <c r="J152" s="54"/>
      <c r="K152" s="54"/>
      <c r="L152" s="38"/>
      <c r="M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</sheetData>
  <sheetProtection password="CC35" sheet="1" objects="1" scenarios="1" formatColumns="0" formatRows="0" autoFilter="0"/>
  <autoFilter ref="C123:K15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0"/>
  <sheetViews>
    <sheetView showGridLines="0" topLeftCell="A110" workbookViewId="0">
      <selection activeCell="X138" sqref="X13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98</v>
      </c>
    </row>
    <row r="3" spans="1:46" s="1" customFormat="1" ht="6.9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" hidden="1" customHeight="1">
      <c r="B4" s="19"/>
      <c r="D4" s="109" t="s">
        <v>99</v>
      </c>
      <c r="L4" s="19"/>
      <c r="M4" s="110" t="s">
        <v>10</v>
      </c>
      <c r="AT4" s="16" t="s">
        <v>4</v>
      </c>
    </row>
    <row r="5" spans="1:46" s="1" customFormat="1" ht="6.9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72" t="str">
        <f>'Rekapitulace stavby'!K6</f>
        <v>Město Petřvald - Opravy MK_2026</v>
      </c>
      <c r="F7" s="273"/>
      <c r="G7" s="273"/>
      <c r="H7" s="273"/>
      <c r="L7" s="19"/>
    </row>
    <row r="8" spans="1:46" s="2" customFormat="1" ht="12" hidden="1" customHeight="1">
      <c r="A8" s="33"/>
      <c r="B8" s="38"/>
      <c r="C8" s="33"/>
      <c r="D8" s="111" t="s">
        <v>100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74" t="s">
        <v>227</v>
      </c>
      <c r="F9" s="275"/>
      <c r="G9" s="275"/>
      <c r="H9" s="275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3. 2. 2026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76" t="str">
        <f>'Rekapitulace stavby'!E14</f>
        <v>Vyplň údaj</v>
      </c>
      <c r="F18" s="277"/>
      <c r="G18" s="277"/>
      <c r="H18" s="277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25</v>
      </c>
      <c r="J20" s="112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tr">
        <f>IF('Rekapitulace stavby'!E17="","",'Rekapitulace stavby'!E17)</f>
        <v xml:space="preserve"> </v>
      </c>
      <c r="F21" s="33"/>
      <c r="G21" s="33"/>
      <c r="H21" s="33"/>
      <c r="I21" s="111" t="s">
        <v>28</v>
      </c>
      <c r="J21" s="112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34</v>
      </c>
      <c r="E23" s="33"/>
      <c r="F23" s="33"/>
      <c r="G23" s="33"/>
      <c r="H23" s="33"/>
      <c r="I23" s="111" t="s">
        <v>25</v>
      </c>
      <c r="J23" s="112" t="s">
        <v>102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103</v>
      </c>
      <c r="F24" s="33"/>
      <c r="G24" s="33"/>
      <c r="H24" s="33"/>
      <c r="I24" s="111" t="s">
        <v>28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35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78" t="s">
        <v>1</v>
      </c>
      <c r="F27" s="278"/>
      <c r="G27" s="278"/>
      <c r="H27" s="278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36</v>
      </c>
      <c r="E30" s="33"/>
      <c r="F30" s="33"/>
      <c r="G30" s="33"/>
      <c r="H30" s="33"/>
      <c r="I30" s="33"/>
      <c r="J30" s="119">
        <f>ROUND(J124,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hidden="1" customHeight="1">
      <c r="A32" s="33"/>
      <c r="B32" s="38"/>
      <c r="C32" s="33"/>
      <c r="D32" s="33"/>
      <c r="E32" s="33"/>
      <c r="F32" s="120" t="s">
        <v>38</v>
      </c>
      <c r="G32" s="33"/>
      <c r="H32" s="33"/>
      <c r="I32" s="120" t="s">
        <v>37</v>
      </c>
      <c r="J32" s="120" t="s">
        <v>39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hidden="1" customHeight="1">
      <c r="A33" s="33"/>
      <c r="B33" s="38"/>
      <c r="C33" s="33"/>
      <c r="D33" s="121" t="s">
        <v>40</v>
      </c>
      <c r="E33" s="111" t="s">
        <v>41</v>
      </c>
      <c r="F33" s="122">
        <f>ROUND((SUM(BE124:BE159)),  2)</f>
        <v>0</v>
      </c>
      <c r="G33" s="33"/>
      <c r="H33" s="33"/>
      <c r="I33" s="123">
        <v>0.21</v>
      </c>
      <c r="J33" s="122">
        <f>ROUND(((SUM(BE124:BE159))*I33),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hidden="1" customHeight="1">
      <c r="A34" s="33"/>
      <c r="B34" s="38"/>
      <c r="C34" s="33"/>
      <c r="D34" s="33"/>
      <c r="E34" s="111" t="s">
        <v>42</v>
      </c>
      <c r="F34" s="122">
        <f>ROUND((SUM(BF124:BF159)),  2)</f>
        <v>0</v>
      </c>
      <c r="G34" s="33"/>
      <c r="H34" s="33"/>
      <c r="I34" s="123">
        <v>0.12</v>
      </c>
      <c r="J34" s="122">
        <f>ROUND(((SUM(BF124:BF159))*I34),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8"/>
      <c r="C35" s="33"/>
      <c r="D35" s="33"/>
      <c r="E35" s="111" t="s">
        <v>43</v>
      </c>
      <c r="F35" s="122">
        <f>ROUND((SUM(BG124:BG159)),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8"/>
      <c r="C36" s="33"/>
      <c r="D36" s="33"/>
      <c r="E36" s="111" t="s">
        <v>44</v>
      </c>
      <c r="F36" s="122">
        <f>ROUND((SUM(BH124:BH159)),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8"/>
      <c r="C37" s="33"/>
      <c r="D37" s="33"/>
      <c r="E37" s="111" t="s">
        <v>45</v>
      </c>
      <c r="F37" s="122">
        <f>ROUND((SUM(BI124:BI159)),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46</v>
      </c>
      <c r="E39" s="126"/>
      <c r="F39" s="126"/>
      <c r="G39" s="127" t="s">
        <v>47</v>
      </c>
      <c r="H39" s="128" t="s">
        <v>48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hidden="1" customHeight="1">
      <c r="B41" s="19"/>
      <c r="L41" s="19"/>
    </row>
    <row r="42" spans="1:31" s="1" customFormat="1" ht="14.4" hidden="1" customHeight="1">
      <c r="B42" s="19"/>
      <c r="L42" s="19"/>
    </row>
    <row r="43" spans="1:31" s="1" customFormat="1" ht="14.4" hidden="1" customHeight="1">
      <c r="B43" s="19"/>
      <c r="L43" s="19"/>
    </row>
    <row r="44" spans="1:31" s="1" customFormat="1" ht="14.4" hidden="1" customHeight="1">
      <c r="B44" s="19"/>
      <c r="L44" s="19"/>
    </row>
    <row r="45" spans="1:31" s="1" customFormat="1" ht="14.4" hidden="1" customHeight="1">
      <c r="B45" s="19"/>
      <c r="L45" s="19"/>
    </row>
    <row r="46" spans="1:31" s="1" customFormat="1" ht="14.4" hidden="1" customHeight="1">
      <c r="B46" s="19"/>
      <c r="L46" s="19"/>
    </row>
    <row r="47" spans="1:31" s="1" customFormat="1" ht="14.4" hidden="1" customHeight="1">
      <c r="B47" s="19"/>
      <c r="L47" s="19"/>
    </row>
    <row r="48" spans="1:31" s="1" customFormat="1" ht="14.4" hidden="1" customHeight="1">
      <c r="B48" s="19"/>
      <c r="L48" s="19"/>
    </row>
    <row r="49" spans="1:31" s="1" customFormat="1" ht="14.4" hidden="1" customHeight="1">
      <c r="B49" s="19"/>
      <c r="L49" s="19"/>
    </row>
    <row r="50" spans="1:31" s="2" customFormat="1" ht="14.4" hidden="1" customHeight="1">
      <c r="B50" s="50"/>
      <c r="D50" s="131" t="s">
        <v>49</v>
      </c>
      <c r="E50" s="132"/>
      <c r="F50" s="132"/>
      <c r="G50" s="131" t="s">
        <v>50</v>
      </c>
      <c r="H50" s="132"/>
      <c r="I50" s="132"/>
      <c r="J50" s="132"/>
      <c r="K50" s="132"/>
      <c r="L50" s="50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2" customFormat="1" ht="13.2" hidden="1">
      <c r="A61" s="33"/>
      <c r="B61" s="38"/>
      <c r="C61" s="33"/>
      <c r="D61" s="133" t="s">
        <v>51</v>
      </c>
      <c r="E61" s="134"/>
      <c r="F61" s="135" t="s">
        <v>52</v>
      </c>
      <c r="G61" s="133" t="s">
        <v>51</v>
      </c>
      <c r="H61" s="134"/>
      <c r="I61" s="134"/>
      <c r="J61" s="136" t="s">
        <v>52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2" customFormat="1" ht="13.2" hidden="1">
      <c r="A65" s="33"/>
      <c r="B65" s="38"/>
      <c r="C65" s="33"/>
      <c r="D65" s="131" t="s">
        <v>53</v>
      </c>
      <c r="E65" s="137"/>
      <c r="F65" s="137"/>
      <c r="G65" s="131" t="s">
        <v>54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2" customFormat="1" ht="13.2" hidden="1">
      <c r="A76" s="33"/>
      <c r="B76" s="38"/>
      <c r="C76" s="33"/>
      <c r="D76" s="133" t="s">
        <v>51</v>
      </c>
      <c r="E76" s="134"/>
      <c r="F76" s="135" t="s">
        <v>52</v>
      </c>
      <c r="G76" s="133" t="s">
        <v>51</v>
      </c>
      <c r="H76" s="134"/>
      <c r="I76" s="134"/>
      <c r="J76" s="136" t="s">
        <v>52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47" s="2" customFormat="1" ht="6.9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hidden="1" customHeight="1">
      <c r="A82" s="33"/>
      <c r="B82" s="34"/>
      <c r="C82" s="22" t="s">
        <v>104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70" t="str">
        <f>E7</f>
        <v>Město Petřvald - Opravy MK_2026</v>
      </c>
      <c r="F85" s="271"/>
      <c r="G85" s="271"/>
      <c r="H85" s="27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100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8" t="str">
        <f>E9</f>
        <v>05 - Oprava MK ul. Závodní, část II.</v>
      </c>
      <c r="F87" s="269"/>
      <c r="G87" s="269"/>
      <c r="H87" s="26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Petřvald</v>
      </c>
      <c r="G89" s="35"/>
      <c r="H89" s="35"/>
      <c r="I89" s="28" t="s">
        <v>22</v>
      </c>
      <c r="J89" s="65" t="str">
        <f>IF(J12="","",J12)</f>
        <v>3. 2. 2026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hidden="1" customHeight="1">
      <c r="A91" s="33"/>
      <c r="B91" s="34"/>
      <c r="C91" s="28" t="s">
        <v>24</v>
      </c>
      <c r="D91" s="35"/>
      <c r="E91" s="35"/>
      <c r="F91" s="26" t="str">
        <f>E15</f>
        <v>Město Petřvald</v>
      </c>
      <c r="G91" s="35"/>
      <c r="H91" s="35"/>
      <c r="I91" s="28" t="s">
        <v>31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hidden="1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34</v>
      </c>
      <c r="J92" s="31" t="str">
        <f>E24</f>
        <v>Ing. Pavol Lipták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105</v>
      </c>
      <c r="D94" s="143"/>
      <c r="E94" s="143"/>
      <c r="F94" s="143"/>
      <c r="G94" s="143"/>
      <c r="H94" s="143"/>
      <c r="I94" s="143"/>
      <c r="J94" s="144" t="s">
        <v>106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hidden="1" customHeight="1">
      <c r="A96" s="33"/>
      <c r="B96" s="34"/>
      <c r="C96" s="145" t="s">
        <v>107</v>
      </c>
      <c r="D96" s="35"/>
      <c r="E96" s="35"/>
      <c r="F96" s="35"/>
      <c r="G96" s="35"/>
      <c r="H96" s="35"/>
      <c r="I96" s="35"/>
      <c r="J96" s="83">
        <f>J124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108</v>
      </c>
    </row>
    <row r="97" spans="1:31" s="9" customFormat="1" ht="24.9" hidden="1" customHeight="1">
      <c r="B97" s="146"/>
      <c r="C97" s="147"/>
      <c r="D97" s="148" t="s">
        <v>109</v>
      </c>
      <c r="E97" s="149"/>
      <c r="F97" s="149"/>
      <c r="G97" s="149"/>
      <c r="H97" s="149"/>
      <c r="I97" s="149"/>
      <c r="J97" s="150">
        <f>J125</f>
        <v>0</v>
      </c>
      <c r="K97" s="147"/>
      <c r="L97" s="151"/>
    </row>
    <row r="98" spans="1:31" s="10" customFormat="1" ht="19.95" hidden="1" customHeight="1">
      <c r="B98" s="152"/>
      <c r="C98" s="153"/>
      <c r="D98" s="154" t="s">
        <v>110</v>
      </c>
      <c r="E98" s="155"/>
      <c r="F98" s="155"/>
      <c r="G98" s="155"/>
      <c r="H98" s="155"/>
      <c r="I98" s="155"/>
      <c r="J98" s="156">
        <f>J126</f>
        <v>0</v>
      </c>
      <c r="K98" s="153"/>
      <c r="L98" s="157"/>
    </row>
    <row r="99" spans="1:31" s="10" customFormat="1" ht="19.95" hidden="1" customHeight="1">
      <c r="B99" s="152"/>
      <c r="C99" s="153"/>
      <c r="D99" s="154" t="s">
        <v>111</v>
      </c>
      <c r="E99" s="155"/>
      <c r="F99" s="155"/>
      <c r="G99" s="155"/>
      <c r="H99" s="155"/>
      <c r="I99" s="155"/>
      <c r="J99" s="156">
        <f>J128</f>
        <v>0</v>
      </c>
      <c r="K99" s="153"/>
      <c r="L99" s="157"/>
    </row>
    <row r="100" spans="1:31" s="10" customFormat="1" ht="19.95" hidden="1" customHeight="1">
      <c r="B100" s="152"/>
      <c r="C100" s="153"/>
      <c r="D100" s="154" t="s">
        <v>212</v>
      </c>
      <c r="E100" s="155"/>
      <c r="F100" s="155"/>
      <c r="G100" s="155"/>
      <c r="H100" s="155"/>
      <c r="I100" s="155"/>
      <c r="J100" s="156">
        <f>J133</f>
        <v>0</v>
      </c>
      <c r="K100" s="153"/>
      <c r="L100" s="157"/>
    </row>
    <row r="101" spans="1:31" s="10" customFormat="1" ht="19.95" hidden="1" customHeight="1">
      <c r="B101" s="152"/>
      <c r="C101" s="153"/>
      <c r="D101" s="154" t="s">
        <v>112</v>
      </c>
      <c r="E101" s="155"/>
      <c r="F101" s="155"/>
      <c r="G101" s="155"/>
      <c r="H101" s="155"/>
      <c r="I101" s="155"/>
      <c r="J101" s="156">
        <f>J135</f>
        <v>0</v>
      </c>
      <c r="K101" s="153"/>
      <c r="L101" s="157"/>
    </row>
    <row r="102" spans="1:31" s="10" customFormat="1" ht="19.95" hidden="1" customHeight="1">
      <c r="B102" s="152"/>
      <c r="C102" s="153"/>
      <c r="D102" s="154" t="s">
        <v>113</v>
      </c>
      <c r="E102" s="155"/>
      <c r="F102" s="155"/>
      <c r="G102" s="155"/>
      <c r="H102" s="155"/>
      <c r="I102" s="155"/>
      <c r="J102" s="156">
        <f>J150</f>
        <v>0</v>
      </c>
      <c r="K102" s="153"/>
      <c r="L102" s="157"/>
    </row>
    <row r="103" spans="1:31" s="10" customFormat="1" ht="19.95" hidden="1" customHeight="1">
      <c r="B103" s="152"/>
      <c r="C103" s="153"/>
      <c r="D103" s="154" t="s">
        <v>114</v>
      </c>
      <c r="E103" s="155"/>
      <c r="F103" s="155"/>
      <c r="G103" s="155"/>
      <c r="H103" s="155"/>
      <c r="I103" s="155"/>
      <c r="J103" s="156">
        <f>J156</f>
        <v>0</v>
      </c>
      <c r="K103" s="153"/>
      <c r="L103" s="157"/>
    </row>
    <row r="104" spans="1:31" s="10" customFormat="1" ht="19.95" hidden="1" customHeight="1">
      <c r="B104" s="152"/>
      <c r="C104" s="153"/>
      <c r="D104" s="154" t="s">
        <v>115</v>
      </c>
      <c r="E104" s="155"/>
      <c r="F104" s="155"/>
      <c r="G104" s="155"/>
      <c r="H104" s="155"/>
      <c r="I104" s="155"/>
      <c r="J104" s="156">
        <f>J158</f>
        <v>0</v>
      </c>
      <c r="K104" s="153"/>
      <c r="L104" s="157"/>
    </row>
    <row r="105" spans="1:31" s="2" customFormat="1" ht="21.75" hidden="1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hidden="1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hidden="1"/>
    <row r="108" spans="1:31" hidden="1"/>
    <row r="109" spans="1:31" hidden="1"/>
    <row r="110" spans="1:31" s="2" customFormat="1" ht="6.9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" customHeight="1">
      <c r="A111" s="33"/>
      <c r="B111" s="34"/>
      <c r="C111" s="22" t="s">
        <v>116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70" t="str">
        <f>E7</f>
        <v>Město Petřvald - Opravy MK_2026</v>
      </c>
      <c r="F114" s="271"/>
      <c r="G114" s="271"/>
      <c r="H114" s="271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100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58" t="str">
        <f>E9</f>
        <v>05 - Oprava MK ul. Závodní, část II.</v>
      </c>
      <c r="F116" s="269"/>
      <c r="G116" s="269"/>
      <c r="H116" s="269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5"/>
      <c r="E118" s="35"/>
      <c r="F118" s="26" t="str">
        <f>F12</f>
        <v>Petřvald</v>
      </c>
      <c r="G118" s="35"/>
      <c r="H118" s="35"/>
      <c r="I118" s="28" t="s">
        <v>22</v>
      </c>
      <c r="J118" s="65" t="str">
        <f>IF(J12="","",J12)</f>
        <v>3. 2. 2026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24</v>
      </c>
      <c r="D120" s="35"/>
      <c r="E120" s="35"/>
      <c r="F120" s="26" t="str">
        <f>E15</f>
        <v>Město Petřvald</v>
      </c>
      <c r="G120" s="35"/>
      <c r="H120" s="35"/>
      <c r="I120" s="28" t="s">
        <v>31</v>
      </c>
      <c r="J120" s="31" t="str">
        <f>E21</f>
        <v xml:space="preserve"> 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29</v>
      </c>
      <c r="D121" s="35"/>
      <c r="E121" s="35"/>
      <c r="F121" s="26" t="str">
        <f>IF(E18="","",E18)</f>
        <v>Vyplň údaj</v>
      </c>
      <c r="G121" s="35"/>
      <c r="H121" s="35"/>
      <c r="I121" s="28" t="s">
        <v>34</v>
      </c>
      <c r="J121" s="31" t="str">
        <f>E24</f>
        <v>Ing. Pavol Lipták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58"/>
      <c r="B123" s="159"/>
      <c r="C123" s="160" t="s">
        <v>117</v>
      </c>
      <c r="D123" s="161" t="s">
        <v>61</v>
      </c>
      <c r="E123" s="161" t="s">
        <v>57</v>
      </c>
      <c r="F123" s="161" t="s">
        <v>58</v>
      </c>
      <c r="G123" s="161" t="s">
        <v>118</v>
      </c>
      <c r="H123" s="161" t="s">
        <v>119</v>
      </c>
      <c r="I123" s="161" t="s">
        <v>120</v>
      </c>
      <c r="J123" s="162" t="s">
        <v>106</v>
      </c>
      <c r="K123" s="163" t="s">
        <v>121</v>
      </c>
      <c r="L123" s="164"/>
      <c r="M123" s="74" t="s">
        <v>1</v>
      </c>
      <c r="N123" s="75" t="s">
        <v>40</v>
      </c>
      <c r="O123" s="75" t="s">
        <v>122</v>
      </c>
      <c r="P123" s="75" t="s">
        <v>123</v>
      </c>
      <c r="Q123" s="75" t="s">
        <v>124</v>
      </c>
      <c r="R123" s="75" t="s">
        <v>125</v>
      </c>
      <c r="S123" s="75" t="s">
        <v>126</v>
      </c>
      <c r="T123" s="76" t="s">
        <v>127</v>
      </c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65" s="2" customFormat="1" ht="22.8" customHeight="1">
      <c r="A124" s="33"/>
      <c r="B124" s="34"/>
      <c r="C124" s="81" t="s">
        <v>128</v>
      </c>
      <c r="D124" s="35"/>
      <c r="E124" s="35"/>
      <c r="F124" s="35"/>
      <c r="G124" s="35"/>
      <c r="H124" s="35"/>
      <c r="I124" s="35"/>
      <c r="J124" s="165">
        <f>BK124</f>
        <v>0</v>
      </c>
      <c r="K124" s="35"/>
      <c r="L124" s="38"/>
      <c r="M124" s="77"/>
      <c r="N124" s="166"/>
      <c r="O124" s="78"/>
      <c r="P124" s="167">
        <f>P125</f>
        <v>0</v>
      </c>
      <c r="Q124" s="78"/>
      <c r="R124" s="167">
        <f>R125</f>
        <v>16.204894400000001</v>
      </c>
      <c r="S124" s="78"/>
      <c r="T124" s="168">
        <f>T125</f>
        <v>651.42000000000007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75</v>
      </c>
      <c r="AU124" s="16" t="s">
        <v>108</v>
      </c>
      <c r="BK124" s="169">
        <f>BK125</f>
        <v>0</v>
      </c>
    </row>
    <row r="125" spans="1:65" s="12" customFormat="1" ht="25.95" customHeight="1">
      <c r="B125" s="170"/>
      <c r="C125" s="171"/>
      <c r="D125" s="172" t="s">
        <v>75</v>
      </c>
      <c r="E125" s="173" t="s">
        <v>129</v>
      </c>
      <c r="F125" s="173" t="s">
        <v>130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P126+P128+P133+P135+P150+P156+P158</f>
        <v>0</v>
      </c>
      <c r="Q125" s="178"/>
      <c r="R125" s="179">
        <f>R126+R128+R133+R135+R150+R156+R158</f>
        <v>16.204894400000001</v>
      </c>
      <c r="S125" s="178"/>
      <c r="T125" s="180">
        <f>T126+T128+T133+T135+T150+T156+T158</f>
        <v>651.42000000000007</v>
      </c>
      <c r="AR125" s="181" t="s">
        <v>84</v>
      </c>
      <c r="AT125" s="182" t="s">
        <v>75</v>
      </c>
      <c r="AU125" s="182" t="s">
        <v>76</v>
      </c>
      <c r="AY125" s="181" t="s">
        <v>131</v>
      </c>
      <c r="BK125" s="183">
        <f>BK126+BK128+BK133+BK135+BK150+BK156+BK158</f>
        <v>0</v>
      </c>
    </row>
    <row r="126" spans="1:65" s="12" customFormat="1" ht="22.8" customHeight="1">
      <c r="B126" s="170"/>
      <c r="C126" s="171"/>
      <c r="D126" s="172" t="s">
        <v>75</v>
      </c>
      <c r="E126" s="184" t="s">
        <v>84</v>
      </c>
      <c r="F126" s="184" t="s">
        <v>132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P127</f>
        <v>0</v>
      </c>
      <c r="Q126" s="178"/>
      <c r="R126" s="179">
        <f>R127</f>
        <v>0.25479999999999997</v>
      </c>
      <c r="S126" s="178"/>
      <c r="T126" s="180">
        <f>T127</f>
        <v>607.6</v>
      </c>
      <c r="AR126" s="181" t="s">
        <v>84</v>
      </c>
      <c r="AT126" s="182" t="s">
        <v>75</v>
      </c>
      <c r="AU126" s="182" t="s">
        <v>84</v>
      </c>
      <c r="AY126" s="181" t="s">
        <v>131</v>
      </c>
      <c r="BK126" s="183">
        <f>BK127</f>
        <v>0</v>
      </c>
    </row>
    <row r="127" spans="1:65" s="2" customFormat="1" ht="16.5" customHeight="1">
      <c r="A127" s="33"/>
      <c r="B127" s="34"/>
      <c r="C127" s="186" t="s">
        <v>84</v>
      </c>
      <c r="D127" s="186" t="s">
        <v>133</v>
      </c>
      <c r="E127" s="187" t="s">
        <v>134</v>
      </c>
      <c r="F127" s="188" t="s">
        <v>135</v>
      </c>
      <c r="G127" s="189" t="s">
        <v>136</v>
      </c>
      <c r="H127" s="190">
        <v>1960</v>
      </c>
      <c r="I127" s="191"/>
      <c r="J127" s="192">
        <f>ROUND(I127*H127,2)</f>
        <v>0</v>
      </c>
      <c r="K127" s="193"/>
      <c r="L127" s="38"/>
      <c r="M127" s="194" t="s">
        <v>1</v>
      </c>
      <c r="N127" s="195" t="s">
        <v>41</v>
      </c>
      <c r="O127" s="70"/>
      <c r="P127" s="196">
        <f>O127*H127</f>
        <v>0</v>
      </c>
      <c r="Q127" s="196">
        <v>1.2999999999999999E-4</v>
      </c>
      <c r="R127" s="196">
        <f>Q127*H127</f>
        <v>0.25479999999999997</v>
      </c>
      <c r="S127" s="196">
        <v>0.31</v>
      </c>
      <c r="T127" s="197">
        <f>S127*H127</f>
        <v>607.6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8" t="s">
        <v>137</v>
      </c>
      <c r="AT127" s="198" t="s">
        <v>133</v>
      </c>
      <c r="AU127" s="198" t="s">
        <v>86</v>
      </c>
      <c r="AY127" s="16" t="s">
        <v>131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6" t="s">
        <v>84</v>
      </c>
      <c r="BK127" s="199">
        <f>ROUND(I127*H127,2)</f>
        <v>0</v>
      </c>
      <c r="BL127" s="16" t="s">
        <v>137</v>
      </c>
      <c r="BM127" s="198" t="s">
        <v>138</v>
      </c>
    </row>
    <row r="128" spans="1:65" s="12" customFormat="1" ht="22.8" customHeight="1">
      <c r="B128" s="170"/>
      <c r="C128" s="171"/>
      <c r="D128" s="172" t="s">
        <v>75</v>
      </c>
      <c r="E128" s="184" t="s">
        <v>139</v>
      </c>
      <c r="F128" s="184" t="s">
        <v>140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SUM(P129:P132)</f>
        <v>0</v>
      </c>
      <c r="Q128" s="178"/>
      <c r="R128" s="179">
        <f>SUM(R129:R132)</f>
        <v>0</v>
      </c>
      <c r="S128" s="178"/>
      <c r="T128" s="180">
        <f>SUM(T129:T132)</f>
        <v>0</v>
      </c>
      <c r="AR128" s="181" t="s">
        <v>84</v>
      </c>
      <c r="AT128" s="182" t="s">
        <v>75</v>
      </c>
      <c r="AU128" s="182" t="s">
        <v>84</v>
      </c>
      <c r="AY128" s="181" t="s">
        <v>131</v>
      </c>
      <c r="BK128" s="183">
        <f>SUM(BK129:BK132)</f>
        <v>0</v>
      </c>
    </row>
    <row r="129" spans="1:65" s="2" customFormat="1" ht="16.5" customHeight="1">
      <c r="A129" s="33"/>
      <c r="B129" s="34"/>
      <c r="C129" s="186" t="s">
        <v>86</v>
      </c>
      <c r="D129" s="186" t="s">
        <v>133</v>
      </c>
      <c r="E129" s="187" t="s">
        <v>141</v>
      </c>
      <c r="F129" s="188" t="s">
        <v>142</v>
      </c>
      <c r="G129" s="189" t="s">
        <v>136</v>
      </c>
      <c r="H129" s="190">
        <v>1960</v>
      </c>
      <c r="I129" s="191"/>
      <c r="J129" s="192">
        <f>ROUND(I129*H129,2)</f>
        <v>0</v>
      </c>
      <c r="K129" s="193"/>
      <c r="L129" s="38"/>
      <c r="M129" s="194" t="s">
        <v>1</v>
      </c>
      <c r="N129" s="195" t="s">
        <v>41</v>
      </c>
      <c r="O129" s="70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8" t="s">
        <v>137</v>
      </c>
      <c r="AT129" s="198" t="s">
        <v>133</v>
      </c>
      <c r="AU129" s="198" t="s">
        <v>86</v>
      </c>
      <c r="AY129" s="16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6" t="s">
        <v>84</v>
      </c>
      <c r="BK129" s="199">
        <f>ROUND(I129*H129,2)</f>
        <v>0</v>
      </c>
      <c r="BL129" s="16" t="s">
        <v>137</v>
      </c>
      <c r="BM129" s="198" t="s">
        <v>143</v>
      </c>
    </row>
    <row r="130" spans="1:65" s="2" customFormat="1" ht="16.5" customHeight="1">
      <c r="A130" s="33"/>
      <c r="B130" s="34"/>
      <c r="C130" s="186" t="s">
        <v>144</v>
      </c>
      <c r="D130" s="186" t="s">
        <v>133</v>
      </c>
      <c r="E130" s="187" t="s">
        <v>145</v>
      </c>
      <c r="F130" s="188" t="s">
        <v>146</v>
      </c>
      <c r="G130" s="189" t="s">
        <v>136</v>
      </c>
      <c r="H130" s="190">
        <v>1960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41</v>
      </c>
      <c r="O130" s="7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137</v>
      </c>
      <c r="AT130" s="198" t="s">
        <v>133</v>
      </c>
      <c r="AU130" s="198" t="s">
        <v>86</v>
      </c>
      <c r="AY130" s="16" t="s">
        <v>131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84</v>
      </c>
      <c r="BK130" s="199">
        <f>ROUND(I130*H130,2)</f>
        <v>0</v>
      </c>
      <c r="BL130" s="16" t="s">
        <v>137</v>
      </c>
      <c r="BM130" s="198" t="s">
        <v>147</v>
      </c>
    </row>
    <row r="131" spans="1:65" s="2" customFormat="1" ht="21.75" customHeight="1">
      <c r="A131" s="33"/>
      <c r="B131" s="34"/>
      <c r="C131" s="186" t="s">
        <v>137</v>
      </c>
      <c r="D131" s="186" t="s">
        <v>133</v>
      </c>
      <c r="E131" s="187" t="s">
        <v>148</v>
      </c>
      <c r="F131" s="188" t="s">
        <v>149</v>
      </c>
      <c r="G131" s="189" t="s">
        <v>136</v>
      </c>
      <c r="H131" s="190">
        <v>1960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41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137</v>
      </c>
      <c r="AT131" s="198" t="s">
        <v>133</v>
      </c>
      <c r="AU131" s="198" t="s">
        <v>86</v>
      </c>
      <c r="AY131" s="16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84</v>
      </c>
      <c r="BK131" s="199">
        <f>ROUND(I131*H131,2)</f>
        <v>0</v>
      </c>
      <c r="BL131" s="16" t="s">
        <v>137</v>
      </c>
      <c r="BM131" s="198" t="s">
        <v>150</v>
      </c>
    </row>
    <row r="132" spans="1:65" s="2" customFormat="1" ht="16.5" customHeight="1">
      <c r="A132" s="33"/>
      <c r="B132" s="34"/>
      <c r="C132" s="186" t="s">
        <v>139</v>
      </c>
      <c r="D132" s="186" t="s">
        <v>133</v>
      </c>
      <c r="E132" s="187" t="s">
        <v>151</v>
      </c>
      <c r="F132" s="188" t="s">
        <v>152</v>
      </c>
      <c r="G132" s="189" t="s">
        <v>136</v>
      </c>
      <c r="H132" s="190">
        <v>1960</v>
      </c>
      <c r="I132" s="191"/>
      <c r="J132" s="192">
        <f>ROUND(I132*H132,2)</f>
        <v>0</v>
      </c>
      <c r="K132" s="193"/>
      <c r="L132" s="38"/>
      <c r="M132" s="194" t="s">
        <v>1</v>
      </c>
      <c r="N132" s="195" t="s">
        <v>41</v>
      </c>
      <c r="O132" s="70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8" t="s">
        <v>137</v>
      </c>
      <c r="AT132" s="198" t="s">
        <v>133</v>
      </c>
      <c r="AU132" s="198" t="s">
        <v>86</v>
      </c>
      <c r="AY132" s="16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6" t="s">
        <v>84</v>
      </c>
      <c r="BK132" s="199">
        <f>ROUND(I132*H132,2)</f>
        <v>0</v>
      </c>
      <c r="BL132" s="16" t="s">
        <v>137</v>
      </c>
      <c r="BM132" s="198" t="s">
        <v>153</v>
      </c>
    </row>
    <row r="133" spans="1:65" s="12" customFormat="1" ht="22.8" customHeight="1">
      <c r="B133" s="170"/>
      <c r="C133" s="171"/>
      <c r="D133" s="172" t="s">
        <v>75</v>
      </c>
      <c r="E133" s="184" t="s">
        <v>165</v>
      </c>
      <c r="F133" s="184" t="s">
        <v>213</v>
      </c>
      <c r="G133" s="171"/>
      <c r="H133" s="171"/>
      <c r="I133" s="174"/>
      <c r="J133" s="185">
        <f>BK133</f>
        <v>0</v>
      </c>
      <c r="K133" s="171"/>
      <c r="L133" s="176"/>
      <c r="M133" s="177"/>
      <c r="N133" s="178"/>
      <c r="O133" s="178"/>
      <c r="P133" s="179">
        <f>P134</f>
        <v>0</v>
      </c>
      <c r="Q133" s="178"/>
      <c r="R133" s="179">
        <f>R134</f>
        <v>4.6093599999999997</v>
      </c>
      <c r="S133" s="178"/>
      <c r="T133" s="180">
        <f>T134</f>
        <v>4.62</v>
      </c>
      <c r="AR133" s="181" t="s">
        <v>84</v>
      </c>
      <c r="AT133" s="182" t="s">
        <v>75</v>
      </c>
      <c r="AU133" s="182" t="s">
        <v>84</v>
      </c>
      <c r="AY133" s="181" t="s">
        <v>131</v>
      </c>
      <c r="BK133" s="183">
        <f>BK134</f>
        <v>0</v>
      </c>
    </row>
    <row r="134" spans="1:65" s="2" customFormat="1" ht="21.75" customHeight="1">
      <c r="A134" s="33"/>
      <c r="B134" s="34"/>
      <c r="C134" s="186" t="s">
        <v>156</v>
      </c>
      <c r="D134" s="186" t="s">
        <v>133</v>
      </c>
      <c r="E134" s="187" t="s">
        <v>214</v>
      </c>
      <c r="F134" s="188" t="s">
        <v>215</v>
      </c>
      <c r="G134" s="189" t="s">
        <v>216</v>
      </c>
      <c r="H134" s="190">
        <v>7</v>
      </c>
      <c r="I134" s="191"/>
      <c r="J134" s="192">
        <f>ROUND(I134*H134,2)</f>
        <v>0</v>
      </c>
      <c r="K134" s="193"/>
      <c r="L134" s="38"/>
      <c r="M134" s="194" t="s">
        <v>1</v>
      </c>
      <c r="N134" s="195" t="s">
        <v>41</v>
      </c>
      <c r="O134" s="70"/>
      <c r="P134" s="196">
        <f>O134*H134</f>
        <v>0</v>
      </c>
      <c r="Q134" s="196">
        <v>0.65847999999999995</v>
      </c>
      <c r="R134" s="196">
        <f>Q134*H134</f>
        <v>4.6093599999999997</v>
      </c>
      <c r="S134" s="196">
        <v>0.66</v>
      </c>
      <c r="T134" s="197">
        <f>S134*H134</f>
        <v>4.62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8" t="s">
        <v>137</v>
      </c>
      <c r="AT134" s="198" t="s">
        <v>133</v>
      </c>
      <c r="AU134" s="198" t="s">
        <v>86</v>
      </c>
      <c r="AY134" s="16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6" t="s">
        <v>84</v>
      </c>
      <c r="BK134" s="199">
        <f>ROUND(I134*H134,2)</f>
        <v>0</v>
      </c>
      <c r="BL134" s="16" t="s">
        <v>137</v>
      </c>
      <c r="BM134" s="198" t="s">
        <v>217</v>
      </c>
    </row>
    <row r="135" spans="1:65" s="12" customFormat="1" ht="22.8" customHeight="1">
      <c r="B135" s="170"/>
      <c r="C135" s="171"/>
      <c r="D135" s="172" t="s">
        <v>75</v>
      </c>
      <c r="E135" s="184" t="s">
        <v>154</v>
      </c>
      <c r="F135" s="184" t="s">
        <v>155</v>
      </c>
      <c r="G135" s="171"/>
      <c r="H135" s="171"/>
      <c r="I135" s="174"/>
      <c r="J135" s="185">
        <f>BK135</f>
        <v>0</v>
      </c>
      <c r="K135" s="171"/>
      <c r="L135" s="176"/>
      <c r="M135" s="177"/>
      <c r="N135" s="178"/>
      <c r="O135" s="178"/>
      <c r="P135" s="179">
        <f>SUM(P136:P149)</f>
        <v>0</v>
      </c>
      <c r="Q135" s="178"/>
      <c r="R135" s="179">
        <f>SUM(R136:R149)</f>
        <v>11.340734399999999</v>
      </c>
      <c r="S135" s="178"/>
      <c r="T135" s="180">
        <f>SUM(T136:T149)</f>
        <v>39.200000000000003</v>
      </c>
      <c r="AR135" s="181" t="s">
        <v>84</v>
      </c>
      <c r="AT135" s="182" t="s">
        <v>75</v>
      </c>
      <c r="AU135" s="182" t="s">
        <v>84</v>
      </c>
      <c r="AY135" s="181" t="s">
        <v>131</v>
      </c>
      <c r="BK135" s="183">
        <f>SUM(BK136:BK149)</f>
        <v>0</v>
      </c>
    </row>
    <row r="136" spans="1:65" s="2" customFormat="1" ht="16.5" customHeight="1">
      <c r="A136" s="33"/>
      <c r="B136" s="34"/>
      <c r="C136" s="186" t="s">
        <v>161</v>
      </c>
      <c r="D136" s="186" t="s">
        <v>133</v>
      </c>
      <c r="E136" s="187" t="s">
        <v>228</v>
      </c>
      <c r="F136" s="188" t="s">
        <v>229</v>
      </c>
      <c r="G136" s="189" t="s">
        <v>159</v>
      </c>
      <c r="H136" s="190">
        <v>38</v>
      </c>
      <c r="I136" s="191"/>
      <c r="J136" s="192">
        <f>ROUND(I136*H136,2)</f>
        <v>0</v>
      </c>
      <c r="K136" s="193"/>
      <c r="L136" s="38"/>
      <c r="M136" s="194" t="s">
        <v>1</v>
      </c>
      <c r="N136" s="195" t="s">
        <v>41</v>
      </c>
      <c r="O136" s="70"/>
      <c r="P136" s="196">
        <f>O136*H136</f>
        <v>0</v>
      </c>
      <c r="Q136" s="196">
        <v>2.0000000000000001E-4</v>
      </c>
      <c r="R136" s="196">
        <f>Q136*H136</f>
        <v>7.6E-3</v>
      </c>
      <c r="S136" s="196">
        <v>0</v>
      </c>
      <c r="T136" s="19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8" t="s">
        <v>137</v>
      </c>
      <c r="AT136" s="198" t="s">
        <v>133</v>
      </c>
      <c r="AU136" s="198" t="s">
        <v>86</v>
      </c>
      <c r="AY136" s="16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6" t="s">
        <v>84</v>
      </c>
      <c r="BK136" s="199">
        <f>ROUND(I136*H136,2)</f>
        <v>0</v>
      </c>
      <c r="BL136" s="16" t="s">
        <v>137</v>
      </c>
      <c r="BM136" s="198" t="s">
        <v>230</v>
      </c>
    </row>
    <row r="137" spans="1:65" s="13" customFormat="1">
      <c r="B137" s="200"/>
      <c r="C137" s="201"/>
      <c r="D137" s="202" t="s">
        <v>186</v>
      </c>
      <c r="E137" s="216" t="s">
        <v>1</v>
      </c>
      <c r="F137" s="203" t="s">
        <v>231</v>
      </c>
      <c r="G137" s="201"/>
      <c r="H137" s="204">
        <v>38</v>
      </c>
      <c r="I137" s="205"/>
      <c r="J137" s="201"/>
      <c r="K137" s="201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186</v>
      </c>
      <c r="AU137" s="210" t="s">
        <v>86</v>
      </c>
      <c r="AV137" s="13" t="s">
        <v>86</v>
      </c>
      <c r="AW137" s="13" t="s">
        <v>33</v>
      </c>
      <c r="AX137" s="13" t="s">
        <v>84</v>
      </c>
      <c r="AY137" s="210" t="s">
        <v>131</v>
      </c>
    </row>
    <row r="138" spans="1:65" s="2" customFormat="1" ht="16.5" customHeight="1">
      <c r="A138" s="33"/>
      <c r="B138" s="34"/>
      <c r="C138" s="186" t="s">
        <v>165</v>
      </c>
      <c r="D138" s="186" t="s">
        <v>133</v>
      </c>
      <c r="E138" s="187" t="s">
        <v>232</v>
      </c>
      <c r="F138" s="188" t="s">
        <v>233</v>
      </c>
      <c r="G138" s="189" t="s">
        <v>136</v>
      </c>
      <c r="H138" s="190">
        <v>2.04</v>
      </c>
      <c r="I138" s="191"/>
      <c r="J138" s="192">
        <f>ROUND(I138*H138,2)</f>
        <v>0</v>
      </c>
      <c r="K138" s="193"/>
      <c r="L138" s="38"/>
      <c r="M138" s="194" t="s">
        <v>1</v>
      </c>
      <c r="N138" s="195" t="s">
        <v>41</v>
      </c>
      <c r="O138" s="70"/>
      <c r="P138" s="196">
        <f>O138*H138</f>
        <v>0</v>
      </c>
      <c r="Q138" s="196">
        <v>1.6000000000000001E-3</v>
      </c>
      <c r="R138" s="196">
        <f>Q138*H138</f>
        <v>3.2640000000000004E-3</v>
      </c>
      <c r="S138" s="196">
        <v>0</v>
      </c>
      <c r="T138" s="197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8" t="s">
        <v>137</v>
      </c>
      <c r="AT138" s="198" t="s">
        <v>133</v>
      </c>
      <c r="AU138" s="198" t="s">
        <v>86</v>
      </c>
      <c r="AY138" s="16" t="s">
        <v>131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6" t="s">
        <v>84</v>
      </c>
      <c r="BK138" s="199">
        <f>ROUND(I138*H138,2)</f>
        <v>0</v>
      </c>
      <c r="BL138" s="16" t="s">
        <v>137</v>
      </c>
      <c r="BM138" s="198" t="s">
        <v>234</v>
      </c>
    </row>
    <row r="139" spans="1:65" s="13" customFormat="1">
      <c r="B139" s="200"/>
      <c r="C139" s="201"/>
      <c r="D139" s="202" t="s">
        <v>186</v>
      </c>
      <c r="E139" s="216" t="s">
        <v>1</v>
      </c>
      <c r="F139" s="203" t="s">
        <v>235</v>
      </c>
      <c r="G139" s="201"/>
      <c r="H139" s="204">
        <v>1.04</v>
      </c>
      <c r="I139" s="205"/>
      <c r="J139" s="201"/>
      <c r="K139" s="201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186</v>
      </c>
      <c r="AU139" s="210" t="s">
        <v>86</v>
      </c>
      <c r="AV139" s="13" t="s">
        <v>86</v>
      </c>
      <c r="AW139" s="13" t="s">
        <v>33</v>
      </c>
      <c r="AX139" s="13" t="s">
        <v>76</v>
      </c>
      <c r="AY139" s="210" t="s">
        <v>131</v>
      </c>
    </row>
    <row r="140" spans="1:65" s="13" customFormat="1">
      <c r="B140" s="200"/>
      <c r="C140" s="201"/>
      <c r="D140" s="202" t="s">
        <v>186</v>
      </c>
      <c r="E140" s="216" t="s">
        <v>1</v>
      </c>
      <c r="F140" s="203" t="s">
        <v>236</v>
      </c>
      <c r="G140" s="201"/>
      <c r="H140" s="204">
        <v>1</v>
      </c>
      <c r="I140" s="205"/>
      <c r="J140" s="201"/>
      <c r="K140" s="201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186</v>
      </c>
      <c r="AU140" s="210" t="s">
        <v>86</v>
      </c>
      <c r="AV140" s="13" t="s">
        <v>86</v>
      </c>
      <c r="AW140" s="13" t="s">
        <v>33</v>
      </c>
      <c r="AX140" s="13" t="s">
        <v>76</v>
      </c>
      <c r="AY140" s="210" t="s">
        <v>131</v>
      </c>
    </row>
    <row r="141" spans="1:65" s="14" customFormat="1">
      <c r="B141" s="217"/>
      <c r="C141" s="218"/>
      <c r="D141" s="202" t="s">
        <v>186</v>
      </c>
      <c r="E141" s="219" t="s">
        <v>1</v>
      </c>
      <c r="F141" s="220" t="s">
        <v>237</v>
      </c>
      <c r="G141" s="218"/>
      <c r="H141" s="221">
        <v>2.04</v>
      </c>
      <c r="I141" s="222"/>
      <c r="J141" s="218"/>
      <c r="K141" s="218"/>
      <c r="L141" s="223"/>
      <c r="M141" s="224"/>
      <c r="N141" s="225"/>
      <c r="O141" s="225"/>
      <c r="P141" s="225"/>
      <c r="Q141" s="225"/>
      <c r="R141" s="225"/>
      <c r="S141" s="225"/>
      <c r="T141" s="226"/>
      <c r="AT141" s="227" t="s">
        <v>186</v>
      </c>
      <c r="AU141" s="227" t="s">
        <v>86</v>
      </c>
      <c r="AV141" s="14" t="s">
        <v>137</v>
      </c>
      <c r="AW141" s="14" t="s">
        <v>33</v>
      </c>
      <c r="AX141" s="14" t="s">
        <v>84</v>
      </c>
      <c r="AY141" s="227" t="s">
        <v>131</v>
      </c>
    </row>
    <row r="142" spans="1:65" s="2" customFormat="1" ht="16.5" customHeight="1">
      <c r="A142" s="33"/>
      <c r="B142" s="34"/>
      <c r="C142" s="186" t="s">
        <v>154</v>
      </c>
      <c r="D142" s="186" t="s">
        <v>133</v>
      </c>
      <c r="E142" s="187" t="s">
        <v>238</v>
      </c>
      <c r="F142" s="188" t="s">
        <v>239</v>
      </c>
      <c r="G142" s="189" t="s">
        <v>159</v>
      </c>
      <c r="H142" s="190">
        <v>38</v>
      </c>
      <c r="I142" s="191"/>
      <c r="J142" s="192">
        <f t="shared" ref="J142:J149" si="0">ROUND(I142*H142,2)</f>
        <v>0</v>
      </c>
      <c r="K142" s="193"/>
      <c r="L142" s="38"/>
      <c r="M142" s="194" t="s">
        <v>1</v>
      </c>
      <c r="N142" s="195" t="s">
        <v>41</v>
      </c>
      <c r="O142" s="70"/>
      <c r="P142" s="196">
        <f t="shared" ref="P142:P149" si="1">O142*H142</f>
        <v>0</v>
      </c>
      <c r="Q142" s="196">
        <v>0</v>
      </c>
      <c r="R142" s="196">
        <f t="shared" ref="R142:R149" si="2">Q142*H142</f>
        <v>0</v>
      </c>
      <c r="S142" s="196">
        <v>0</v>
      </c>
      <c r="T142" s="197">
        <f t="shared" ref="T142:T149" si="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8" t="s">
        <v>137</v>
      </c>
      <c r="AT142" s="198" t="s">
        <v>133</v>
      </c>
      <c r="AU142" s="198" t="s">
        <v>86</v>
      </c>
      <c r="AY142" s="16" t="s">
        <v>131</v>
      </c>
      <c r="BE142" s="199">
        <f t="shared" ref="BE142:BE149" si="4">IF(N142="základní",J142,0)</f>
        <v>0</v>
      </c>
      <c r="BF142" s="199">
        <f t="shared" ref="BF142:BF149" si="5">IF(N142="snížená",J142,0)</f>
        <v>0</v>
      </c>
      <c r="BG142" s="199">
        <f t="shared" ref="BG142:BG149" si="6">IF(N142="zákl. přenesená",J142,0)</f>
        <v>0</v>
      </c>
      <c r="BH142" s="199">
        <f t="shared" ref="BH142:BH149" si="7">IF(N142="sníž. přenesená",J142,0)</f>
        <v>0</v>
      </c>
      <c r="BI142" s="199">
        <f t="shared" ref="BI142:BI149" si="8">IF(N142="nulová",J142,0)</f>
        <v>0</v>
      </c>
      <c r="BJ142" s="16" t="s">
        <v>84</v>
      </c>
      <c r="BK142" s="199">
        <f t="shared" ref="BK142:BK149" si="9">ROUND(I142*H142,2)</f>
        <v>0</v>
      </c>
      <c r="BL142" s="16" t="s">
        <v>137</v>
      </c>
      <c r="BM142" s="198" t="s">
        <v>240</v>
      </c>
    </row>
    <row r="143" spans="1:65" s="2" customFormat="1" ht="16.5" customHeight="1">
      <c r="A143" s="33"/>
      <c r="B143" s="34"/>
      <c r="C143" s="186" t="s">
        <v>172</v>
      </c>
      <c r="D143" s="186" t="s">
        <v>133</v>
      </c>
      <c r="E143" s="187" t="s">
        <v>241</v>
      </c>
      <c r="F143" s="188" t="s">
        <v>242</v>
      </c>
      <c r="G143" s="189" t="s">
        <v>136</v>
      </c>
      <c r="H143" s="190">
        <v>2.04</v>
      </c>
      <c r="I143" s="191"/>
      <c r="J143" s="192">
        <f t="shared" si="0"/>
        <v>0</v>
      </c>
      <c r="K143" s="193"/>
      <c r="L143" s="38"/>
      <c r="M143" s="194" t="s">
        <v>1</v>
      </c>
      <c r="N143" s="195" t="s">
        <v>41</v>
      </c>
      <c r="O143" s="70"/>
      <c r="P143" s="196">
        <f t="shared" si="1"/>
        <v>0</v>
      </c>
      <c r="Q143" s="196">
        <v>1.0000000000000001E-5</v>
      </c>
      <c r="R143" s="196">
        <f t="shared" si="2"/>
        <v>2.0400000000000001E-5</v>
      </c>
      <c r="S143" s="196">
        <v>0</v>
      </c>
      <c r="T143" s="19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137</v>
      </c>
      <c r="AT143" s="198" t="s">
        <v>133</v>
      </c>
      <c r="AU143" s="198" t="s">
        <v>86</v>
      </c>
      <c r="AY143" s="16" t="s">
        <v>131</v>
      </c>
      <c r="BE143" s="199">
        <f t="shared" si="4"/>
        <v>0</v>
      </c>
      <c r="BF143" s="199">
        <f t="shared" si="5"/>
        <v>0</v>
      </c>
      <c r="BG143" s="199">
        <f t="shared" si="6"/>
        <v>0</v>
      </c>
      <c r="BH143" s="199">
        <f t="shared" si="7"/>
        <v>0</v>
      </c>
      <c r="BI143" s="199">
        <f t="shared" si="8"/>
        <v>0</v>
      </c>
      <c r="BJ143" s="16" t="s">
        <v>84</v>
      </c>
      <c r="BK143" s="199">
        <f t="shared" si="9"/>
        <v>0</v>
      </c>
      <c r="BL143" s="16" t="s">
        <v>137</v>
      </c>
      <c r="BM143" s="198" t="s">
        <v>243</v>
      </c>
    </row>
    <row r="144" spans="1:65" s="2" customFormat="1" ht="16.5" customHeight="1">
      <c r="A144" s="33"/>
      <c r="B144" s="34"/>
      <c r="C144" s="186" t="s">
        <v>178</v>
      </c>
      <c r="D144" s="186" t="s">
        <v>133</v>
      </c>
      <c r="E144" s="187" t="s">
        <v>157</v>
      </c>
      <c r="F144" s="188" t="s">
        <v>158</v>
      </c>
      <c r="G144" s="189" t="s">
        <v>159</v>
      </c>
      <c r="H144" s="190">
        <v>44</v>
      </c>
      <c r="I144" s="191"/>
      <c r="J144" s="192">
        <f t="shared" si="0"/>
        <v>0</v>
      </c>
      <c r="K144" s="193"/>
      <c r="L144" s="38"/>
      <c r="M144" s="194" t="s">
        <v>1</v>
      </c>
      <c r="N144" s="195" t="s">
        <v>41</v>
      </c>
      <c r="O144" s="70"/>
      <c r="P144" s="196">
        <f t="shared" si="1"/>
        <v>0</v>
      </c>
      <c r="Q144" s="196">
        <v>0</v>
      </c>
      <c r="R144" s="196">
        <f t="shared" si="2"/>
        <v>0</v>
      </c>
      <c r="S144" s="196">
        <v>0</v>
      </c>
      <c r="T144" s="19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8" t="s">
        <v>137</v>
      </c>
      <c r="AT144" s="198" t="s">
        <v>133</v>
      </c>
      <c r="AU144" s="198" t="s">
        <v>86</v>
      </c>
      <c r="AY144" s="16" t="s">
        <v>131</v>
      </c>
      <c r="BE144" s="199">
        <f t="shared" si="4"/>
        <v>0</v>
      </c>
      <c r="BF144" s="199">
        <f t="shared" si="5"/>
        <v>0</v>
      </c>
      <c r="BG144" s="199">
        <f t="shared" si="6"/>
        <v>0</v>
      </c>
      <c r="BH144" s="199">
        <f t="shared" si="7"/>
        <v>0</v>
      </c>
      <c r="BI144" s="199">
        <f t="shared" si="8"/>
        <v>0</v>
      </c>
      <c r="BJ144" s="16" t="s">
        <v>84</v>
      </c>
      <c r="BK144" s="199">
        <f t="shared" si="9"/>
        <v>0</v>
      </c>
      <c r="BL144" s="16" t="s">
        <v>137</v>
      </c>
      <c r="BM144" s="198" t="s">
        <v>160</v>
      </c>
    </row>
    <row r="145" spans="1:65" s="2" customFormat="1" ht="16.5" customHeight="1">
      <c r="A145" s="33"/>
      <c r="B145" s="34"/>
      <c r="C145" s="186" t="s">
        <v>8</v>
      </c>
      <c r="D145" s="186" t="s">
        <v>133</v>
      </c>
      <c r="E145" s="187" t="s">
        <v>162</v>
      </c>
      <c r="F145" s="188" t="s">
        <v>163</v>
      </c>
      <c r="G145" s="189" t="s">
        <v>159</v>
      </c>
      <c r="H145" s="190">
        <v>44</v>
      </c>
      <c r="I145" s="191"/>
      <c r="J145" s="192">
        <f t="shared" si="0"/>
        <v>0</v>
      </c>
      <c r="K145" s="193"/>
      <c r="L145" s="38"/>
      <c r="M145" s="194" t="s">
        <v>1</v>
      </c>
      <c r="N145" s="195" t="s">
        <v>41</v>
      </c>
      <c r="O145" s="70"/>
      <c r="P145" s="196">
        <f t="shared" si="1"/>
        <v>0</v>
      </c>
      <c r="Q145" s="196">
        <v>2.7999999999999998E-4</v>
      </c>
      <c r="R145" s="196">
        <f t="shared" si="2"/>
        <v>1.2319999999999999E-2</v>
      </c>
      <c r="S145" s="196">
        <v>0</v>
      </c>
      <c r="T145" s="19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8" t="s">
        <v>137</v>
      </c>
      <c r="AT145" s="198" t="s">
        <v>133</v>
      </c>
      <c r="AU145" s="198" t="s">
        <v>86</v>
      </c>
      <c r="AY145" s="16" t="s">
        <v>131</v>
      </c>
      <c r="BE145" s="199">
        <f t="shared" si="4"/>
        <v>0</v>
      </c>
      <c r="BF145" s="199">
        <f t="shared" si="5"/>
        <v>0</v>
      </c>
      <c r="BG145" s="199">
        <f t="shared" si="6"/>
        <v>0</v>
      </c>
      <c r="BH145" s="199">
        <f t="shared" si="7"/>
        <v>0</v>
      </c>
      <c r="BI145" s="199">
        <f t="shared" si="8"/>
        <v>0</v>
      </c>
      <c r="BJ145" s="16" t="s">
        <v>84</v>
      </c>
      <c r="BK145" s="199">
        <f t="shared" si="9"/>
        <v>0</v>
      </c>
      <c r="BL145" s="16" t="s">
        <v>137</v>
      </c>
      <c r="BM145" s="198" t="s">
        <v>164</v>
      </c>
    </row>
    <row r="146" spans="1:65" s="2" customFormat="1" ht="16.5" customHeight="1">
      <c r="A146" s="33"/>
      <c r="B146" s="34"/>
      <c r="C146" s="186" t="s">
        <v>188</v>
      </c>
      <c r="D146" s="186" t="s">
        <v>133</v>
      </c>
      <c r="E146" s="187" t="s">
        <v>166</v>
      </c>
      <c r="F146" s="188" t="s">
        <v>167</v>
      </c>
      <c r="G146" s="189" t="s">
        <v>159</v>
      </c>
      <c r="H146" s="190">
        <v>44</v>
      </c>
      <c r="I146" s="191"/>
      <c r="J146" s="192">
        <f t="shared" si="0"/>
        <v>0</v>
      </c>
      <c r="K146" s="193"/>
      <c r="L146" s="38"/>
      <c r="M146" s="194" t="s">
        <v>1</v>
      </c>
      <c r="N146" s="195" t="s">
        <v>41</v>
      </c>
      <c r="O146" s="70"/>
      <c r="P146" s="196">
        <f t="shared" si="1"/>
        <v>0</v>
      </c>
      <c r="Q146" s="196">
        <v>0</v>
      </c>
      <c r="R146" s="196">
        <f t="shared" si="2"/>
        <v>0</v>
      </c>
      <c r="S146" s="196">
        <v>0</v>
      </c>
      <c r="T146" s="19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8" t="s">
        <v>137</v>
      </c>
      <c r="AT146" s="198" t="s">
        <v>133</v>
      </c>
      <c r="AU146" s="198" t="s">
        <v>86</v>
      </c>
      <c r="AY146" s="16" t="s">
        <v>131</v>
      </c>
      <c r="BE146" s="199">
        <f t="shared" si="4"/>
        <v>0</v>
      </c>
      <c r="BF146" s="199">
        <f t="shared" si="5"/>
        <v>0</v>
      </c>
      <c r="BG146" s="199">
        <f t="shared" si="6"/>
        <v>0</v>
      </c>
      <c r="BH146" s="199">
        <f t="shared" si="7"/>
        <v>0</v>
      </c>
      <c r="BI146" s="199">
        <f t="shared" si="8"/>
        <v>0</v>
      </c>
      <c r="BJ146" s="16" t="s">
        <v>84</v>
      </c>
      <c r="BK146" s="199">
        <f t="shared" si="9"/>
        <v>0</v>
      </c>
      <c r="BL146" s="16" t="s">
        <v>137</v>
      </c>
      <c r="BM146" s="198" t="s">
        <v>168</v>
      </c>
    </row>
    <row r="147" spans="1:65" s="2" customFormat="1" ht="16.5" customHeight="1">
      <c r="A147" s="33"/>
      <c r="B147" s="34"/>
      <c r="C147" s="186" t="s">
        <v>192</v>
      </c>
      <c r="D147" s="186" t="s">
        <v>133</v>
      </c>
      <c r="E147" s="187" t="s">
        <v>169</v>
      </c>
      <c r="F147" s="188" t="s">
        <v>170</v>
      </c>
      <c r="G147" s="189" t="s">
        <v>159</v>
      </c>
      <c r="H147" s="190">
        <v>44</v>
      </c>
      <c r="I147" s="191"/>
      <c r="J147" s="192">
        <f t="shared" si="0"/>
        <v>0</v>
      </c>
      <c r="K147" s="193"/>
      <c r="L147" s="38"/>
      <c r="M147" s="194" t="s">
        <v>1</v>
      </c>
      <c r="N147" s="195" t="s">
        <v>41</v>
      </c>
      <c r="O147" s="70"/>
      <c r="P147" s="196">
        <f t="shared" si="1"/>
        <v>0</v>
      </c>
      <c r="Q147" s="196">
        <v>0</v>
      </c>
      <c r="R147" s="196">
        <f t="shared" si="2"/>
        <v>0</v>
      </c>
      <c r="S147" s="196">
        <v>0</v>
      </c>
      <c r="T147" s="19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8" t="s">
        <v>137</v>
      </c>
      <c r="AT147" s="198" t="s">
        <v>133</v>
      </c>
      <c r="AU147" s="198" t="s">
        <v>86</v>
      </c>
      <c r="AY147" s="16" t="s">
        <v>131</v>
      </c>
      <c r="BE147" s="199">
        <f t="shared" si="4"/>
        <v>0</v>
      </c>
      <c r="BF147" s="199">
        <f t="shared" si="5"/>
        <v>0</v>
      </c>
      <c r="BG147" s="199">
        <f t="shared" si="6"/>
        <v>0</v>
      </c>
      <c r="BH147" s="199">
        <f t="shared" si="7"/>
        <v>0</v>
      </c>
      <c r="BI147" s="199">
        <f t="shared" si="8"/>
        <v>0</v>
      </c>
      <c r="BJ147" s="16" t="s">
        <v>84</v>
      </c>
      <c r="BK147" s="199">
        <f t="shared" si="9"/>
        <v>0</v>
      </c>
      <c r="BL147" s="16" t="s">
        <v>137</v>
      </c>
      <c r="BM147" s="198" t="s">
        <v>171</v>
      </c>
    </row>
    <row r="148" spans="1:65" s="2" customFormat="1" ht="21.75" customHeight="1">
      <c r="A148" s="33"/>
      <c r="B148" s="34"/>
      <c r="C148" s="186" t="s">
        <v>198</v>
      </c>
      <c r="D148" s="186" t="s">
        <v>133</v>
      </c>
      <c r="E148" s="187" t="s">
        <v>161</v>
      </c>
      <c r="F148" s="188" t="s">
        <v>219</v>
      </c>
      <c r="G148" s="189" t="s">
        <v>216</v>
      </c>
      <c r="H148" s="190">
        <v>7</v>
      </c>
      <c r="I148" s="191"/>
      <c r="J148" s="192">
        <f t="shared" si="0"/>
        <v>0</v>
      </c>
      <c r="K148" s="193"/>
      <c r="L148" s="38"/>
      <c r="M148" s="194" t="s">
        <v>1</v>
      </c>
      <c r="N148" s="195" t="s">
        <v>41</v>
      </c>
      <c r="O148" s="70"/>
      <c r="P148" s="196">
        <f t="shared" si="1"/>
        <v>0</v>
      </c>
      <c r="Q148" s="196">
        <v>1.6167899999999999</v>
      </c>
      <c r="R148" s="196">
        <f t="shared" si="2"/>
        <v>11.31753</v>
      </c>
      <c r="S148" s="196">
        <v>0</v>
      </c>
      <c r="T148" s="19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8" t="s">
        <v>137</v>
      </c>
      <c r="AT148" s="198" t="s">
        <v>133</v>
      </c>
      <c r="AU148" s="198" t="s">
        <v>86</v>
      </c>
      <c r="AY148" s="16" t="s">
        <v>131</v>
      </c>
      <c r="BE148" s="199">
        <f t="shared" si="4"/>
        <v>0</v>
      </c>
      <c r="BF148" s="199">
        <f t="shared" si="5"/>
        <v>0</v>
      </c>
      <c r="BG148" s="199">
        <f t="shared" si="6"/>
        <v>0</v>
      </c>
      <c r="BH148" s="199">
        <f t="shared" si="7"/>
        <v>0</v>
      </c>
      <c r="BI148" s="199">
        <f t="shared" si="8"/>
        <v>0</v>
      </c>
      <c r="BJ148" s="16" t="s">
        <v>84</v>
      </c>
      <c r="BK148" s="199">
        <f t="shared" si="9"/>
        <v>0</v>
      </c>
      <c r="BL148" s="16" t="s">
        <v>137</v>
      </c>
      <c r="BM148" s="198" t="s">
        <v>244</v>
      </c>
    </row>
    <row r="149" spans="1:65" s="2" customFormat="1" ht="16.5" customHeight="1">
      <c r="A149" s="33"/>
      <c r="B149" s="34"/>
      <c r="C149" s="186" t="s">
        <v>204</v>
      </c>
      <c r="D149" s="186" t="s">
        <v>133</v>
      </c>
      <c r="E149" s="187" t="s">
        <v>173</v>
      </c>
      <c r="F149" s="188" t="s">
        <v>174</v>
      </c>
      <c r="G149" s="189" t="s">
        <v>136</v>
      </c>
      <c r="H149" s="190">
        <v>1960</v>
      </c>
      <c r="I149" s="191"/>
      <c r="J149" s="192">
        <f t="shared" si="0"/>
        <v>0</v>
      </c>
      <c r="K149" s="193"/>
      <c r="L149" s="38"/>
      <c r="M149" s="194" t="s">
        <v>1</v>
      </c>
      <c r="N149" s="195" t="s">
        <v>41</v>
      </c>
      <c r="O149" s="70"/>
      <c r="P149" s="196">
        <f t="shared" si="1"/>
        <v>0</v>
      </c>
      <c r="Q149" s="196">
        <v>0</v>
      </c>
      <c r="R149" s="196">
        <f t="shared" si="2"/>
        <v>0</v>
      </c>
      <c r="S149" s="196">
        <v>0.02</v>
      </c>
      <c r="T149" s="197">
        <f t="shared" si="3"/>
        <v>39.200000000000003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8" t="s">
        <v>137</v>
      </c>
      <c r="AT149" s="198" t="s">
        <v>133</v>
      </c>
      <c r="AU149" s="198" t="s">
        <v>86</v>
      </c>
      <c r="AY149" s="16" t="s">
        <v>131</v>
      </c>
      <c r="BE149" s="199">
        <f t="shared" si="4"/>
        <v>0</v>
      </c>
      <c r="BF149" s="199">
        <f t="shared" si="5"/>
        <v>0</v>
      </c>
      <c r="BG149" s="199">
        <f t="shared" si="6"/>
        <v>0</v>
      </c>
      <c r="BH149" s="199">
        <f t="shared" si="7"/>
        <v>0</v>
      </c>
      <c r="BI149" s="199">
        <f t="shared" si="8"/>
        <v>0</v>
      </c>
      <c r="BJ149" s="16" t="s">
        <v>84</v>
      </c>
      <c r="BK149" s="199">
        <f t="shared" si="9"/>
        <v>0</v>
      </c>
      <c r="BL149" s="16" t="s">
        <v>137</v>
      </c>
      <c r="BM149" s="198" t="s">
        <v>175</v>
      </c>
    </row>
    <row r="150" spans="1:65" s="12" customFormat="1" ht="22.8" customHeight="1">
      <c r="B150" s="170"/>
      <c r="C150" s="171"/>
      <c r="D150" s="172" t="s">
        <v>75</v>
      </c>
      <c r="E150" s="184" t="s">
        <v>176</v>
      </c>
      <c r="F150" s="184" t="s">
        <v>177</v>
      </c>
      <c r="G150" s="171"/>
      <c r="H150" s="171"/>
      <c r="I150" s="174"/>
      <c r="J150" s="185">
        <f>BK150</f>
        <v>0</v>
      </c>
      <c r="K150" s="171"/>
      <c r="L150" s="176"/>
      <c r="M150" s="177"/>
      <c r="N150" s="178"/>
      <c r="O150" s="178"/>
      <c r="P150" s="179">
        <f>SUM(P151:P155)</f>
        <v>0</v>
      </c>
      <c r="Q150" s="178"/>
      <c r="R150" s="179">
        <f>SUM(R151:R155)</f>
        <v>0</v>
      </c>
      <c r="S150" s="178"/>
      <c r="T150" s="180">
        <f>SUM(T151:T155)</f>
        <v>0</v>
      </c>
      <c r="AR150" s="181" t="s">
        <v>84</v>
      </c>
      <c r="AT150" s="182" t="s">
        <v>75</v>
      </c>
      <c r="AU150" s="182" t="s">
        <v>84</v>
      </c>
      <c r="AY150" s="181" t="s">
        <v>131</v>
      </c>
      <c r="BK150" s="183">
        <f>SUM(BK151:BK155)</f>
        <v>0</v>
      </c>
    </row>
    <row r="151" spans="1:65" s="2" customFormat="1" ht="16.5" customHeight="1">
      <c r="A151" s="33"/>
      <c r="B151" s="34"/>
      <c r="C151" s="186" t="s">
        <v>222</v>
      </c>
      <c r="D151" s="186" t="s">
        <v>133</v>
      </c>
      <c r="E151" s="187" t="s">
        <v>179</v>
      </c>
      <c r="F151" s="188" t="s">
        <v>180</v>
      </c>
      <c r="G151" s="189" t="s">
        <v>181</v>
      </c>
      <c r="H151" s="190">
        <v>651.41999999999996</v>
      </c>
      <c r="I151" s="191"/>
      <c r="J151" s="192">
        <f>ROUND(I151*H151,2)</f>
        <v>0</v>
      </c>
      <c r="K151" s="193"/>
      <c r="L151" s="38"/>
      <c r="M151" s="194" t="s">
        <v>1</v>
      </c>
      <c r="N151" s="195" t="s">
        <v>41</v>
      </c>
      <c r="O151" s="70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8" t="s">
        <v>137</v>
      </c>
      <c r="AT151" s="198" t="s">
        <v>133</v>
      </c>
      <c r="AU151" s="198" t="s">
        <v>86</v>
      </c>
      <c r="AY151" s="16" t="s">
        <v>131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6" t="s">
        <v>84</v>
      </c>
      <c r="BK151" s="199">
        <f>ROUND(I151*H151,2)</f>
        <v>0</v>
      </c>
      <c r="BL151" s="16" t="s">
        <v>137</v>
      </c>
      <c r="BM151" s="198" t="s">
        <v>182</v>
      </c>
    </row>
    <row r="152" spans="1:65" s="2" customFormat="1" ht="16.5" customHeight="1">
      <c r="A152" s="33"/>
      <c r="B152" s="34"/>
      <c r="C152" s="186" t="s">
        <v>223</v>
      </c>
      <c r="D152" s="186" t="s">
        <v>133</v>
      </c>
      <c r="E152" s="187" t="s">
        <v>183</v>
      </c>
      <c r="F152" s="188" t="s">
        <v>184</v>
      </c>
      <c r="G152" s="189" t="s">
        <v>181</v>
      </c>
      <c r="H152" s="190">
        <v>5862.78</v>
      </c>
      <c r="I152" s="191"/>
      <c r="J152" s="192">
        <f>ROUND(I152*H152,2)</f>
        <v>0</v>
      </c>
      <c r="K152" s="193"/>
      <c r="L152" s="38"/>
      <c r="M152" s="194" t="s">
        <v>1</v>
      </c>
      <c r="N152" s="195" t="s">
        <v>41</v>
      </c>
      <c r="O152" s="70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8" t="s">
        <v>137</v>
      </c>
      <c r="AT152" s="198" t="s">
        <v>133</v>
      </c>
      <c r="AU152" s="198" t="s">
        <v>86</v>
      </c>
      <c r="AY152" s="16" t="s">
        <v>131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6" t="s">
        <v>84</v>
      </c>
      <c r="BK152" s="199">
        <f>ROUND(I152*H152,2)</f>
        <v>0</v>
      </c>
      <c r="BL152" s="16" t="s">
        <v>137</v>
      </c>
      <c r="BM152" s="198" t="s">
        <v>185</v>
      </c>
    </row>
    <row r="153" spans="1:65" s="13" customFormat="1">
      <c r="B153" s="200"/>
      <c r="C153" s="201"/>
      <c r="D153" s="202" t="s">
        <v>186</v>
      </c>
      <c r="E153" s="201"/>
      <c r="F153" s="203" t="s">
        <v>245</v>
      </c>
      <c r="G153" s="201"/>
      <c r="H153" s="204">
        <v>5862.78</v>
      </c>
      <c r="I153" s="205"/>
      <c r="J153" s="201"/>
      <c r="K153" s="201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186</v>
      </c>
      <c r="AU153" s="210" t="s">
        <v>86</v>
      </c>
      <c r="AV153" s="13" t="s">
        <v>86</v>
      </c>
      <c r="AW153" s="13" t="s">
        <v>4</v>
      </c>
      <c r="AX153" s="13" t="s">
        <v>84</v>
      </c>
      <c r="AY153" s="210" t="s">
        <v>131</v>
      </c>
    </row>
    <row r="154" spans="1:65" s="2" customFormat="1" ht="24.15" customHeight="1">
      <c r="A154" s="33"/>
      <c r="B154" s="34"/>
      <c r="C154" s="186" t="s">
        <v>246</v>
      </c>
      <c r="D154" s="186" t="s">
        <v>133</v>
      </c>
      <c r="E154" s="187" t="s">
        <v>189</v>
      </c>
      <c r="F154" s="188" t="s">
        <v>190</v>
      </c>
      <c r="G154" s="189" t="s">
        <v>181</v>
      </c>
      <c r="H154" s="190">
        <v>39.200000000000003</v>
      </c>
      <c r="I154" s="191"/>
      <c r="J154" s="192">
        <f>ROUND(I154*H154,2)</f>
        <v>0</v>
      </c>
      <c r="K154" s="193"/>
      <c r="L154" s="38"/>
      <c r="M154" s="194" t="s">
        <v>1</v>
      </c>
      <c r="N154" s="195" t="s">
        <v>41</v>
      </c>
      <c r="O154" s="70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8" t="s">
        <v>137</v>
      </c>
      <c r="AT154" s="198" t="s">
        <v>133</v>
      </c>
      <c r="AU154" s="198" t="s">
        <v>86</v>
      </c>
      <c r="AY154" s="16" t="s">
        <v>131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6" t="s">
        <v>84</v>
      </c>
      <c r="BK154" s="199">
        <f>ROUND(I154*H154,2)</f>
        <v>0</v>
      </c>
      <c r="BL154" s="16" t="s">
        <v>137</v>
      </c>
      <c r="BM154" s="198" t="s">
        <v>191</v>
      </c>
    </row>
    <row r="155" spans="1:65" s="2" customFormat="1" ht="24.15" customHeight="1">
      <c r="A155" s="33"/>
      <c r="B155" s="34"/>
      <c r="C155" s="186" t="s">
        <v>247</v>
      </c>
      <c r="D155" s="186" t="s">
        <v>133</v>
      </c>
      <c r="E155" s="187" t="s">
        <v>193</v>
      </c>
      <c r="F155" s="188" t="s">
        <v>194</v>
      </c>
      <c r="G155" s="189" t="s">
        <v>181</v>
      </c>
      <c r="H155" s="190">
        <v>607.6</v>
      </c>
      <c r="I155" s="191"/>
      <c r="J155" s="192">
        <f>ROUND(I155*H155,2)</f>
        <v>0</v>
      </c>
      <c r="K155" s="193"/>
      <c r="L155" s="38"/>
      <c r="M155" s="194" t="s">
        <v>1</v>
      </c>
      <c r="N155" s="195" t="s">
        <v>41</v>
      </c>
      <c r="O155" s="70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8" t="s">
        <v>137</v>
      </c>
      <c r="AT155" s="198" t="s">
        <v>133</v>
      </c>
      <c r="AU155" s="198" t="s">
        <v>86</v>
      </c>
      <c r="AY155" s="16" t="s">
        <v>131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6" t="s">
        <v>84</v>
      </c>
      <c r="BK155" s="199">
        <f>ROUND(I155*H155,2)</f>
        <v>0</v>
      </c>
      <c r="BL155" s="16" t="s">
        <v>137</v>
      </c>
      <c r="BM155" s="198" t="s">
        <v>195</v>
      </c>
    </row>
    <row r="156" spans="1:65" s="12" customFormat="1" ht="22.8" customHeight="1">
      <c r="B156" s="170"/>
      <c r="C156" s="171"/>
      <c r="D156" s="172" t="s">
        <v>75</v>
      </c>
      <c r="E156" s="184" t="s">
        <v>196</v>
      </c>
      <c r="F156" s="184" t="s">
        <v>197</v>
      </c>
      <c r="G156" s="171"/>
      <c r="H156" s="171"/>
      <c r="I156" s="174"/>
      <c r="J156" s="185">
        <f>BK156</f>
        <v>0</v>
      </c>
      <c r="K156" s="171"/>
      <c r="L156" s="176"/>
      <c r="M156" s="177"/>
      <c r="N156" s="178"/>
      <c r="O156" s="178"/>
      <c r="P156" s="179">
        <f>P157</f>
        <v>0</v>
      </c>
      <c r="Q156" s="178"/>
      <c r="R156" s="179">
        <f>R157</f>
        <v>0</v>
      </c>
      <c r="S156" s="178"/>
      <c r="T156" s="180">
        <f>T157</f>
        <v>0</v>
      </c>
      <c r="AR156" s="181" t="s">
        <v>84</v>
      </c>
      <c r="AT156" s="182" t="s">
        <v>75</v>
      </c>
      <c r="AU156" s="182" t="s">
        <v>84</v>
      </c>
      <c r="AY156" s="181" t="s">
        <v>131</v>
      </c>
      <c r="BK156" s="183">
        <f>BK157</f>
        <v>0</v>
      </c>
    </row>
    <row r="157" spans="1:65" s="2" customFormat="1" ht="21.75" customHeight="1">
      <c r="A157" s="33"/>
      <c r="B157" s="34"/>
      <c r="C157" s="186" t="s">
        <v>7</v>
      </c>
      <c r="D157" s="186" t="s">
        <v>133</v>
      </c>
      <c r="E157" s="187" t="s">
        <v>199</v>
      </c>
      <c r="F157" s="188" t="s">
        <v>200</v>
      </c>
      <c r="G157" s="189" t="s">
        <v>181</v>
      </c>
      <c r="H157" s="190">
        <v>16.204999999999998</v>
      </c>
      <c r="I157" s="191"/>
      <c r="J157" s="192">
        <f>ROUND(I157*H157,2)</f>
        <v>0</v>
      </c>
      <c r="K157" s="193"/>
      <c r="L157" s="38"/>
      <c r="M157" s="194" t="s">
        <v>1</v>
      </c>
      <c r="N157" s="195" t="s">
        <v>41</v>
      </c>
      <c r="O157" s="70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8" t="s">
        <v>137</v>
      </c>
      <c r="AT157" s="198" t="s">
        <v>133</v>
      </c>
      <c r="AU157" s="198" t="s">
        <v>86</v>
      </c>
      <c r="AY157" s="16" t="s">
        <v>131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6" t="s">
        <v>84</v>
      </c>
      <c r="BK157" s="199">
        <f>ROUND(I157*H157,2)</f>
        <v>0</v>
      </c>
      <c r="BL157" s="16" t="s">
        <v>137</v>
      </c>
      <c r="BM157" s="198" t="s">
        <v>201</v>
      </c>
    </row>
    <row r="158" spans="1:65" s="12" customFormat="1" ht="22.8" customHeight="1">
      <c r="B158" s="170"/>
      <c r="C158" s="171"/>
      <c r="D158" s="172" t="s">
        <v>75</v>
      </c>
      <c r="E158" s="184" t="s">
        <v>202</v>
      </c>
      <c r="F158" s="184" t="s">
        <v>203</v>
      </c>
      <c r="G158" s="171"/>
      <c r="H158" s="171"/>
      <c r="I158" s="174"/>
      <c r="J158" s="185">
        <f>BK158</f>
        <v>0</v>
      </c>
      <c r="K158" s="171"/>
      <c r="L158" s="176"/>
      <c r="M158" s="177"/>
      <c r="N158" s="178"/>
      <c r="O158" s="178"/>
      <c r="P158" s="179">
        <f>P159</f>
        <v>0</v>
      </c>
      <c r="Q158" s="178"/>
      <c r="R158" s="179">
        <f>R159</f>
        <v>0</v>
      </c>
      <c r="S158" s="178"/>
      <c r="T158" s="180">
        <f>T159</f>
        <v>0</v>
      </c>
      <c r="AR158" s="181" t="s">
        <v>139</v>
      </c>
      <c r="AT158" s="182" t="s">
        <v>75</v>
      </c>
      <c r="AU158" s="182" t="s">
        <v>84</v>
      </c>
      <c r="AY158" s="181" t="s">
        <v>131</v>
      </c>
      <c r="BK158" s="183">
        <f>BK159</f>
        <v>0</v>
      </c>
    </row>
    <row r="159" spans="1:65" s="2" customFormat="1" ht="16.5" customHeight="1">
      <c r="A159" s="33"/>
      <c r="B159" s="34"/>
      <c r="C159" s="186" t="s">
        <v>248</v>
      </c>
      <c r="D159" s="186" t="s">
        <v>133</v>
      </c>
      <c r="E159" s="187" t="s">
        <v>205</v>
      </c>
      <c r="F159" s="188" t="s">
        <v>206</v>
      </c>
      <c r="G159" s="189" t="s">
        <v>207</v>
      </c>
      <c r="H159" s="190">
        <v>1</v>
      </c>
      <c r="I159" s="191"/>
      <c r="J159" s="192">
        <f>ROUND(I159*H159,2)</f>
        <v>0</v>
      </c>
      <c r="K159" s="193"/>
      <c r="L159" s="38"/>
      <c r="M159" s="211" t="s">
        <v>1</v>
      </c>
      <c r="N159" s="212" t="s">
        <v>41</v>
      </c>
      <c r="O159" s="213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8" t="s">
        <v>208</v>
      </c>
      <c r="AT159" s="198" t="s">
        <v>133</v>
      </c>
      <c r="AU159" s="198" t="s">
        <v>86</v>
      </c>
      <c r="AY159" s="16" t="s">
        <v>131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6" t="s">
        <v>84</v>
      </c>
      <c r="BK159" s="199">
        <f>ROUND(I159*H159,2)</f>
        <v>0</v>
      </c>
      <c r="BL159" s="16" t="s">
        <v>208</v>
      </c>
      <c r="BM159" s="198" t="s">
        <v>209</v>
      </c>
    </row>
    <row r="160" spans="1:65" s="2" customFormat="1" ht="6.9" customHeight="1">
      <c r="A160" s="33"/>
      <c r="B160" s="53"/>
      <c r="C160" s="54"/>
      <c r="D160" s="54"/>
      <c r="E160" s="54"/>
      <c r="F160" s="54"/>
      <c r="G160" s="54"/>
      <c r="H160" s="54"/>
      <c r="I160" s="54"/>
      <c r="J160" s="54"/>
      <c r="K160" s="54"/>
      <c r="L160" s="38"/>
      <c r="M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</sheetData>
  <sheetProtection password="CC35" sheet="1" objects="1" scenarios="1" formatColumns="0" formatRows="0" autoFilter="0"/>
  <autoFilter ref="C123:K15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Oprava MK ul. Okalová</vt:lpstr>
      <vt:lpstr>02 - Oprava MK ul. Do Kop...</vt:lpstr>
      <vt:lpstr>03 - Oprava MK ul. K Písk...</vt:lpstr>
      <vt:lpstr>04 - Oprava MK ul. U Hřiště</vt:lpstr>
      <vt:lpstr>05 - Oprava MK ul. Závodn...</vt:lpstr>
      <vt:lpstr>'01 - Oprava MK ul. Okalová'!Názvy_tisku</vt:lpstr>
      <vt:lpstr>'02 - Oprava MK ul. Do Kop...'!Názvy_tisku</vt:lpstr>
      <vt:lpstr>'03 - Oprava MK ul. K Písk...'!Názvy_tisku</vt:lpstr>
      <vt:lpstr>'04 - Oprava MK ul. U Hřiště'!Názvy_tisku</vt:lpstr>
      <vt:lpstr>'05 - Oprava MK ul. Závodn...'!Názvy_tisku</vt:lpstr>
      <vt:lpstr>'Rekapitulace stavby'!Názvy_tisku</vt:lpstr>
      <vt:lpstr>'01 - Oprava MK ul. Okalová'!Oblast_tisku</vt:lpstr>
      <vt:lpstr>'02 - Oprava MK ul. Do Kop...'!Oblast_tisku</vt:lpstr>
      <vt:lpstr>'03 - Oprava MK ul. K Písk...'!Oblast_tisku</vt:lpstr>
      <vt:lpstr>'04 - Oprava MK ul. U Hřiště'!Oblast_tisku</vt:lpstr>
      <vt:lpstr>'05 - Oprava MK ul. Závodn...'!Oblast_tisku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Hybner Radek</dc:creator>
  <cp:lastModifiedBy>Pavol Lipták</cp:lastModifiedBy>
  <dcterms:created xsi:type="dcterms:W3CDTF">2026-03-03T08:16:05Z</dcterms:created>
  <dcterms:modified xsi:type="dcterms:W3CDTF">2026-03-04T12:16:47Z</dcterms:modified>
</cp:coreProperties>
</file>