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-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1 Pol'!$A$1:$X$181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G42" i="1"/>
  <c r="F42" i="1"/>
  <c r="G41" i="1"/>
  <c r="F41" i="1"/>
  <c r="G39" i="1"/>
  <c r="F39" i="1"/>
  <c r="G180" i="12"/>
  <c r="BA160" i="12"/>
  <c r="BA131" i="12"/>
  <c r="BA129" i="12"/>
  <c r="BA126" i="12"/>
  <c r="BA124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13" i="12"/>
  <c r="K13" i="12"/>
  <c r="O13" i="12"/>
  <c r="V13" i="12"/>
  <c r="G14" i="12"/>
  <c r="I14" i="12"/>
  <c r="I13" i="12" s="1"/>
  <c r="K14" i="12"/>
  <c r="M14" i="12"/>
  <c r="M13" i="12" s="1"/>
  <c r="O14" i="12"/>
  <c r="Q14" i="12"/>
  <c r="Q13" i="12" s="1"/>
  <c r="V14" i="12"/>
  <c r="G19" i="12"/>
  <c r="I19" i="12"/>
  <c r="I18" i="12" s="1"/>
  <c r="K19" i="12"/>
  <c r="M19" i="12"/>
  <c r="O19" i="12"/>
  <c r="Q19" i="12"/>
  <c r="Q18" i="12" s="1"/>
  <c r="V19" i="12"/>
  <c r="G21" i="12"/>
  <c r="AF180" i="12" s="1"/>
  <c r="I21" i="12"/>
  <c r="K21" i="12"/>
  <c r="O21" i="12"/>
  <c r="O18" i="12" s="1"/>
  <c r="Q21" i="12"/>
  <c r="V21" i="12"/>
  <c r="G23" i="12"/>
  <c r="I23" i="12"/>
  <c r="K23" i="12"/>
  <c r="M23" i="12"/>
  <c r="O23" i="12"/>
  <c r="Q23" i="12"/>
  <c r="V23" i="12"/>
  <c r="G25" i="12"/>
  <c r="M25" i="12" s="1"/>
  <c r="I25" i="12"/>
  <c r="K25" i="12"/>
  <c r="K18" i="12" s="1"/>
  <c r="O25" i="12"/>
  <c r="Q25" i="12"/>
  <c r="V25" i="12"/>
  <c r="V18" i="12" s="1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8" i="12"/>
  <c r="I128" i="12"/>
  <c r="K128" i="12"/>
  <c r="M128" i="12"/>
  <c r="O128" i="12"/>
  <c r="Q128" i="12"/>
  <c r="V128" i="12"/>
  <c r="G133" i="12"/>
  <c r="M133" i="12" s="1"/>
  <c r="I133" i="12"/>
  <c r="K133" i="12"/>
  <c r="O133" i="12"/>
  <c r="Q133" i="12"/>
  <c r="V133" i="12"/>
  <c r="G136" i="12"/>
  <c r="I136" i="12"/>
  <c r="K136" i="12"/>
  <c r="M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I145" i="12"/>
  <c r="K145" i="12"/>
  <c r="M145" i="12"/>
  <c r="O145" i="12"/>
  <c r="Q145" i="12"/>
  <c r="V145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I154" i="12"/>
  <c r="K154" i="12"/>
  <c r="M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I158" i="12"/>
  <c r="K158" i="12"/>
  <c r="M158" i="12"/>
  <c r="O158" i="12"/>
  <c r="Q158" i="12"/>
  <c r="V158" i="12"/>
  <c r="G163" i="12"/>
  <c r="M163" i="12" s="1"/>
  <c r="I163" i="12"/>
  <c r="K163" i="12"/>
  <c r="O163" i="12"/>
  <c r="Q163" i="12"/>
  <c r="V163" i="12"/>
  <c r="I166" i="12"/>
  <c r="Q166" i="12"/>
  <c r="G167" i="12"/>
  <c r="M167" i="12" s="1"/>
  <c r="M166" i="12" s="1"/>
  <c r="I167" i="12"/>
  <c r="K167" i="12"/>
  <c r="K166" i="12" s="1"/>
  <c r="O167" i="12"/>
  <c r="O166" i="12" s="1"/>
  <c r="Q167" i="12"/>
  <c r="V167" i="12"/>
  <c r="V166" i="12" s="1"/>
  <c r="G170" i="12"/>
  <c r="I170" i="12"/>
  <c r="K170" i="12"/>
  <c r="M170" i="12"/>
  <c r="O170" i="12"/>
  <c r="Q170" i="12"/>
  <c r="V170" i="12"/>
  <c r="G172" i="12"/>
  <c r="O172" i="12"/>
  <c r="G173" i="12"/>
  <c r="M173" i="12" s="1"/>
  <c r="I173" i="12"/>
  <c r="I172" i="12" s="1"/>
  <c r="K173" i="12"/>
  <c r="O173" i="12"/>
  <c r="Q173" i="12"/>
  <c r="Q172" i="12" s="1"/>
  <c r="V173" i="12"/>
  <c r="G175" i="12"/>
  <c r="M175" i="12" s="1"/>
  <c r="I175" i="12"/>
  <c r="K175" i="12"/>
  <c r="K172" i="12" s="1"/>
  <c r="O175" i="12"/>
  <c r="Q175" i="12"/>
  <c r="V175" i="12"/>
  <c r="V172" i="12" s="1"/>
  <c r="G177" i="12"/>
  <c r="I177" i="12"/>
  <c r="K177" i="12"/>
  <c r="M177" i="12"/>
  <c r="O177" i="12"/>
  <c r="Q177" i="12"/>
  <c r="V177" i="12"/>
  <c r="AE180" i="12"/>
  <c r="I20" i="1"/>
  <c r="I19" i="1"/>
  <c r="I18" i="1"/>
  <c r="I17" i="1"/>
  <c r="I16" i="1"/>
  <c r="I55" i="1"/>
  <c r="J54" i="1" s="1"/>
  <c r="F43" i="1"/>
  <c r="G43" i="1"/>
  <c r="G25" i="1" s="1"/>
  <c r="A25" i="1" s="1"/>
  <c r="G26" i="1" s="1"/>
  <c r="H42" i="1"/>
  <c r="I42" i="1" s="1"/>
  <c r="H40" i="1"/>
  <c r="I40" i="1" s="1"/>
  <c r="H39" i="1"/>
  <c r="I39" i="1" s="1"/>
  <c r="I43" i="1" s="1"/>
  <c r="J52" i="1" l="1"/>
  <c r="J51" i="1"/>
  <c r="J50" i="1"/>
  <c r="J53" i="1"/>
  <c r="H41" i="1"/>
  <c r="I41" i="1" s="1"/>
  <c r="A26" i="1"/>
  <c r="G28" i="1"/>
  <c r="G23" i="1"/>
  <c r="M172" i="12"/>
  <c r="G166" i="12"/>
  <c r="M21" i="12"/>
  <c r="M18" i="12" s="1"/>
  <c r="G18" i="12"/>
  <c r="J39" i="1"/>
  <c r="J43" i="1" s="1"/>
  <c r="J40" i="1"/>
  <c r="J42" i="1"/>
  <c r="J41" i="1"/>
  <c r="H43" i="1"/>
  <c r="I21" i="1"/>
  <c r="J28" i="1"/>
  <c r="J26" i="1"/>
  <c r="G38" i="1"/>
  <c r="F38" i="1"/>
  <c r="J23" i="1"/>
  <c r="J24" i="1"/>
  <c r="J25" i="1"/>
  <c r="J27" i="1"/>
  <c r="E24" i="1"/>
  <c r="E26" i="1"/>
  <c r="J55" i="1" l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Ladislav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<sst xmlns="http://schemas.openxmlformats.org/spreadsheetml/2006/main" count="792" uniqueCount="292">
  <si>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</si>
  <si>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</si>
  <si>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</si>
  <si>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</si>
  <si>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</si>
  <si>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</si>
  <si>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</si>
  <si>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</si>
  <si>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</si>
  <si>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</si>
  <si>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</si>
  <si>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</si>
  <si>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</si>
  <si>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</si>
  <si>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</si>
  <si>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</si>
  <si>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</si>
  <si>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</si>
  <si>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</si>
  <si>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</si>
  <si>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</si>
  <si>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</si>
  <si>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</si>
  <si>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</si>
  <si>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</si>
  <si>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</si>
  <si>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</si>
  <si>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</si>
  <si>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</si>
  <si>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</si>
  <si>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</si>
  <si>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</si>
  <si>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</si>
  <si>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</si>
  <si>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</si>
  <si>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</si>
  <si>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</si>
  <si>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</si>
  <si>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</si>
  <si>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</si>
  <si>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</si>
  <si>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</si>
  <si>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</si>
  <si>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</si>
  <si>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D.1.4. Vzduchotechnika</t>
  </si>
  <si>
    <t>SO-01</t>
  </si>
  <si>
    <t>Vzduchotechnika</t>
  </si>
  <si>
    <t>Objekt:</t>
  </si>
  <si>
    <t>Rozpočet:</t>
  </si>
  <si>
    <t>Štefek Ladislav</t>
  </si>
  <si>
    <t>VIII/2019/maxx</t>
  </si>
  <si>
    <t>Oprava VZT ve velké sále Kulturního domu - Petřvald , Kulturní 26</t>
  </si>
  <si>
    <t>MAXXI - THERM s.r.o.</t>
  </si>
  <si>
    <t>Poděbradova 2738/16</t>
  </si>
  <si>
    <t>Ostrava-Moravská Ostrava</t>
  </si>
  <si>
    <t>70200</t>
  </si>
  <si>
    <t>27777685</t>
  </si>
  <si>
    <t>Stavba</t>
  </si>
  <si>
    <t>Stavební objekt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</si>
  <si>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</si>
  <si>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</si>
  <si>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</si>
  <si>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</si>
  <si>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</si>
  <si>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</si>
  <si>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</si>
  <si>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</si>
  <si>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728</t>
  </si>
  <si>
    <t>733</t>
  </si>
  <si>
    <t>Rozvod potrubí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</si>
  <si>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</si>
  <si>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</si>
  <si>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</si>
  <si>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</si>
  <si>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</si>
  <si>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</si>
  <si>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</si>
  <si>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</si>
  <si>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</si>
  <si>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</si>
  <si>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</si>
  <si>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</si>
  <si>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</si>
  <si>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</si>
  <si>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</si>
  <si>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</si>
  <si>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</si>
  <si>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</si>
  <si>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</si>
  <si>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</si>
  <si>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</si>
  <si>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</si>
  <si>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</si>
  <si>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</si>
  <si>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</si>
  <si>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</si>
  <si>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</si>
  <si>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</si>
  <si>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</si>
  <si>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</si>
  <si>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721176101R00</t>
  </si>
  <si>
    <t>Potrubí HT připojovací vnější průměr D 32 mm, tloušťka stěny 1,8 mm, DN 30</t>
  </si>
  <si>
    <t>m</t>
  </si>
  <si>
    <t>800-721</t>
  </si>
  <si>
    <t>RTS 19/ II</t>
  </si>
  <si>
    <t>Práce</t>
  </si>
  <si>
    <t>POL1_</t>
  </si>
  <si>
    <t>včetně tvarovek, objímek. Bez zednických výpomocí.</t>
  </si>
  <si>
    <t>SPI</t>
  </si>
  <si>
    <t>odvod kondenzátu od VZT jednotky</t>
  </si>
  <si>
    <t>POP</t>
  </si>
  <si>
    <t>SPU</t>
  </si>
  <si>
    <t>722172611R00</t>
  </si>
  <si>
    <t>Potrubí z plastických hmot polypropylenové potrubí PP-R, D 20 mm, s 2,8 mm, PN 16, polyfúzně svařované, bez zednických výpomocí</t>
  </si>
  <si>
    <t>včetně tvarovek, bez zednických výpomocí</t>
  </si>
  <si>
    <t>odvod kondenzátu od kondenzačních jednotek</t>
  </si>
  <si>
    <t>728111101V</t>
  </si>
  <si>
    <t>Čtyřhrané pozinkované VZT potrubí sk.I, 250x200</t>
  </si>
  <si>
    <t>Vlastní</t>
  </si>
  <si>
    <t>Indiv</t>
  </si>
  <si>
    <t>728111102V</t>
  </si>
  <si>
    <t>Čtyřhrané pozinkované VZT potrubí sk.I, 400x200</t>
  </si>
  <si>
    <t>728111103V</t>
  </si>
  <si>
    <t>Čtyřhrané pozinkované VZT potrubí sk.I, 400x250</t>
  </si>
  <si>
    <t>728111104V</t>
  </si>
  <si>
    <t>Čtyřhrané pozinkované VZT potrubí sk.I, 500x250</t>
  </si>
  <si>
    <t>728111105V</t>
  </si>
  <si>
    <t>Čtyřhrané pozinkované VZT potrubí sk.I, 500x315</t>
  </si>
  <si>
    <t>728111106V</t>
  </si>
  <si>
    <t>Čtyřhrané pozinkované VZT potrubí sk.I, 500x400</t>
  </si>
  <si>
    <t>728111107V</t>
  </si>
  <si>
    <t>Čtyřhrané pozinkované VZT potrubí sk.I, 560x315</t>
  </si>
  <si>
    <t>728111108V</t>
  </si>
  <si>
    <t>Čtyřhrané pozinkované VZT potrubí sk.I, 560x400</t>
  </si>
  <si>
    <t>728111109V</t>
  </si>
  <si>
    <t>Čtyřhrané pozinkované VZT potrubí sk.I, 630x400</t>
  </si>
  <si>
    <t>728111110V</t>
  </si>
  <si>
    <t>Čtyřhrané pozinkované VZT potrubí sk.I, 710x400</t>
  </si>
  <si>
    <t>728111111V</t>
  </si>
  <si>
    <t>Čtyřhrané pozinkované VZT potrubí sk.I, 900x500</t>
  </si>
  <si>
    <t>728111112V</t>
  </si>
  <si>
    <t>Čtyřhrané pozinkované VZT potrubí sk.I, 1200x400</t>
  </si>
  <si>
    <t>728111113V</t>
  </si>
  <si>
    <t>Čtyřhrané pozinkované VZT potrubí sk.I, 1200x500</t>
  </si>
  <si>
    <t>728111114V</t>
  </si>
  <si>
    <t>Čtyřhrané pozinkované VZT potrubí sk.I, 1200x900</t>
  </si>
  <si>
    <t>728211101V</t>
  </si>
  <si>
    <t>Tvarovka-oblouk čtyřhranný - pozink.plech, 90st.   560x400</t>
  </si>
  <si>
    <t>kus</t>
  </si>
  <si>
    <t>728211102V</t>
  </si>
  <si>
    <t>Tvarovka-oblouk čtyřhranný - pozink.plech, 90st.   630x400</t>
  </si>
  <si>
    <t>728211103V</t>
  </si>
  <si>
    <t>Tvarovka-oblouk čtyřhranný - pozink.plech- vertikálně, 90st.   900x500</t>
  </si>
  <si>
    <t>728211104V</t>
  </si>
  <si>
    <t>Tvarovka-oblouk čtyřhranný - pozink.plech- vertikálně, 90st.   1200x400</t>
  </si>
  <si>
    <t>728211105V</t>
  </si>
  <si>
    <t>Tvarovka-oblouk čtyřhranný - pozink.plech- vertikálně, 90st.   1200x500</t>
  </si>
  <si>
    <t>728211110V</t>
  </si>
  <si>
    <t>Tvarovka-oblouk čtyřhranný - pozink.plech, 45st.   900x500</t>
  </si>
  <si>
    <t>728211111V</t>
  </si>
  <si>
    <t>Tvarovka-oblouk čtyřhranný - pozink.plech-vertikálně, 45st.   560x400</t>
  </si>
  <si>
    <t>728211112V</t>
  </si>
  <si>
    <t>Tvarovka-oblouk čtyřhranný - pozink.plech-vertikálně, 45st.   710x400</t>
  </si>
  <si>
    <t>728211113V</t>
  </si>
  <si>
    <t>Tvarovka-oblouk čtyřhranný - pozink.plech-vertikálně, 45st.   1200x400</t>
  </si>
  <si>
    <t>728211120V</t>
  </si>
  <si>
    <t>Tvarovka-oblouk čtyřhranný - redukovaný -pozink.plech-, 90st.   1200x900/1200x500</t>
  </si>
  <si>
    <t>728211121V</t>
  </si>
  <si>
    <t>Tvarovka-oblouk čtyřhranný - redukovaný -pozink.plech-, 90st.   1200x900/1200x400</t>
  </si>
  <si>
    <t>728211122V</t>
  </si>
  <si>
    <t>Tvarovka-oblouk čtyřhranný - redukovaný -pozink.plech-, 90st.   1200x400/900x500</t>
  </si>
  <si>
    <t>728211123V</t>
  </si>
  <si>
    <t>Tvarovka-oblouk čtyřhranný - redukovaný -pozink.plech-, 90st.   900x900/900x500</t>
  </si>
  <si>
    <t>728211140V</t>
  </si>
  <si>
    <t>Tvarovka-přechod čtyřhranný - pozink.plech-, 1200x900/900x900</t>
  </si>
  <si>
    <t>728211141V</t>
  </si>
  <si>
    <t>Tvarovka-přechod čtyřhranný - pozink.plech-, 1200x500/900x500</t>
  </si>
  <si>
    <t>728211142V</t>
  </si>
  <si>
    <t>Tvarovka-přechod čtyřhranný - pozink.plech-, 1200x400/630x400</t>
  </si>
  <si>
    <t>728211143V</t>
  </si>
  <si>
    <t>Tvarovka-přechod čtyřhranný - pozink.plech-, 900x500/560x400</t>
  </si>
  <si>
    <t>728211144V</t>
  </si>
  <si>
    <t>Tvarovka-přechod čtyřhranný - pozink.plech-, 710x500/630x400</t>
  </si>
  <si>
    <t>728211145V</t>
  </si>
  <si>
    <t>Tvarovka-přechod čtyřhranný - pozink.plech-, 630x400/560x400</t>
  </si>
  <si>
    <t>728211146V</t>
  </si>
  <si>
    <t>Tvarovka-přechod čtyřhranný - pozink.plech-, 560x400/560x315</t>
  </si>
  <si>
    <t>728211147V</t>
  </si>
  <si>
    <t>Tvarovka-přechod čtyřhranný - pozink.plech-, 560x400/500x400</t>
  </si>
  <si>
    <t>728211148V</t>
  </si>
  <si>
    <t>Tvarovka-přechod čtyřhranný - pozink.plech-, 560x315/500x250</t>
  </si>
  <si>
    <t>728211149V</t>
  </si>
  <si>
    <t>Tvarovka-přechod čtyřhranný - pozink.plech-, 500x400/500x315</t>
  </si>
  <si>
    <t>728211150V</t>
  </si>
  <si>
    <t>Tvarovka-přechod čtyřhranný - pozink.plech-, 500x315/400x250</t>
  </si>
  <si>
    <t>728211151V</t>
  </si>
  <si>
    <t>Tvarovka-přechod čtyřhranný - pozink.plech-, 500x250/400x200</t>
  </si>
  <si>
    <t>728211152V</t>
  </si>
  <si>
    <t>Tvarovka-přechod čtyřhranný - pozink.plech-, 400x250/250x200</t>
  </si>
  <si>
    <t>728211153V</t>
  </si>
  <si>
    <t>Tvarovka-přechod čtyřhranný - pozink.plech-, 400x200/250x200</t>
  </si>
  <si>
    <t>728211201V</t>
  </si>
  <si>
    <t>Tvarovka-odbočka- čtyřhranný - pozink.plech-, 90st.   1200x400/630x400</t>
  </si>
  <si>
    <t>728211202V</t>
  </si>
  <si>
    <t>Tvarovka-odbočka- čtyřhranný - pozink.plech-, 90st.   900x500/710x400</t>
  </si>
  <si>
    <t>728211601V</t>
  </si>
  <si>
    <t>Tvarovka-šikmý kus se sítem, 900x400</t>
  </si>
  <si>
    <t>728212101V</t>
  </si>
  <si>
    <t>Protidešťová žaluzie se sítem, 1200x900</t>
  </si>
  <si>
    <t>728212201V</t>
  </si>
  <si>
    <t>Přívodní mřížka do čtyřhranného potrubí vč. jednoduché regulace, 400x200</t>
  </si>
  <si>
    <t>728212202V</t>
  </si>
  <si>
    <t>Přívodní mřížka do čtyřhranného potrubí vč. jednoduché regulace, 400x140</t>
  </si>
  <si>
    <t>728212301V</t>
  </si>
  <si>
    <t>Odvodní mřížka do čtyřhranného potrubí vč. jednoduché regulace, 500x200</t>
  </si>
  <si>
    <t>728212302V</t>
  </si>
  <si>
    <t>Odvodní mřížka do čtyřhranného potrubí vč. jednoduché regulace, 400x200</t>
  </si>
  <si>
    <t>728312114V</t>
  </si>
  <si>
    <t>Tlumič hluku pro čtyřhranné potrubí, 1200x900 , L=1m</t>
  </si>
  <si>
    <t>728312115V</t>
  </si>
  <si>
    <t>Tlumič hluku pro čtyřhranné potrubí, 900x500 , L=1m</t>
  </si>
  <si>
    <t>728618215V</t>
  </si>
  <si>
    <t>VZT - vzduchotechnická jednotka vnitřní parapetní V=9000m3/h, 500 Pa, rozměry</t>
  </si>
  <si>
    <t/>
  </si>
  <si>
    <t>Přívodní část: Koncový díl s tlumící manžetou a klapkou se servopohonem, filtr vzduchu (třída filtrace M5), rotační rekuperátor (účinnost 80,5%) s motorem (1x230V/50Hz,240W,1.9A), ventilátor - agregát, V=9000m3/h, Pext=500Pa, Pi=2x2,5kW/2x3,2A/400V, teplovodní ohřívač Qtop=20,7kW (65/50°C), přímý chladič Qch=3x22,0kW, koncový díl s tlumící manžetou</t>
  </si>
  <si>
    <t>Odvodní část: Rotační rekuperátor s motorem (viz přívodní část), koncový díl s tlumící manžetou, filtr vzduchu (třída filtrace M5), ventilátor - agregát, V=9000m3/h, Pext=500Pa, Pi=2x2,5kW/2x3,2A/400V, koncový díl s tlumící manžetou a klapkou se servopohonem ,Sifon s kuličkou</t>
  </si>
  <si>
    <t>728618216V</t>
  </si>
  <si>
    <t>Regulace VZT jednotky</t>
  </si>
  <si>
    <t xml:space="preserve">ks    </t>
  </si>
  <si>
    <t>Ovládací rozvaděč s regulátorem, software a kontrola rozvaděče, prostorový přístroj s teplotním čidlem, týdenní časový program, změna požadované teploty a otáček, 2x servopohon klapky, venkovní čidlo teploty, 2x kanálové čidlo teploty, prostorové čidlo teploty a CO2, příložné čidlo teploty vzduchu, 5x diferenční tlakový spínač</t>
  </si>
  <si>
    <t>728618217V</t>
  </si>
  <si>
    <t>Kondnezační jednotka o chladicím výkonu 22,0 kW (400V, 50Hz, 14,6A, 8,30kW,</t>
  </si>
  <si>
    <t xml:space="preserve"> rozměry (VxŠxHL): 1428x1080x480mm, hmotnost 165kg), vč. ovládacího modulu a chladiva</t>
  </si>
  <si>
    <t>728619115V</t>
  </si>
  <si>
    <t>Propojovací kabel 4x1,5mm2</t>
  </si>
  <si>
    <t xml:space="preserve">m     </t>
  </si>
  <si>
    <t>728619116V</t>
  </si>
  <si>
    <t>Napájecí kabel 5x2,5mm2</t>
  </si>
  <si>
    <t>72862211V</t>
  </si>
  <si>
    <t>Ocelová pozinkovaná konstrukce pro uchycení do zdi (pro osazení kondenzační jednotky) vč. spojovacíh</t>
  </si>
  <si>
    <t>728655114V</t>
  </si>
  <si>
    <t>Propojovací měděné potrubí  včetně izolace a fitinků, 12,7mm</t>
  </si>
  <si>
    <t>dodavatel</t>
  </si>
  <si>
    <t>728655115V</t>
  </si>
  <si>
    <t>Propojovací měděné potrubí  včetně izolace a fitinků, 25,4mm</t>
  </si>
  <si>
    <t>728745881V</t>
  </si>
  <si>
    <t>Pomocný montážní a spojovací materiál</t>
  </si>
  <si>
    <t>kg</t>
  </si>
  <si>
    <t>728745882V</t>
  </si>
  <si>
    <t>Těsnící materiál</t>
  </si>
  <si>
    <t>728745885V</t>
  </si>
  <si>
    <t>Stavební úpravy - průrazy, prostupy přes zeď, zapravení/utěsnění prostupů</t>
  </si>
  <si>
    <t>728745888V</t>
  </si>
  <si>
    <t>Izolace potrubí tl. 100mm, samolepící, plošná, s oplechováním (venkovní rozvody VZT)</t>
  </si>
  <si>
    <t xml:space="preserve">m2    </t>
  </si>
  <si>
    <t>728745889V</t>
  </si>
  <si>
    <t>Izolace potrubí tl. 40mm, samolepící, plošná, s pokoveným povrchem (potrubí sání a výfuku v interier</t>
  </si>
  <si>
    <t>900      RT5</t>
  </si>
  <si>
    <t>HZS, Práce v tarifní třídě 8 (např. tesař)</t>
  </si>
  <si>
    <t>h</t>
  </si>
  <si>
    <t>Prav.M</t>
  </si>
  <si>
    <t>HZS</t>
  </si>
  <si>
    <t>POL10_</t>
  </si>
  <si>
    <t>Osazení VZT jednotky vč. seřízení, uvedení do provozu, zaučení obsluhy</t>
  </si>
  <si>
    <t>Demontáž 2ks stávajících přívodních VZT jednotek a 2ks stávajících odvodních jednotek pro větrání sálu a jeviště vč. VZT potrubí a výustek</t>
  </si>
  <si>
    <t>Demontáž 2ks regulačních uzlů VZT vč. potrubí ÚT v úseku o délce cca 20m</t>
  </si>
  <si>
    <t>998728202R00</t>
  </si>
  <si>
    <t>Přesun hmot pro vzduchotechniku v objektech výšky do 12 m</t>
  </si>
  <si>
    <t>800-728</t>
  </si>
  <si>
    <t>Přesun hmot</t>
  </si>
  <si>
    <t>POL7_</t>
  </si>
  <si>
    <t>vodorovně do 50 m</t>
  </si>
  <si>
    <t>733111106R00</t>
  </si>
  <si>
    <t>Potrubí z trubek závitových ocelových bezešvých, běžných, nízkotlaké, DN 32</t>
  </si>
  <si>
    <t>800-731</t>
  </si>
  <si>
    <t>pro dopojení ohřívače TUV</t>
  </si>
  <si>
    <t>733113116R00</t>
  </si>
  <si>
    <t>Potrubí z trubek závitových příplatek k ceně za zhotovení přípojky z ocelových trubek závitových,  ,  , DN 32</t>
  </si>
  <si>
    <t>005121 R</t>
  </si>
  <si>
    <t>Zařízení staveniště</t>
  </si>
  <si>
    <t>Soubor</t>
  </si>
  <si>
    <t>VRN</t>
  </si>
  <si>
    <t>POL99_2</t>
  </si>
  <si>
    <t>005122010R</t>
  </si>
  <si>
    <t xml:space="preserve">Provoz objednatele </t>
  </si>
  <si>
    <t>POL99_1</t>
  </si>
  <si>
    <t>005124010R</t>
  </si>
  <si>
    <t>Koordinační činnost</t>
  </si>
  <si>
    <t>SUM</t>
  </si>
  <si>
    <t xml:space="preserve"> 3847x2075x2134mm, hmotnost 1138kg, ve složení:</t>
  </si>
  <si>
    <t>Typový směšovací uzel pro VZT Rp 3/4"; 1.2 m3/h (obsahuje čerpadlo, regulační kulový kohout + servo, filtr, regulační kulový uzávěr, nerez. flexi hadice, uzavírací kulové kohouty a zpětnou klapku)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</si>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</sst>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J4s+jCSt2jwSRLnRi/yqWmxSk6aEXbGL+40l/8LJvLCGNxOipiuAw4JgJJQrEBeUYkR6TgKfWQUfjbNRmYAMSA==" saltValue="R+7ayNnRBuoaL5MyK60pI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7" t="s">
        <v>22</v>
      </c>
      <c r="C2" s="78"/>
      <c r="D2" s="79" t="s">
        <v>50</v>
      </c>
      <c r="E2" s="231" t="s">
        <v>51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4" t="s">
        <v>46</v>
      </c>
      <c r="F3" s="235"/>
      <c r="G3" s="235"/>
      <c r="H3" s="235"/>
      <c r="I3" s="235"/>
      <c r="J3" s="236"/>
    </row>
    <row r="4" spans="1:15" ht="23.25" customHeight="1" x14ac:dyDescent="0.2">
      <c r="A4" s="74">
        <v>877</v>
      </c>
      <c r="B4" s="82" t="s">
        <v>48</v>
      </c>
      <c r="C4" s="83"/>
      <c r="D4" s="84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76" t="s">
        <v>52</v>
      </c>
      <c r="H8" s="18" t="s">
        <v>40</v>
      </c>
      <c r="I8" s="86" t="s">
        <v>56</v>
      </c>
      <c r="J8" s="8"/>
    </row>
    <row r="9" spans="1:15" ht="15.75" hidden="1" customHeight="1" x14ac:dyDescent="0.2">
      <c r="A9" s="2"/>
      <c r="B9" s="2"/>
      <c r="D9" s="76" t="s">
        <v>53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5"/>
      <c r="D10" s="75" t="s">
        <v>55</v>
      </c>
      <c r="E10" s="85" t="s">
        <v>54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8"/>
      <c r="E11" s="238"/>
      <c r="F11" s="238"/>
      <c r="G11" s="238"/>
      <c r="H11" s="18" t="s">
        <v>40</v>
      </c>
      <c r="I11" s="88"/>
      <c r="J11" s="8"/>
    </row>
    <row r="12" spans="1:15" ht="15.75" customHeight="1" x14ac:dyDescent="0.2">
      <c r="A12" s="2"/>
      <c r="B12" s="28"/>
      <c r="C12" s="54"/>
      <c r="D12" s="213"/>
      <c r="E12" s="213"/>
      <c r="F12" s="213"/>
      <c r="G12" s="213"/>
      <c r="H12" s="18" t="s">
        <v>34</v>
      </c>
      <c r="I12" s="88"/>
      <c r="J12" s="8"/>
    </row>
    <row r="13" spans="1:15" ht="15.75" customHeight="1" x14ac:dyDescent="0.2">
      <c r="A13" s="2"/>
      <c r="B13" s="29"/>
      <c r="C13" s="55"/>
      <c r="D13" s="87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 t="s">
        <v>49</v>
      </c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41" t="s">
        <v>24</v>
      </c>
      <c r="B16" s="38" t="s">
        <v>24</v>
      </c>
      <c r="C16" s="60"/>
      <c r="D16" s="61"/>
      <c r="E16" s="202"/>
      <c r="F16" s="203"/>
      <c r="G16" s="202"/>
      <c r="H16" s="203"/>
      <c r="I16" s="202">
        <f>SUMIF(F50:F54,A16,I50:I54)+SUMIF(F50:F54,"PSU",I50:I54)</f>
        <v>0</v>
      </c>
      <c r="J16" s="204"/>
    </row>
    <row r="17" spans="1:10" ht="23.25" customHeight="1" x14ac:dyDescent="0.2">
      <c r="A17" s="141" t="s">
        <v>25</v>
      </c>
      <c r="B17" s="38" t="s">
        <v>25</v>
      </c>
      <c r="C17" s="60"/>
      <c r="D17" s="61"/>
      <c r="E17" s="202"/>
      <c r="F17" s="203"/>
      <c r="G17" s="202"/>
      <c r="H17" s="203"/>
      <c r="I17" s="202">
        <f>SUMIF(F50:F54,A17,I50:I54)</f>
        <v>0</v>
      </c>
      <c r="J17" s="204"/>
    </row>
    <row r="18" spans="1:10" ht="23.25" customHeight="1" x14ac:dyDescent="0.2">
      <c r="A18" s="141" t="s">
        <v>26</v>
      </c>
      <c r="B18" s="38" t="s">
        <v>26</v>
      </c>
      <c r="C18" s="60"/>
      <c r="D18" s="61"/>
      <c r="E18" s="202"/>
      <c r="F18" s="203"/>
      <c r="G18" s="202"/>
      <c r="H18" s="203"/>
      <c r="I18" s="202">
        <f>SUMIF(F50:F54,A18,I50:I54)</f>
        <v>0</v>
      </c>
      <c r="J18" s="204"/>
    </row>
    <row r="19" spans="1:10" ht="23.25" customHeight="1" x14ac:dyDescent="0.2">
      <c r="A19" s="141" t="s">
        <v>70</v>
      </c>
      <c r="B19" s="38" t="s">
        <v>27</v>
      </c>
      <c r="C19" s="60"/>
      <c r="D19" s="61"/>
      <c r="E19" s="202"/>
      <c r="F19" s="203"/>
      <c r="G19" s="202"/>
      <c r="H19" s="203"/>
      <c r="I19" s="202">
        <f>SUMIF(F50:F54,A19,I50:I54)</f>
        <v>0</v>
      </c>
      <c r="J19" s="204"/>
    </row>
    <row r="20" spans="1:10" ht="23.25" customHeight="1" x14ac:dyDescent="0.2">
      <c r="A20" s="141" t="s">
        <v>71</v>
      </c>
      <c r="B20" s="38" t="s">
        <v>28</v>
      </c>
      <c r="C20" s="60"/>
      <c r="D20" s="61"/>
      <c r="E20" s="202"/>
      <c r="F20" s="203"/>
      <c r="G20" s="202"/>
      <c r="H20" s="203"/>
      <c r="I20" s="202">
        <f>SUMIF(F50:F54,A20,I50:I54)</f>
        <v>0</v>
      </c>
      <c r="J20" s="204"/>
    </row>
    <row r="21" spans="1:10" ht="23.25" customHeight="1" x14ac:dyDescent="0.2">
      <c r="A21" s="2"/>
      <c r="B21" s="48" t="s">
        <v>29</v>
      </c>
      <c r="C21" s="62"/>
      <c r="D21" s="63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08">
        <f>ZakladDPHSniVypocet+ZakladDPHZaklVypocet</f>
        <v>0</v>
      </c>
      <c r="H28" s="208"/>
      <c r="I28" s="208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07">
        <f>A27</f>
        <v>0</v>
      </c>
      <c r="H29" s="207"/>
      <c r="I29" s="207"/>
      <c r="J29" s="12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57</v>
      </c>
      <c r="C39" s="192"/>
      <c r="D39" s="192"/>
      <c r="E39" s="192"/>
      <c r="F39" s="102">
        <f>'SO-01 1 Pol'!AE180</f>
        <v>0</v>
      </c>
      <c r="G39" s="103">
        <f>'SO-01 1 Pol'!AF180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193" t="s">
        <v>58</v>
      </c>
      <c r="D40" s="193"/>
      <c r="E40" s="193"/>
      <c r="F40" s="107"/>
      <c r="G40" s="108"/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2</v>
      </c>
      <c r="B41" s="106" t="s">
        <v>45</v>
      </c>
      <c r="C41" s="193" t="s">
        <v>46</v>
      </c>
      <c r="D41" s="193"/>
      <c r="E41" s="193"/>
      <c r="F41" s="107">
        <f>'SO-01 1 Pol'!AE180</f>
        <v>0</v>
      </c>
      <c r="G41" s="108">
        <f>'SO-01 1 Pol'!AF180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43</v>
      </c>
      <c r="C42" s="192" t="s">
        <v>44</v>
      </c>
      <c r="D42" s="192"/>
      <c r="E42" s="192"/>
      <c r="F42" s="111">
        <f>'SO-01 1 Pol'!AE180</f>
        <v>0</v>
      </c>
      <c r="G42" s="104">
        <f>'SO-01 1 Pol'!AF180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91"/>
      <c r="B43" s="194" t="s">
        <v>59</v>
      </c>
      <c r="C43" s="195"/>
      <c r="D43" s="195"/>
      <c r="E43" s="196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7" spans="1:10" ht="15.75" x14ac:dyDescent="0.25">
      <c r="B47" s="123" t="s">
        <v>61</v>
      </c>
    </row>
    <row r="49" spans="1:10" ht="25.5" customHeight="1" x14ac:dyDescent="0.2">
      <c r="A49" s="125"/>
      <c r="B49" s="128" t="s">
        <v>17</v>
      </c>
      <c r="C49" s="128" t="s">
        <v>5</v>
      </c>
      <c r="D49" s="129"/>
      <c r="E49" s="129"/>
      <c r="F49" s="130" t="s">
        <v>62</v>
      </c>
      <c r="G49" s="130"/>
      <c r="H49" s="130"/>
      <c r="I49" s="130" t="s">
        <v>29</v>
      </c>
      <c r="J49" s="130" t="s">
        <v>0</v>
      </c>
    </row>
    <row r="50" spans="1:10" ht="36.75" customHeight="1" x14ac:dyDescent="0.2">
      <c r="A50" s="126"/>
      <c r="B50" s="131" t="s">
        <v>63</v>
      </c>
      <c r="C50" s="190" t="s">
        <v>64</v>
      </c>
      <c r="D50" s="191"/>
      <c r="E50" s="191"/>
      <c r="F50" s="137" t="s">
        <v>25</v>
      </c>
      <c r="G50" s="138"/>
      <c r="H50" s="138"/>
      <c r="I50" s="138">
        <f>'SO-01 1 Pol'!G8</f>
        <v>0</v>
      </c>
      <c r="J50" s="135" t="str">
        <f>IF(I55=0,"",I50/I55*100)</f>
        <v/>
      </c>
    </row>
    <row r="51" spans="1:10" ht="36.75" customHeight="1" x14ac:dyDescent="0.2">
      <c r="A51" s="126"/>
      <c r="B51" s="131" t="s">
        <v>65</v>
      </c>
      <c r="C51" s="190" t="s">
        <v>66</v>
      </c>
      <c r="D51" s="191"/>
      <c r="E51" s="191"/>
      <c r="F51" s="137" t="s">
        <v>25</v>
      </c>
      <c r="G51" s="138"/>
      <c r="H51" s="138"/>
      <c r="I51" s="138">
        <f>'SO-01 1 Pol'!G13</f>
        <v>0</v>
      </c>
      <c r="J51" s="135" t="str">
        <f>IF(I55=0,"",I51/I55*100)</f>
        <v/>
      </c>
    </row>
    <row r="52" spans="1:10" ht="36.75" customHeight="1" x14ac:dyDescent="0.2">
      <c r="A52" s="126"/>
      <c r="B52" s="131" t="s">
        <v>67</v>
      </c>
      <c r="C52" s="190" t="s">
        <v>46</v>
      </c>
      <c r="D52" s="191"/>
      <c r="E52" s="191"/>
      <c r="F52" s="137" t="s">
        <v>25</v>
      </c>
      <c r="G52" s="138"/>
      <c r="H52" s="138"/>
      <c r="I52" s="138">
        <f>'SO-01 1 Pol'!G18</f>
        <v>0</v>
      </c>
      <c r="J52" s="135" t="str">
        <f>IF(I55=0,"",I52/I55*100)</f>
        <v/>
      </c>
    </row>
    <row r="53" spans="1:10" ht="36.75" customHeight="1" x14ac:dyDescent="0.2">
      <c r="A53" s="126"/>
      <c r="B53" s="131" t="s">
        <v>68</v>
      </c>
      <c r="C53" s="190" t="s">
        <v>69</v>
      </c>
      <c r="D53" s="191"/>
      <c r="E53" s="191"/>
      <c r="F53" s="137" t="s">
        <v>25</v>
      </c>
      <c r="G53" s="138"/>
      <c r="H53" s="138"/>
      <c r="I53" s="138">
        <f>'SO-01 1 Pol'!G166</f>
        <v>0</v>
      </c>
      <c r="J53" s="135" t="str">
        <f>IF(I55=0,"",I53/I55*100)</f>
        <v/>
      </c>
    </row>
    <row r="54" spans="1:10" ht="36.75" customHeight="1" x14ac:dyDescent="0.2">
      <c r="A54" s="126"/>
      <c r="B54" s="131" t="s">
        <v>70</v>
      </c>
      <c r="C54" s="190" t="s">
        <v>27</v>
      </c>
      <c r="D54" s="191"/>
      <c r="E54" s="191"/>
      <c r="F54" s="137" t="s">
        <v>70</v>
      </c>
      <c r="G54" s="138"/>
      <c r="H54" s="138"/>
      <c r="I54" s="138">
        <f>'SO-01 1 Pol'!G172</f>
        <v>0</v>
      </c>
      <c r="J54" s="135" t="str">
        <f>IF(I55=0,"",I54/I55*100)</f>
        <v/>
      </c>
    </row>
    <row r="55" spans="1:10" ht="25.5" customHeight="1" x14ac:dyDescent="0.2">
      <c r="A55" s="127"/>
      <c r="B55" s="132" t="s">
        <v>1</v>
      </c>
      <c r="C55" s="133"/>
      <c r="D55" s="134"/>
      <c r="E55" s="134"/>
      <c r="F55" s="139"/>
      <c r="G55" s="140"/>
      <c r="H55" s="140"/>
      <c r="I55" s="140">
        <f>SUM(I50:I54)</f>
        <v>0</v>
      </c>
      <c r="J55" s="136">
        <f>SUM(J50:J54)</f>
        <v>0</v>
      </c>
    </row>
    <row r="56" spans="1:10" x14ac:dyDescent="0.2">
      <c r="F56" s="89"/>
      <c r="G56" s="89"/>
      <c r="H56" s="89"/>
      <c r="I56" s="89"/>
      <c r="J56" s="90"/>
    </row>
    <row r="57" spans="1:10" x14ac:dyDescent="0.2">
      <c r="F57" s="89"/>
      <c r="G57" s="89"/>
      <c r="H57" s="89"/>
      <c r="I57" s="89"/>
      <c r="J57" s="90"/>
    </row>
    <row r="58" spans="1:10" x14ac:dyDescent="0.2">
      <c r="F58" s="89"/>
      <c r="G58" s="89"/>
      <c r="H58" s="89"/>
      <c r="I58" s="89"/>
      <c r="J58" s="90"/>
    </row>
  </sheetData>
  <sheetProtection algorithmName="SHA-512" hashValue="Bcne9Kicukf7/B4aCwhkkWPu4WF+TFK4CdO6O37cfP2ysOZTqJtkVNeTcklfTSWGg8kgKZf3zL88E4s+WYcjcA==" saltValue="kAy3vCRogMlmxw5OR8gJX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xFhQleN2G8D6u2SpTUTDmH01bACaeBhJtpSyHzhDGfjqNw52DW6MTjPy7zbTyTM0DEU+Fgv2vofV1+Ex3g+xGA==" saltValue="1T8cRHpMjslvjR2VVnfYV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72</v>
      </c>
      <c r="B1" s="258"/>
      <c r="C1" s="258"/>
      <c r="D1" s="258"/>
      <c r="E1" s="258"/>
      <c r="F1" s="258"/>
      <c r="G1" s="258"/>
      <c r="AG1" t="s">
        <v>73</v>
      </c>
    </row>
    <row r="2" spans="1:60" ht="24.95" customHeight="1" x14ac:dyDescent="0.2">
      <c r="A2" s="142" t="s">
        <v>7</v>
      </c>
      <c r="B2" s="49" t="s">
        <v>50</v>
      </c>
      <c r="C2" s="259" t="s">
        <v>51</v>
      </c>
      <c r="D2" s="260"/>
      <c r="E2" s="260"/>
      <c r="F2" s="260"/>
      <c r="G2" s="261"/>
      <c r="AG2" t="s">
        <v>74</v>
      </c>
    </row>
    <row r="3" spans="1:60" ht="24.95" customHeight="1" x14ac:dyDescent="0.2">
      <c r="A3" s="142" t="s">
        <v>8</v>
      </c>
      <c r="B3" s="49" t="s">
        <v>45</v>
      </c>
      <c r="C3" s="259" t="s">
        <v>46</v>
      </c>
      <c r="D3" s="260"/>
      <c r="E3" s="260"/>
      <c r="F3" s="260"/>
      <c r="G3" s="261"/>
      <c r="AC3" s="124" t="s">
        <v>74</v>
      </c>
      <c r="AG3" t="s">
        <v>75</v>
      </c>
    </row>
    <row r="4" spans="1:60" ht="24.95" customHeight="1" x14ac:dyDescent="0.2">
      <c r="A4" s="143" t="s">
        <v>9</v>
      </c>
      <c r="B4" s="144" t="s">
        <v>43</v>
      </c>
      <c r="C4" s="262" t="s">
        <v>44</v>
      </c>
      <c r="D4" s="263"/>
      <c r="E4" s="263"/>
      <c r="F4" s="263"/>
      <c r="G4" s="264"/>
      <c r="AG4" t="s">
        <v>76</v>
      </c>
    </row>
    <row r="5" spans="1:60" x14ac:dyDescent="0.2">
      <c r="D5" s="10"/>
    </row>
    <row r="6" spans="1:60" ht="38.25" x14ac:dyDescent="0.2">
      <c r="A6" s="146" t="s">
        <v>77</v>
      </c>
      <c r="B6" s="148" t="s">
        <v>78</v>
      </c>
      <c r="C6" s="148" t="s">
        <v>79</v>
      </c>
      <c r="D6" s="147" t="s">
        <v>80</v>
      </c>
      <c r="E6" s="146" t="s">
        <v>81</v>
      </c>
      <c r="F6" s="145" t="s">
        <v>82</v>
      </c>
      <c r="G6" s="146" t="s">
        <v>29</v>
      </c>
      <c r="H6" s="149" t="s">
        <v>30</v>
      </c>
      <c r="I6" s="149" t="s">
        <v>83</v>
      </c>
      <c r="J6" s="149" t="s">
        <v>31</v>
      </c>
      <c r="K6" s="149" t="s">
        <v>84</v>
      </c>
      <c r="L6" s="149" t="s">
        <v>85</v>
      </c>
      <c r="M6" s="149" t="s">
        <v>86</v>
      </c>
      <c r="N6" s="149" t="s">
        <v>87</v>
      </c>
      <c r="O6" s="149" t="s">
        <v>88</v>
      </c>
      <c r="P6" s="149" t="s">
        <v>89</v>
      </c>
      <c r="Q6" s="149" t="s">
        <v>90</v>
      </c>
      <c r="R6" s="149" t="s">
        <v>91</v>
      </c>
      <c r="S6" s="149" t="s">
        <v>92</v>
      </c>
      <c r="T6" s="149" t="s">
        <v>93</v>
      </c>
      <c r="U6" s="149" t="s">
        <v>94</v>
      </c>
      <c r="V6" s="149" t="s">
        <v>95</v>
      </c>
      <c r="W6" s="149" t="s">
        <v>96</v>
      </c>
      <c r="X6" s="149" t="s">
        <v>97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6" t="s">
        <v>98</v>
      </c>
      <c r="B8" s="167" t="s">
        <v>63</v>
      </c>
      <c r="C8" s="182" t="s">
        <v>64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70"/>
      <c r="O8" s="170">
        <f>SUM(O9:O12)</f>
        <v>0</v>
      </c>
      <c r="P8" s="170"/>
      <c r="Q8" s="170">
        <f>SUM(Q9:Q12)</f>
        <v>0</v>
      </c>
      <c r="R8" s="170"/>
      <c r="S8" s="170"/>
      <c r="T8" s="171"/>
      <c r="U8" s="165"/>
      <c r="V8" s="165">
        <f>SUM(V9:V12)</f>
        <v>1.92</v>
      </c>
      <c r="W8" s="165"/>
      <c r="X8" s="165"/>
      <c r="AG8" t="s">
        <v>99</v>
      </c>
    </row>
    <row r="9" spans="1:60" outlineLevel="1" x14ac:dyDescent="0.2">
      <c r="A9" s="172">
        <v>1</v>
      </c>
      <c r="B9" s="173" t="s">
        <v>100</v>
      </c>
      <c r="C9" s="183" t="s">
        <v>101</v>
      </c>
      <c r="D9" s="174" t="s">
        <v>102</v>
      </c>
      <c r="E9" s="175">
        <v>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3.4000000000000002E-4</v>
      </c>
      <c r="O9" s="177">
        <f>ROUND(E9*N9,2)</f>
        <v>0</v>
      </c>
      <c r="P9" s="177">
        <v>0</v>
      </c>
      <c r="Q9" s="177">
        <f>ROUND(E9*P9,2)</f>
        <v>0</v>
      </c>
      <c r="R9" s="177" t="s">
        <v>103</v>
      </c>
      <c r="S9" s="177" t="s">
        <v>104</v>
      </c>
      <c r="T9" s="178" t="s">
        <v>104</v>
      </c>
      <c r="U9" s="160">
        <v>0.32</v>
      </c>
      <c r="V9" s="160">
        <f>ROUND(E9*U9,2)</f>
        <v>1.92</v>
      </c>
      <c r="W9" s="160"/>
      <c r="X9" s="160" t="s">
        <v>105</v>
      </c>
      <c r="Y9" s="150"/>
      <c r="Z9" s="150"/>
      <c r="AA9" s="150"/>
      <c r="AB9" s="150"/>
      <c r="AC9" s="150"/>
      <c r="AD9" s="150"/>
      <c r="AE9" s="150"/>
      <c r="AF9" s="150"/>
      <c r="AG9" s="150" t="s">
        <v>106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6" t="s">
        <v>107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108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48" t="s">
        <v>109</v>
      </c>
      <c r="D11" s="249"/>
      <c r="E11" s="249"/>
      <c r="F11" s="249"/>
      <c r="G11" s="249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110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50"/>
      <c r="D12" s="251"/>
      <c r="E12" s="251"/>
      <c r="F12" s="251"/>
      <c r="G12" s="25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111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6" t="s">
        <v>98</v>
      </c>
      <c r="B13" s="167" t="s">
        <v>65</v>
      </c>
      <c r="C13" s="182" t="s">
        <v>66</v>
      </c>
      <c r="D13" s="168"/>
      <c r="E13" s="169"/>
      <c r="F13" s="170"/>
      <c r="G13" s="170">
        <f>SUMIF(AG14:AG17,"&lt;&gt;NOR",G14:G17)</f>
        <v>0</v>
      </c>
      <c r="H13" s="170"/>
      <c r="I13" s="170">
        <f>SUM(I14:I17)</f>
        <v>0</v>
      </c>
      <c r="J13" s="170"/>
      <c r="K13" s="170">
        <f>SUM(K14:K17)</f>
        <v>0</v>
      </c>
      <c r="L13" s="170"/>
      <c r="M13" s="170">
        <f>SUM(M14:M17)</f>
        <v>0</v>
      </c>
      <c r="N13" s="170"/>
      <c r="O13" s="170">
        <f>SUM(O14:O17)</f>
        <v>0</v>
      </c>
      <c r="P13" s="170"/>
      <c r="Q13" s="170">
        <f>SUM(Q14:Q17)</f>
        <v>0</v>
      </c>
      <c r="R13" s="170"/>
      <c r="S13" s="170"/>
      <c r="T13" s="171"/>
      <c r="U13" s="165"/>
      <c r="V13" s="165">
        <f>SUM(V14:V17)</f>
        <v>0.84</v>
      </c>
      <c r="W13" s="165"/>
      <c r="X13" s="165"/>
      <c r="AG13" t="s">
        <v>99</v>
      </c>
    </row>
    <row r="14" spans="1:60" ht="22.5" outlineLevel="1" x14ac:dyDescent="0.2">
      <c r="A14" s="172">
        <v>2</v>
      </c>
      <c r="B14" s="173" t="s">
        <v>112</v>
      </c>
      <c r="C14" s="183" t="s">
        <v>113</v>
      </c>
      <c r="D14" s="174" t="s">
        <v>102</v>
      </c>
      <c r="E14" s="175">
        <v>3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4.8000000000000001E-4</v>
      </c>
      <c r="O14" s="177">
        <f>ROUND(E14*N14,2)</f>
        <v>0</v>
      </c>
      <c r="P14" s="177">
        <v>0</v>
      </c>
      <c r="Q14" s="177">
        <f>ROUND(E14*P14,2)</f>
        <v>0</v>
      </c>
      <c r="R14" s="177" t="s">
        <v>103</v>
      </c>
      <c r="S14" s="177" t="s">
        <v>104</v>
      </c>
      <c r="T14" s="178" t="s">
        <v>104</v>
      </c>
      <c r="U14" s="160">
        <v>0.27889999999999998</v>
      </c>
      <c r="V14" s="160">
        <f>ROUND(E14*U14,2)</f>
        <v>0.84</v>
      </c>
      <c r="W14" s="160"/>
      <c r="X14" s="160" t="s">
        <v>105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106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56" t="s">
        <v>114</v>
      </c>
      <c r="D15" s="257"/>
      <c r="E15" s="257"/>
      <c r="F15" s="257"/>
      <c r="G15" s="257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108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48" t="s">
        <v>115</v>
      </c>
      <c r="D16" s="249"/>
      <c r="E16" s="249"/>
      <c r="F16" s="249"/>
      <c r="G16" s="24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110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0"/>
      <c r="D17" s="251"/>
      <c r="E17" s="251"/>
      <c r="F17" s="251"/>
      <c r="G17" s="25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111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6" t="s">
        <v>98</v>
      </c>
      <c r="B18" s="167" t="s">
        <v>67</v>
      </c>
      <c r="C18" s="182" t="s">
        <v>46</v>
      </c>
      <c r="D18" s="168"/>
      <c r="E18" s="169"/>
      <c r="F18" s="170"/>
      <c r="G18" s="170">
        <f>SUMIF(AG19:AG165,"&lt;&gt;NOR",G19:G165)</f>
        <v>0</v>
      </c>
      <c r="H18" s="170"/>
      <c r="I18" s="170">
        <f>SUM(I19:I165)</f>
        <v>0</v>
      </c>
      <c r="J18" s="170"/>
      <c r="K18" s="170">
        <f>SUM(K19:K165)</f>
        <v>0</v>
      </c>
      <c r="L18" s="170"/>
      <c r="M18" s="170">
        <f>SUM(M19:M165)</f>
        <v>0</v>
      </c>
      <c r="N18" s="170"/>
      <c r="O18" s="170">
        <f>SUM(O19:O165)</f>
        <v>0</v>
      </c>
      <c r="P18" s="170"/>
      <c r="Q18" s="170">
        <f>SUM(Q19:Q165)</f>
        <v>0</v>
      </c>
      <c r="R18" s="170"/>
      <c r="S18" s="170"/>
      <c r="T18" s="171"/>
      <c r="U18" s="165"/>
      <c r="V18" s="165">
        <f>SUM(V19:V165)</f>
        <v>354.4499999999997</v>
      </c>
      <c r="W18" s="165"/>
      <c r="X18" s="165"/>
      <c r="AG18" t="s">
        <v>99</v>
      </c>
    </row>
    <row r="19" spans="1:60" outlineLevel="1" x14ac:dyDescent="0.2">
      <c r="A19" s="172">
        <v>3</v>
      </c>
      <c r="B19" s="173" t="s">
        <v>116</v>
      </c>
      <c r="C19" s="183" t="s">
        <v>117</v>
      </c>
      <c r="D19" s="174" t="s">
        <v>102</v>
      </c>
      <c r="E19" s="175">
        <v>25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118</v>
      </c>
      <c r="T19" s="178" t="s">
        <v>119</v>
      </c>
      <c r="U19" s="160">
        <v>1.07</v>
      </c>
      <c r="V19" s="160">
        <f>ROUND(E19*U19,2)</f>
        <v>26.75</v>
      </c>
      <c r="W19" s="160"/>
      <c r="X19" s="160" t="s">
        <v>105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106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46"/>
      <c r="D20" s="247"/>
      <c r="E20" s="247"/>
      <c r="F20" s="247"/>
      <c r="G20" s="247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111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2">
        <v>4</v>
      </c>
      <c r="B21" s="173" t="s">
        <v>120</v>
      </c>
      <c r="C21" s="183" t="s">
        <v>121</v>
      </c>
      <c r="D21" s="174" t="s">
        <v>102</v>
      </c>
      <c r="E21" s="175">
        <v>10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118</v>
      </c>
      <c r="T21" s="178" t="s">
        <v>119</v>
      </c>
      <c r="U21" s="160">
        <v>1.07</v>
      </c>
      <c r="V21" s="160">
        <f>ROUND(E21*U21,2)</f>
        <v>10.7</v>
      </c>
      <c r="W21" s="160"/>
      <c r="X21" s="160" t="s">
        <v>105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106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46"/>
      <c r="D22" s="247"/>
      <c r="E22" s="247"/>
      <c r="F22" s="247"/>
      <c r="G22" s="247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111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2">
        <v>5</v>
      </c>
      <c r="B23" s="173" t="s">
        <v>122</v>
      </c>
      <c r="C23" s="183" t="s">
        <v>123</v>
      </c>
      <c r="D23" s="174" t="s">
        <v>102</v>
      </c>
      <c r="E23" s="175">
        <v>10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118</v>
      </c>
      <c r="T23" s="178" t="s">
        <v>119</v>
      </c>
      <c r="U23" s="160">
        <v>1.07</v>
      </c>
      <c r="V23" s="160">
        <f>ROUND(E23*U23,2)</f>
        <v>10.7</v>
      </c>
      <c r="W23" s="160"/>
      <c r="X23" s="160" t="s">
        <v>105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106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46"/>
      <c r="D24" s="247"/>
      <c r="E24" s="247"/>
      <c r="F24" s="247"/>
      <c r="G24" s="247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111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2">
        <v>6</v>
      </c>
      <c r="B25" s="173" t="s">
        <v>124</v>
      </c>
      <c r="C25" s="183" t="s">
        <v>125</v>
      </c>
      <c r="D25" s="174" t="s">
        <v>102</v>
      </c>
      <c r="E25" s="175">
        <v>10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118</v>
      </c>
      <c r="T25" s="178" t="s">
        <v>119</v>
      </c>
      <c r="U25" s="160">
        <v>1.07</v>
      </c>
      <c r="V25" s="160">
        <f>ROUND(E25*U25,2)</f>
        <v>10.7</v>
      </c>
      <c r="W25" s="160"/>
      <c r="X25" s="160" t="s">
        <v>105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106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46"/>
      <c r="D26" s="247"/>
      <c r="E26" s="247"/>
      <c r="F26" s="247"/>
      <c r="G26" s="247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111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2">
        <v>7</v>
      </c>
      <c r="B27" s="173" t="s">
        <v>126</v>
      </c>
      <c r="C27" s="183" t="s">
        <v>127</v>
      </c>
      <c r="D27" s="174" t="s">
        <v>102</v>
      </c>
      <c r="E27" s="175">
        <v>10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118</v>
      </c>
      <c r="T27" s="178" t="s">
        <v>119</v>
      </c>
      <c r="U27" s="160">
        <v>1.07</v>
      </c>
      <c r="V27" s="160">
        <f>ROUND(E27*U27,2)</f>
        <v>10.7</v>
      </c>
      <c r="W27" s="160"/>
      <c r="X27" s="160" t="s">
        <v>105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106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46"/>
      <c r="D28" s="247"/>
      <c r="E28" s="247"/>
      <c r="F28" s="247"/>
      <c r="G28" s="247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111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2">
        <v>8</v>
      </c>
      <c r="B29" s="173" t="s">
        <v>128</v>
      </c>
      <c r="C29" s="183" t="s">
        <v>129</v>
      </c>
      <c r="D29" s="174" t="s">
        <v>102</v>
      </c>
      <c r="E29" s="175">
        <v>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118</v>
      </c>
      <c r="T29" s="178" t="s">
        <v>119</v>
      </c>
      <c r="U29" s="160">
        <v>1.07</v>
      </c>
      <c r="V29" s="160">
        <f>ROUND(E29*U29,2)</f>
        <v>5.35</v>
      </c>
      <c r="W29" s="160"/>
      <c r="X29" s="160" t="s">
        <v>105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106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46"/>
      <c r="D30" s="247"/>
      <c r="E30" s="247"/>
      <c r="F30" s="247"/>
      <c r="G30" s="247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111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2">
        <v>9</v>
      </c>
      <c r="B31" s="173" t="s">
        <v>130</v>
      </c>
      <c r="C31" s="183" t="s">
        <v>131</v>
      </c>
      <c r="D31" s="174" t="s">
        <v>102</v>
      </c>
      <c r="E31" s="175">
        <v>10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118</v>
      </c>
      <c r="T31" s="178" t="s">
        <v>119</v>
      </c>
      <c r="U31" s="160">
        <v>1.07</v>
      </c>
      <c r="V31" s="160">
        <f>ROUND(E31*U31,2)</f>
        <v>10.7</v>
      </c>
      <c r="W31" s="160"/>
      <c r="X31" s="160" t="s">
        <v>105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106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46"/>
      <c r="D32" s="247"/>
      <c r="E32" s="247"/>
      <c r="F32" s="247"/>
      <c r="G32" s="247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111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2">
        <v>10</v>
      </c>
      <c r="B33" s="173" t="s">
        <v>132</v>
      </c>
      <c r="C33" s="183" t="s">
        <v>133</v>
      </c>
      <c r="D33" s="174" t="s">
        <v>102</v>
      </c>
      <c r="E33" s="175">
        <v>35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 t="s">
        <v>118</v>
      </c>
      <c r="T33" s="178" t="s">
        <v>119</v>
      </c>
      <c r="U33" s="160">
        <v>1.07</v>
      </c>
      <c r="V33" s="160">
        <f>ROUND(E33*U33,2)</f>
        <v>37.450000000000003</v>
      </c>
      <c r="W33" s="160"/>
      <c r="X33" s="160" t="s">
        <v>105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106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46"/>
      <c r="D34" s="247"/>
      <c r="E34" s="247"/>
      <c r="F34" s="247"/>
      <c r="G34" s="247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111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2">
        <v>11</v>
      </c>
      <c r="B35" s="173" t="s">
        <v>134</v>
      </c>
      <c r="C35" s="183" t="s">
        <v>135</v>
      </c>
      <c r="D35" s="174" t="s">
        <v>102</v>
      </c>
      <c r="E35" s="175">
        <v>10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118</v>
      </c>
      <c r="T35" s="178" t="s">
        <v>119</v>
      </c>
      <c r="U35" s="160">
        <v>1.07</v>
      </c>
      <c r="V35" s="160">
        <f>ROUND(E35*U35,2)</f>
        <v>10.7</v>
      </c>
      <c r="W35" s="160"/>
      <c r="X35" s="160" t="s">
        <v>105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106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46"/>
      <c r="D36" s="247"/>
      <c r="E36" s="247"/>
      <c r="F36" s="247"/>
      <c r="G36" s="247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111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2">
        <v>12</v>
      </c>
      <c r="B37" s="173" t="s">
        <v>136</v>
      </c>
      <c r="C37" s="183" t="s">
        <v>137</v>
      </c>
      <c r="D37" s="174" t="s">
        <v>102</v>
      </c>
      <c r="E37" s="175">
        <v>10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118</v>
      </c>
      <c r="T37" s="178" t="s">
        <v>119</v>
      </c>
      <c r="U37" s="160">
        <v>1.07</v>
      </c>
      <c r="V37" s="160">
        <f>ROUND(E37*U37,2)</f>
        <v>10.7</v>
      </c>
      <c r="W37" s="160"/>
      <c r="X37" s="160" t="s">
        <v>105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106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46"/>
      <c r="D38" s="247"/>
      <c r="E38" s="247"/>
      <c r="F38" s="247"/>
      <c r="G38" s="247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111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2">
        <v>13</v>
      </c>
      <c r="B39" s="173" t="s">
        <v>138</v>
      </c>
      <c r="C39" s="183" t="s">
        <v>139</v>
      </c>
      <c r="D39" s="174" t="s">
        <v>102</v>
      </c>
      <c r="E39" s="175">
        <v>10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118</v>
      </c>
      <c r="T39" s="178" t="s">
        <v>119</v>
      </c>
      <c r="U39" s="160">
        <v>1.07</v>
      </c>
      <c r="V39" s="160">
        <f>ROUND(E39*U39,2)</f>
        <v>10.7</v>
      </c>
      <c r="W39" s="160"/>
      <c r="X39" s="160" t="s">
        <v>105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106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46"/>
      <c r="D40" s="247"/>
      <c r="E40" s="247"/>
      <c r="F40" s="247"/>
      <c r="G40" s="247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111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2">
        <v>14</v>
      </c>
      <c r="B41" s="173" t="s">
        <v>140</v>
      </c>
      <c r="C41" s="183" t="s">
        <v>141</v>
      </c>
      <c r="D41" s="174" t="s">
        <v>102</v>
      </c>
      <c r="E41" s="175">
        <v>15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118</v>
      </c>
      <c r="T41" s="178" t="s">
        <v>119</v>
      </c>
      <c r="U41" s="160">
        <v>1.07</v>
      </c>
      <c r="V41" s="160">
        <f>ROUND(E41*U41,2)</f>
        <v>16.05</v>
      </c>
      <c r="W41" s="160"/>
      <c r="X41" s="160" t="s">
        <v>105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106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46"/>
      <c r="D42" s="247"/>
      <c r="E42" s="247"/>
      <c r="F42" s="247"/>
      <c r="G42" s="247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111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2">
        <v>15</v>
      </c>
      <c r="B43" s="173" t="s">
        <v>142</v>
      </c>
      <c r="C43" s="183" t="s">
        <v>143</v>
      </c>
      <c r="D43" s="174" t="s">
        <v>102</v>
      </c>
      <c r="E43" s="175">
        <v>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118</v>
      </c>
      <c r="T43" s="178" t="s">
        <v>119</v>
      </c>
      <c r="U43" s="160">
        <v>1.07</v>
      </c>
      <c r="V43" s="160">
        <f>ROUND(E43*U43,2)</f>
        <v>2.14</v>
      </c>
      <c r="W43" s="160"/>
      <c r="X43" s="160" t="s">
        <v>105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106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46"/>
      <c r="D44" s="247"/>
      <c r="E44" s="247"/>
      <c r="F44" s="247"/>
      <c r="G44" s="247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111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2">
        <v>16</v>
      </c>
      <c r="B45" s="173" t="s">
        <v>144</v>
      </c>
      <c r="C45" s="183" t="s">
        <v>145</v>
      </c>
      <c r="D45" s="174" t="s">
        <v>102</v>
      </c>
      <c r="E45" s="175">
        <v>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118</v>
      </c>
      <c r="T45" s="178" t="s">
        <v>119</v>
      </c>
      <c r="U45" s="160">
        <v>1.07</v>
      </c>
      <c r="V45" s="160">
        <f>ROUND(E45*U45,2)</f>
        <v>2.14</v>
      </c>
      <c r="W45" s="160"/>
      <c r="X45" s="160" t="s">
        <v>105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106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46"/>
      <c r="D46" s="247"/>
      <c r="E46" s="247"/>
      <c r="F46" s="247"/>
      <c r="G46" s="247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111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2">
        <v>17</v>
      </c>
      <c r="B47" s="173" t="s">
        <v>146</v>
      </c>
      <c r="C47" s="183" t="s">
        <v>147</v>
      </c>
      <c r="D47" s="174" t="s">
        <v>148</v>
      </c>
      <c r="E47" s="175">
        <v>3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/>
      <c r="S47" s="177" t="s">
        <v>118</v>
      </c>
      <c r="T47" s="178" t="s">
        <v>119</v>
      </c>
      <c r="U47" s="160">
        <v>1.07</v>
      </c>
      <c r="V47" s="160">
        <f>ROUND(E47*U47,2)</f>
        <v>3.21</v>
      </c>
      <c r="W47" s="160"/>
      <c r="X47" s="160" t="s">
        <v>105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106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46"/>
      <c r="D48" s="247"/>
      <c r="E48" s="247"/>
      <c r="F48" s="247"/>
      <c r="G48" s="247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111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2">
        <v>18</v>
      </c>
      <c r="B49" s="173" t="s">
        <v>149</v>
      </c>
      <c r="C49" s="183" t="s">
        <v>150</v>
      </c>
      <c r="D49" s="174" t="s">
        <v>148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/>
      <c r="S49" s="177" t="s">
        <v>118</v>
      </c>
      <c r="T49" s="178" t="s">
        <v>119</v>
      </c>
      <c r="U49" s="160">
        <v>1.07</v>
      </c>
      <c r="V49" s="160">
        <f>ROUND(E49*U49,2)</f>
        <v>1.07</v>
      </c>
      <c r="W49" s="160"/>
      <c r="X49" s="160" t="s">
        <v>105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106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46"/>
      <c r="D50" s="247"/>
      <c r="E50" s="247"/>
      <c r="F50" s="247"/>
      <c r="G50" s="247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111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2">
        <v>19</v>
      </c>
      <c r="B51" s="173" t="s">
        <v>151</v>
      </c>
      <c r="C51" s="183" t="s">
        <v>152</v>
      </c>
      <c r="D51" s="174" t="s">
        <v>148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/>
      <c r="S51" s="177" t="s">
        <v>118</v>
      </c>
      <c r="T51" s="178" t="s">
        <v>119</v>
      </c>
      <c r="U51" s="160">
        <v>1.07</v>
      </c>
      <c r="V51" s="160">
        <f>ROUND(E51*U51,2)</f>
        <v>1.07</v>
      </c>
      <c r="W51" s="160"/>
      <c r="X51" s="160" t="s">
        <v>105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106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46"/>
      <c r="D52" s="247"/>
      <c r="E52" s="247"/>
      <c r="F52" s="247"/>
      <c r="G52" s="247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111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2">
        <v>20</v>
      </c>
      <c r="B53" s="173" t="s">
        <v>153</v>
      </c>
      <c r="C53" s="183" t="s">
        <v>154</v>
      </c>
      <c r="D53" s="174" t="s">
        <v>148</v>
      </c>
      <c r="E53" s="175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/>
      <c r="S53" s="177" t="s">
        <v>118</v>
      </c>
      <c r="T53" s="178" t="s">
        <v>119</v>
      </c>
      <c r="U53" s="160">
        <v>1.07</v>
      </c>
      <c r="V53" s="160">
        <f>ROUND(E53*U53,2)</f>
        <v>1.07</v>
      </c>
      <c r="W53" s="160"/>
      <c r="X53" s="160" t="s">
        <v>105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106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46"/>
      <c r="D54" s="247"/>
      <c r="E54" s="247"/>
      <c r="F54" s="247"/>
      <c r="G54" s="247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111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2">
        <v>21</v>
      </c>
      <c r="B55" s="173" t="s">
        <v>155</v>
      </c>
      <c r="C55" s="183" t="s">
        <v>156</v>
      </c>
      <c r="D55" s="174" t="s">
        <v>148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/>
      <c r="S55" s="177" t="s">
        <v>118</v>
      </c>
      <c r="T55" s="178" t="s">
        <v>119</v>
      </c>
      <c r="U55" s="160">
        <v>1.07</v>
      </c>
      <c r="V55" s="160">
        <f>ROUND(E55*U55,2)</f>
        <v>1.07</v>
      </c>
      <c r="W55" s="160"/>
      <c r="X55" s="160" t="s">
        <v>105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106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46"/>
      <c r="D56" s="247"/>
      <c r="E56" s="247"/>
      <c r="F56" s="247"/>
      <c r="G56" s="247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111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2">
        <v>22</v>
      </c>
      <c r="B57" s="173" t="s">
        <v>157</v>
      </c>
      <c r="C57" s="183" t="s">
        <v>158</v>
      </c>
      <c r="D57" s="174" t="s">
        <v>148</v>
      </c>
      <c r="E57" s="175">
        <v>4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118</v>
      </c>
      <c r="T57" s="178" t="s">
        <v>119</v>
      </c>
      <c r="U57" s="160">
        <v>1.07</v>
      </c>
      <c r="V57" s="160">
        <f>ROUND(E57*U57,2)</f>
        <v>4.28</v>
      </c>
      <c r="W57" s="160"/>
      <c r="X57" s="160" t="s">
        <v>105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106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46"/>
      <c r="D58" s="247"/>
      <c r="E58" s="247"/>
      <c r="F58" s="247"/>
      <c r="G58" s="247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111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2">
        <v>23</v>
      </c>
      <c r="B59" s="173" t="s">
        <v>159</v>
      </c>
      <c r="C59" s="183" t="s">
        <v>160</v>
      </c>
      <c r="D59" s="174" t="s">
        <v>148</v>
      </c>
      <c r="E59" s="175">
        <v>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118</v>
      </c>
      <c r="T59" s="178" t="s">
        <v>119</v>
      </c>
      <c r="U59" s="160">
        <v>1.07</v>
      </c>
      <c r="V59" s="160">
        <f>ROUND(E59*U59,2)</f>
        <v>2.14</v>
      </c>
      <c r="W59" s="160"/>
      <c r="X59" s="160" t="s">
        <v>105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106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46"/>
      <c r="D60" s="247"/>
      <c r="E60" s="247"/>
      <c r="F60" s="247"/>
      <c r="G60" s="247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111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2">
        <v>24</v>
      </c>
      <c r="B61" s="173" t="s">
        <v>161</v>
      </c>
      <c r="C61" s="183" t="s">
        <v>162</v>
      </c>
      <c r="D61" s="174" t="s">
        <v>148</v>
      </c>
      <c r="E61" s="175">
        <v>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118</v>
      </c>
      <c r="T61" s="178" t="s">
        <v>119</v>
      </c>
      <c r="U61" s="160">
        <v>1.07</v>
      </c>
      <c r="V61" s="160">
        <f>ROUND(E61*U61,2)</f>
        <v>2.14</v>
      </c>
      <c r="W61" s="160"/>
      <c r="X61" s="160" t="s">
        <v>105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106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46"/>
      <c r="D62" s="247"/>
      <c r="E62" s="247"/>
      <c r="F62" s="247"/>
      <c r="G62" s="247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111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2">
        <v>25</v>
      </c>
      <c r="B63" s="173" t="s">
        <v>163</v>
      </c>
      <c r="C63" s="183" t="s">
        <v>164</v>
      </c>
      <c r="D63" s="174" t="s">
        <v>148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/>
      <c r="S63" s="177" t="s">
        <v>118</v>
      </c>
      <c r="T63" s="178" t="s">
        <v>119</v>
      </c>
      <c r="U63" s="160">
        <v>1.07</v>
      </c>
      <c r="V63" s="160">
        <f>ROUND(E63*U63,2)</f>
        <v>2.14</v>
      </c>
      <c r="W63" s="160"/>
      <c r="X63" s="160" t="s">
        <v>105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106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46"/>
      <c r="D64" s="247"/>
      <c r="E64" s="247"/>
      <c r="F64" s="247"/>
      <c r="G64" s="247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111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2">
        <v>26</v>
      </c>
      <c r="B65" s="173" t="s">
        <v>165</v>
      </c>
      <c r="C65" s="183" t="s">
        <v>166</v>
      </c>
      <c r="D65" s="174" t="s">
        <v>148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7"/>
      <c r="S65" s="177" t="s">
        <v>118</v>
      </c>
      <c r="T65" s="178" t="s">
        <v>119</v>
      </c>
      <c r="U65" s="160">
        <v>1.07</v>
      </c>
      <c r="V65" s="160">
        <f>ROUND(E65*U65,2)</f>
        <v>1.07</v>
      </c>
      <c r="W65" s="160"/>
      <c r="X65" s="160" t="s">
        <v>105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106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46"/>
      <c r="D66" s="247"/>
      <c r="E66" s="247"/>
      <c r="F66" s="247"/>
      <c r="G66" s="247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111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2">
        <v>27</v>
      </c>
      <c r="B67" s="173" t="s">
        <v>167</v>
      </c>
      <c r="C67" s="183" t="s">
        <v>168</v>
      </c>
      <c r="D67" s="174" t="s">
        <v>148</v>
      </c>
      <c r="E67" s="175">
        <v>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7"/>
      <c r="S67" s="177" t="s">
        <v>118</v>
      </c>
      <c r="T67" s="178" t="s">
        <v>119</v>
      </c>
      <c r="U67" s="160">
        <v>1.07</v>
      </c>
      <c r="V67" s="160">
        <f>ROUND(E67*U67,2)</f>
        <v>1.07</v>
      </c>
      <c r="W67" s="160"/>
      <c r="X67" s="160" t="s">
        <v>105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106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46"/>
      <c r="D68" s="247"/>
      <c r="E68" s="247"/>
      <c r="F68" s="247"/>
      <c r="G68" s="247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111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2">
        <v>28</v>
      </c>
      <c r="B69" s="173" t="s">
        <v>169</v>
      </c>
      <c r="C69" s="183" t="s">
        <v>170</v>
      </c>
      <c r="D69" s="174" t="s">
        <v>148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7"/>
      <c r="S69" s="177" t="s">
        <v>118</v>
      </c>
      <c r="T69" s="178" t="s">
        <v>119</v>
      </c>
      <c r="U69" s="160">
        <v>1.07</v>
      </c>
      <c r="V69" s="160">
        <f>ROUND(E69*U69,2)</f>
        <v>1.07</v>
      </c>
      <c r="W69" s="160"/>
      <c r="X69" s="160" t="s">
        <v>105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106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46"/>
      <c r="D70" s="247"/>
      <c r="E70" s="247"/>
      <c r="F70" s="247"/>
      <c r="G70" s="247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111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2">
        <v>29</v>
      </c>
      <c r="B71" s="173" t="s">
        <v>171</v>
      </c>
      <c r="C71" s="183" t="s">
        <v>172</v>
      </c>
      <c r="D71" s="174" t="s">
        <v>148</v>
      </c>
      <c r="E71" s="175">
        <v>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7"/>
      <c r="S71" s="177" t="s">
        <v>118</v>
      </c>
      <c r="T71" s="178" t="s">
        <v>119</v>
      </c>
      <c r="U71" s="160">
        <v>1.07</v>
      </c>
      <c r="V71" s="160">
        <f>ROUND(E71*U71,2)</f>
        <v>1.07</v>
      </c>
      <c r="W71" s="160"/>
      <c r="X71" s="160" t="s">
        <v>105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106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46"/>
      <c r="D72" s="247"/>
      <c r="E72" s="247"/>
      <c r="F72" s="247"/>
      <c r="G72" s="247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111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2">
        <v>30</v>
      </c>
      <c r="B73" s="173" t="s">
        <v>173</v>
      </c>
      <c r="C73" s="183" t="s">
        <v>174</v>
      </c>
      <c r="D73" s="174" t="s">
        <v>148</v>
      </c>
      <c r="E73" s="175">
        <v>1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/>
      <c r="S73" s="177" t="s">
        <v>118</v>
      </c>
      <c r="T73" s="178" t="s">
        <v>119</v>
      </c>
      <c r="U73" s="160">
        <v>1.07</v>
      </c>
      <c r="V73" s="160">
        <f>ROUND(E73*U73,2)</f>
        <v>1.07</v>
      </c>
      <c r="W73" s="160"/>
      <c r="X73" s="160" t="s">
        <v>105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106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46"/>
      <c r="D74" s="247"/>
      <c r="E74" s="247"/>
      <c r="F74" s="247"/>
      <c r="G74" s="247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111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2">
        <v>31</v>
      </c>
      <c r="B75" s="173" t="s">
        <v>175</v>
      </c>
      <c r="C75" s="183" t="s">
        <v>176</v>
      </c>
      <c r="D75" s="174" t="s">
        <v>148</v>
      </c>
      <c r="E75" s="175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/>
      <c r="S75" s="177" t="s">
        <v>118</v>
      </c>
      <c r="T75" s="178" t="s">
        <v>119</v>
      </c>
      <c r="U75" s="160">
        <v>1.07</v>
      </c>
      <c r="V75" s="160">
        <f>ROUND(E75*U75,2)</f>
        <v>1.07</v>
      </c>
      <c r="W75" s="160"/>
      <c r="X75" s="160" t="s">
        <v>105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106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46"/>
      <c r="D76" s="247"/>
      <c r="E76" s="247"/>
      <c r="F76" s="247"/>
      <c r="G76" s="247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111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2">
        <v>32</v>
      </c>
      <c r="B77" s="173" t="s">
        <v>177</v>
      </c>
      <c r="C77" s="183" t="s">
        <v>178</v>
      </c>
      <c r="D77" s="174" t="s">
        <v>148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7" t="s">
        <v>118</v>
      </c>
      <c r="T77" s="178" t="s">
        <v>119</v>
      </c>
      <c r="U77" s="160">
        <v>1.07</v>
      </c>
      <c r="V77" s="160">
        <f>ROUND(E77*U77,2)</f>
        <v>1.07</v>
      </c>
      <c r="W77" s="160"/>
      <c r="X77" s="160" t="s">
        <v>105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106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46"/>
      <c r="D78" s="247"/>
      <c r="E78" s="247"/>
      <c r="F78" s="247"/>
      <c r="G78" s="247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111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2">
        <v>33</v>
      </c>
      <c r="B79" s="173" t="s">
        <v>179</v>
      </c>
      <c r="C79" s="183" t="s">
        <v>180</v>
      </c>
      <c r="D79" s="174" t="s">
        <v>148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/>
      <c r="S79" s="177" t="s">
        <v>118</v>
      </c>
      <c r="T79" s="178" t="s">
        <v>119</v>
      </c>
      <c r="U79" s="160">
        <v>1.07</v>
      </c>
      <c r="V79" s="160">
        <f>ROUND(E79*U79,2)</f>
        <v>1.07</v>
      </c>
      <c r="W79" s="160"/>
      <c r="X79" s="160" t="s">
        <v>105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106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46"/>
      <c r="D80" s="247"/>
      <c r="E80" s="247"/>
      <c r="F80" s="247"/>
      <c r="G80" s="247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111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2">
        <v>34</v>
      </c>
      <c r="B81" s="173" t="s">
        <v>181</v>
      </c>
      <c r="C81" s="183" t="s">
        <v>182</v>
      </c>
      <c r="D81" s="174" t="s">
        <v>148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 t="s">
        <v>118</v>
      </c>
      <c r="T81" s="178" t="s">
        <v>119</v>
      </c>
      <c r="U81" s="160">
        <v>1.07</v>
      </c>
      <c r="V81" s="160">
        <f>ROUND(E81*U81,2)</f>
        <v>1.07</v>
      </c>
      <c r="W81" s="160"/>
      <c r="X81" s="160" t="s">
        <v>105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106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46"/>
      <c r="D82" s="247"/>
      <c r="E82" s="247"/>
      <c r="F82" s="247"/>
      <c r="G82" s="247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111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2">
        <v>35</v>
      </c>
      <c r="B83" s="173" t="s">
        <v>183</v>
      </c>
      <c r="C83" s="183" t="s">
        <v>184</v>
      </c>
      <c r="D83" s="174" t="s">
        <v>148</v>
      </c>
      <c r="E83" s="175">
        <v>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118</v>
      </c>
      <c r="T83" s="178" t="s">
        <v>119</v>
      </c>
      <c r="U83" s="160">
        <v>1.07</v>
      </c>
      <c r="V83" s="160">
        <f>ROUND(E83*U83,2)</f>
        <v>3.21</v>
      </c>
      <c r="W83" s="160"/>
      <c r="X83" s="160" t="s">
        <v>105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106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46"/>
      <c r="D84" s="247"/>
      <c r="E84" s="247"/>
      <c r="F84" s="247"/>
      <c r="G84" s="247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111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2">
        <v>36</v>
      </c>
      <c r="B85" s="173" t="s">
        <v>185</v>
      </c>
      <c r="C85" s="183" t="s">
        <v>186</v>
      </c>
      <c r="D85" s="174" t="s">
        <v>148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/>
      <c r="S85" s="177" t="s">
        <v>118</v>
      </c>
      <c r="T85" s="178" t="s">
        <v>119</v>
      </c>
      <c r="U85" s="160">
        <v>1.07</v>
      </c>
      <c r="V85" s="160">
        <f>ROUND(E85*U85,2)</f>
        <v>2.14</v>
      </c>
      <c r="W85" s="160"/>
      <c r="X85" s="160" t="s">
        <v>105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106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46"/>
      <c r="D86" s="247"/>
      <c r="E86" s="247"/>
      <c r="F86" s="247"/>
      <c r="G86" s="247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111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2">
        <v>37</v>
      </c>
      <c r="B87" s="173" t="s">
        <v>187</v>
      </c>
      <c r="C87" s="183" t="s">
        <v>188</v>
      </c>
      <c r="D87" s="174" t="s">
        <v>148</v>
      </c>
      <c r="E87" s="175">
        <v>2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7"/>
      <c r="S87" s="177" t="s">
        <v>118</v>
      </c>
      <c r="T87" s="178" t="s">
        <v>119</v>
      </c>
      <c r="U87" s="160">
        <v>1.07</v>
      </c>
      <c r="V87" s="160">
        <f>ROUND(E87*U87,2)</f>
        <v>2.14</v>
      </c>
      <c r="W87" s="160"/>
      <c r="X87" s="160" t="s">
        <v>105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106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46"/>
      <c r="D88" s="247"/>
      <c r="E88" s="247"/>
      <c r="F88" s="247"/>
      <c r="G88" s="247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111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2">
        <v>38</v>
      </c>
      <c r="B89" s="173" t="s">
        <v>189</v>
      </c>
      <c r="C89" s="183" t="s">
        <v>190</v>
      </c>
      <c r="D89" s="174" t="s">
        <v>148</v>
      </c>
      <c r="E89" s="175">
        <v>2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118</v>
      </c>
      <c r="T89" s="178" t="s">
        <v>119</v>
      </c>
      <c r="U89" s="160">
        <v>1.07</v>
      </c>
      <c r="V89" s="160">
        <f>ROUND(E89*U89,2)</f>
        <v>2.14</v>
      </c>
      <c r="W89" s="160"/>
      <c r="X89" s="160" t="s">
        <v>105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106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46"/>
      <c r="D90" s="247"/>
      <c r="E90" s="247"/>
      <c r="F90" s="247"/>
      <c r="G90" s="247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111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2">
        <v>39</v>
      </c>
      <c r="B91" s="173" t="s">
        <v>191</v>
      </c>
      <c r="C91" s="183" t="s">
        <v>192</v>
      </c>
      <c r="D91" s="174" t="s">
        <v>148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118</v>
      </c>
      <c r="T91" s="178" t="s">
        <v>119</v>
      </c>
      <c r="U91" s="160">
        <v>1.07</v>
      </c>
      <c r="V91" s="160">
        <f>ROUND(E91*U91,2)</f>
        <v>2.14</v>
      </c>
      <c r="W91" s="160"/>
      <c r="X91" s="160" t="s">
        <v>105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106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46"/>
      <c r="D92" s="247"/>
      <c r="E92" s="247"/>
      <c r="F92" s="247"/>
      <c r="G92" s="247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111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2">
        <v>40</v>
      </c>
      <c r="B93" s="173" t="s">
        <v>193</v>
      </c>
      <c r="C93" s="183" t="s">
        <v>194</v>
      </c>
      <c r="D93" s="174" t="s">
        <v>148</v>
      </c>
      <c r="E93" s="175">
        <v>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118</v>
      </c>
      <c r="T93" s="178" t="s">
        <v>119</v>
      </c>
      <c r="U93" s="160">
        <v>1.07</v>
      </c>
      <c r="V93" s="160">
        <f>ROUND(E93*U93,2)</f>
        <v>2.14</v>
      </c>
      <c r="W93" s="160"/>
      <c r="X93" s="160" t="s">
        <v>105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106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46"/>
      <c r="D94" s="247"/>
      <c r="E94" s="247"/>
      <c r="F94" s="247"/>
      <c r="G94" s="247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111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2">
        <v>41</v>
      </c>
      <c r="B95" s="173" t="s">
        <v>195</v>
      </c>
      <c r="C95" s="183" t="s">
        <v>196</v>
      </c>
      <c r="D95" s="174" t="s">
        <v>148</v>
      </c>
      <c r="E95" s="175">
        <v>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 t="s">
        <v>118</v>
      </c>
      <c r="T95" s="178" t="s">
        <v>119</v>
      </c>
      <c r="U95" s="160">
        <v>1.07</v>
      </c>
      <c r="V95" s="160">
        <f>ROUND(E95*U95,2)</f>
        <v>2.14</v>
      </c>
      <c r="W95" s="160"/>
      <c r="X95" s="160" t="s">
        <v>105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106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46"/>
      <c r="D96" s="247"/>
      <c r="E96" s="247"/>
      <c r="F96" s="247"/>
      <c r="G96" s="247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111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2">
        <v>42</v>
      </c>
      <c r="B97" s="173" t="s">
        <v>197</v>
      </c>
      <c r="C97" s="183" t="s">
        <v>198</v>
      </c>
      <c r="D97" s="174" t="s">
        <v>148</v>
      </c>
      <c r="E97" s="175">
        <v>2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118</v>
      </c>
      <c r="T97" s="178" t="s">
        <v>119</v>
      </c>
      <c r="U97" s="160">
        <v>1.07</v>
      </c>
      <c r="V97" s="160">
        <f>ROUND(E97*U97,2)</f>
        <v>2.14</v>
      </c>
      <c r="W97" s="160"/>
      <c r="X97" s="160" t="s">
        <v>105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106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246"/>
      <c r="D98" s="247"/>
      <c r="E98" s="247"/>
      <c r="F98" s="247"/>
      <c r="G98" s="247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111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2">
        <v>43</v>
      </c>
      <c r="B99" s="173" t="s">
        <v>199</v>
      </c>
      <c r="C99" s="183" t="s">
        <v>200</v>
      </c>
      <c r="D99" s="174" t="s">
        <v>148</v>
      </c>
      <c r="E99" s="175">
        <v>2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118</v>
      </c>
      <c r="T99" s="178" t="s">
        <v>119</v>
      </c>
      <c r="U99" s="160">
        <v>1.07</v>
      </c>
      <c r="V99" s="160">
        <f>ROUND(E99*U99,2)</f>
        <v>2.14</v>
      </c>
      <c r="W99" s="160"/>
      <c r="X99" s="160" t="s">
        <v>105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106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246"/>
      <c r="D100" s="247"/>
      <c r="E100" s="247"/>
      <c r="F100" s="247"/>
      <c r="G100" s="247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111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2">
        <v>44</v>
      </c>
      <c r="B101" s="173" t="s">
        <v>201</v>
      </c>
      <c r="C101" s="183" t="s">
        <v>202</v>
      </c>
      <c r="D101" s="174" t="s">
        <v>148</v>
      </c>
      <c r="E101" s="175">
        <v>1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118</v>
      </c>
      <c r="T101" s="178" t="s">
        <v>119</v>
      </c>
      <c r="U101" s="160">
        <v>1.07</v>
      </c>
      <c r="V101" s="160">
        <f>ROUND(E101*U101,2)</f>
        <v>1.07</v>
      </c>
      <c r="W101" s="160"/>
      <c r="X101" s="160" t="s">
        <v>105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106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46"/>
      <c r="D102" s="247"/>
      <c r="E102" s="247"/>
      <c r="F102" s="247"/>
      <c r="G102" s="247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111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2">
        <v>45</v>
      </c>
      <c r="B103" s="173" t="s">
        <v>203</v>
      </c>
      <c r="C103" s="183" t="s">
        <v>204</v>
      </c>
      <c r="D103" s="174" t="s">
        <v>148</v>
      </c>
      <c r="E103" s="175">
        <v>1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118</v>
      </c>
      <c r="T103" s="178" t="s">
        <v>119</v>
      </c>
      <c r="U103" s="160">
        <v>1.07</v>
      </c>
      <c r="V103" s="160">
        <f>ROUND(E103*U103,2)</f>
        <v>1.07</v>
      </c>
      <c r="W103" s="160"/>
      <c r="X103" s="160" t="s">
        <v>105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106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246"/>
      <c r="D104" s="247"/>
      <c r="E104" s="247"/>
      <c r="F104" s="247"/>
      <c r="G104" s="247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111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2">
        <v>46</v>
      </c>
      <c r="B105" s="173" t="s">
        <v>205</v>
      </c>
      <c r="C105" s="183" t="s">
        <v>206</v>
      </c>
      <c r="D105" s="174" t="s">
        <v>148</v>
      </c>
      <c r="E105" s="175">
        <v>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7"/>
      <c r="S105" s="177" t="s">
        <v>118</v>
      </c>
      <c r="T105" s="178" t="s">
        <v>119</v>
      </c>
      <c r="U105" s="160">
        <v>1.07</v>
      </c>
      <c r="V105" s="160">
        <f>ROUND(E105*U105,2)</f>
        <v>1.07</v>
      </c>
      <c r="W105" s="160"/>
      <c r="X105" s="160" t="s">
        <v>105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106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246"/>
      <c r="D106" s="247"/>
      <c r="E106" s="247"/>
      <c r="F106" s="247"/>
      <c r="G106" s="247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111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2">
        <v>47</v>
      </c>
      <c r="B107" s="173" t="s">
        <v>207</v>
      </c>
      <c r="C107" s="183" t="s">
        <v>208</v>
      </c>
      <c r="D107" s="174" t="s">
        <v>148</v>
      </c>
      <c r="E107" s="175">
        <v>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7"/>
      <c r="S107" s="177" t="s">
        <v>118</v>
      </c>
      <c r="T107" s="178" t="s">
        <v>119</v>
      </c>
      <c r="U107" s="160">
        <v>1.07</v>
      </c>
      <c r="V107" s="160">
        <f>ROUND(E107*U107,2)</f>
        <v>1.07</v>
      </c>
      <c r="W107" s="160"/>
      <c r="X107" s="160" t="s">
        <v>105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106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46"/>
      <c r="D108" s="247"/>
      <c r="E108" s="247"/>
      <c r="F108" s="247"/>
      <c r="G108" s="247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111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2">
        <v>48</v>
      </c>
      <c r="B109" s="173" t="s">
        <v>209</v>
      </c>
      <c r="C109" s="183" t="s">
        <v>210</v>
      </c>
      <c r="D109" s="174" t="s">
        <v>148</v>
      </c>
      <c r="E109" s="175">
        <v>20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7"/>
      <c r="S109" s="177" t="s">
        <v>118</v>
      </c>
      <c r="T109" s="178" t="s">
        <v>119</v>
      </c>
      <c r="U109" s="160">
        <v>1.07</v>
      </c>
      <c r="V109" s="160">
        <f>ROUND(E109*U109,2)</f>
        <v>21.4</v>
      </c>
      <c r="W109" s="160"/>
      <c r="X109" s="160" t="s">
        <v>105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106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246"/>
      <c r="D110" s="247"/>
      <c r="E110" s="247"/>
      <c r="F110" s="247"/>
      <c r="G110" s="247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111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2">
        <v>49</v>
      </c>
      <c r="B111" s="173" t="s">
        <v>211</v>
      </c>
      <c r="C111" s="183" t="s">
        <v>212</v>
      </c>
      <c r="D111" s="174" t="s">
        <v>148</v>
      </c>
      <c r="E111" s="175">
        <v>4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/>
      <c r="S111" s="177" t="s">
        <v>118</v>
      </c>
      <c r="T111" s="178" t="s">
        <v>119</v>
      </c>
      <c r="U111" s="160">
        <v>1.07</v>
      </c>
      <c r="V111" s="160">
        <f>ROUND(E111*U111,2)</f>
        <v>4.28</v>
      </c>
      <c r="W111" s="160"/>
      <c r="X111" s="160" t="s">
        <v>105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106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46"/>
      <c r="D112" s="247"/>
      <c r="E112" s="247"/>
      <c r="F112" s="247"/>
      <c r="G112" s="247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2">
        <v>50</v>
      </c>
      <c r="B113" s="173" t="s">
        <v>213</v>
      </c>
      <c r="C113" s="183" t="s">
        <v>214</v>
      </c>
      <c r="D113" s="174" t="s">
        <v>148</v>
      </c>
      <c r="E113" s="175">
        <v>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118</v>
      </c>
      <c r="T113" s="178" t="s">
        <v>119</v>
      </c>
      <c r="U113" s="160">
        <v>1.07</v>
      </c>
      <c r="V113" s="160">
        <f>ROUND(E113*U113,2)</f>
        <v>2.14</v>
      </c>
      <c r="W113" s="160"/>
      <c r="X113" s="160" t="s">
        <v>105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106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46"/>
      <c r="D114" s="247"/>
      <c r="E114" s="247"/>
      <c r="F114" s="247"/>
      <c r="G114" s="247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111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2">
        <v>51</v>
      </c>
      <c r="B115" s="173" t="s">
        <v>215</v>
      </c>
      <c r="C115" s="183" t="s">
        <v>216</v>
      </c>
      <c r="D115" s="174" t="s">
        <v>148</v>
      </c>
      <c r="E115" s="175">
        <v>20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118</v>
      </c>
      <c r="T115" s="178" t="s">
        <v>119</v>
      </c>
      <c r="U115" s="160">
        <v>1.07</v>
      </c>
      <c r="V115" s="160">
        <f>ROUND(E115*U115,2)</f>
        <v>21.4</v>
      </c>
      <c r="W115" s="160"/>
      <c r="X115" s="160" t="s">
        <v>105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106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246"/>
      <c r="D116" s="247"/>
      <c r="E116" s="247"/>
      <c r="F116" s="247"/>
      <c r="G116" s="247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111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2">
        <v>52</v>
      </c>
      <c r="B117" s="173" t="s">
        <v>217</v>
      </c>
      <c r="C117" s="183" t="s">
        <v>218</v>
      </c>
      <c r="D117" s="174" t="s">
        <v>148</v>
      </c>
      <c r="E117" s="175">
        <v>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7"/>
      <c r="S117" s="177" t="s">
        <v>118</v>
      </c>
      <c r="T117" s="178" t="s">
        <v>119</v>
      </c>
      <c r="U117" s="160">
        <v>2.5299999999999998</v>
      </c>
      <c r="V117" s="160">
        <f>ROUND(E117*U117,2)</f>
        <v>5.0599999999999996</v>
      </c>
      <c r="W117" s="160"/>
      <c r="X117" s="160" t="s">
        <v>105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106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46"/>
      <c r="D118" s="247"/>
      <c r="E118" s="247"/>
      <c r="F118" s="247"/>
      <c r="G118" s="247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111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2">
        <v>53</v>
      </c>
      <c r="B119" s="173" t="s">
        <v>219</v>
      </c>
      <c r="C119" s="183" t="s">
        <v>220</v>
      </c>
      <c r="D119" s="174" t="s">
        <v>148</v>
      </c>
      <c r="E119" s="175">
        <v>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118</v>
      </c>
      <c r="T119" s="178" t="s">
        <v>119</v>
      </c>
      <c r="U119" s="160">
        <v>2.5299999999999998</v>
      </c>
      <c r="V119" s="160">
        <f>ROUND(E119*U119,2)</f>
        <v>5.0599999999999996</v>
      </c>
      <c r="W119" s="160"/>
      <c r="X119" s="160" t="s">
        <v>105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106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246"/>
      <c r="D120" s="247"/>
      <c r="E120" s="247"/>
      <c r="F120" s="247"/>
      <c r="G120" s="247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111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2">
        <v>54</v>
      </c>
      <c r="B121" s="173" t="s">
        <v>221</v>
      </c>
      <c r="C121" s="183" t="s">
        <v>222</v>
      </c>
      <c r="D121" s="174" t="s">
        <v>148</v>
      </c>
      <c r="E121" s="175">
        <v>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3.82E-3</v>
      </c>
      <c r="O121" s="177">
        <f>ROUND(E121*N121,2)</f>
        <v>0</v>
      </c>
      <c r="P121" s="177">
        <v>0</v>
      </c>
      <c r="Q121" s="177">
        <f>ROUND(E121*P121,2)</f>
        <v>0</v>
      </c>
      <c r="R121" s="177"/>
      <c r="S121" s="177" t="s">
        <v>118</v>
      </c>
      <c r="T121" s="178" t="s">
        <v>119</v>
      </c>
      <c r="U121" s="160">
        <v>2.2000000000000002</v>
      </c>
      <c r="V121" s="160">
        <f>ROUND(E121*U121,2)</f>
        <v>2.2000000000000002</v>
      </c>
      <c r="W121" s="160"/>
      <c r="X121" s="160" t="s">
        <v>105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106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54" t="s">
        <v>289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110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84" t="s">
        <v>223</v>
      </c>
      <c r="D123" s="162"/>
      <c r="E123" s="163"/>
      <c r="F123" s="164"/>
      <c r="G123" s="164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110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33.75" outlineLevel="1" x14ac:dyDescent="0.2">
      <c r="A124" s="157"/>
      <c r="B124" s="158"/>
      <c r="C124" s="248" t="s">
        <v>224</v>
      </c>
      <c r="D124" s="249"/>
      <c r="E124" s="249"/>
      <c r="F124" s="249"/>
      <c r="G124" s="24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110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80" t="str">
        <f>C124</f>
        <v>Přívodní část: Koncový díl s tlumící manžetou a klapkou se servopohonem, filtr vzduchu (třída filtrace M5), rotační rekuperátor (účinnost 80,5%) s motorem (1x230V/50Hz,240W,1.9A), ventilátor - agregát, V=9000m3/h, Pext=500Pa, Pi=2x2,5kW/2x3,2A/400V, teplovodní ohřívač Qtop=20,7kW (65/50°C), přímý chladič Qch=3x22,0kW, koncový díl s tlumící manžetou</v>
      </c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84" t="s">
        <v>223</v>
      </c>
      <c r="D125" s="162"/>
      <c r="E125" s="163"/>
      <c r="F125" s="164"/>
      <c r="G125" s="164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110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33.75" outlineLevel="1" x14ac:dyDescent="0.2">
      <c r="A126" s="157"/>
      <c r="B126" s="158"/>
      <c r="C126" s="248" t="s">
        <v>225</v>
      </c>
      <c r="D126" s="249"/>
      <c r="E126" s="249"/>
      <c r="F126" s="249"/>
      <c r="G126" s="249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110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80" t="str">
        <f>C126</f>
        <v>Odvodní část: Rotační rekuperátor s motorem (viz přívodní část), koncový díl s tlumící manžetou, filtr vzduchu (třída filtrace M5), ventilátor - agregát, V=9000m3/h, Pext=500Pa, Pi=2x2,5kW/2x3,2A/400V, koncový díl s tlumící manžetou a klapkou se servopohonem ,Sifon s kuličkou</v>
      </c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250"/>
      <c r="D127" s="251"/>
      <c r="E127" s="251"/>
      <c r="F127" s="251"/>
      <c r="G127" s="251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111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2">
        <v>55</v>
      </c>
      <c r="B128" s="173" t="s">
        <v>226</v>
      </c>
      <c r="C128" s="183" t="s">
        <v>227</v>
      </c>
      <c r="D128" s="174" t="s">
        <v>228</v>
      </c>
      <c r="E128" s="175">
        <v>1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7"/>
      <c r="S128" s="177" t="s">
        <v>118</v>
      </c>
      <c r="T128" s="178" t="s">
        <v>119</v>
      </c>
      <c r="U128" s="160">
        <v>0</v>
      </c>
      <c r="V128" s="160">
        <f>ROUND(E128*U128,2)</f>
        <v>0</v>
      </c>
      <c r="W128" s="160"/>
      <c r="X128" s="160" t="s">
        <v>105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106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57"/>
      <c r="B129" s="158"/>
      <c r="C129" s="254" t="s">
        <v>290</v>
      </c>
      <c r="D129" s="255"/>
      <c r="E129" s="255"/>
      <c r="F129" s="255"/>
      <c r="G129" s="255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110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80" t="str">
        <f>C129</f>
        <v>Typový směšovací uzel pro VZT Rp 3/4"; 1.2 m3/h (obsahuje čerpadlo, regulační kulový kohout + servo, filtr, regulační kulový uzávěr, nerez. flexi hadice, uzavírací kulové kohouty a zpětnou klapku)</v>
      </c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84" t="s">
        <v>223</v>
      </c>
      <c r="D130" s="162"/>
      <c r="E130" s="163"/>
      <c r="F130" s="164"/>
      <c r="G130" s="164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110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33.75" outlineLevel="1" x14ac:dyDescent="0.2">
      <c r="A131" s="157"/>
      <c r="B131" s="158"/>
      <c r="C131" s="248" t="s">
        <v>229</v>
      </c>
      <c r="D131" s="249"/>
      <c r="E131" s="249"/>
      <c r="F131" s="249"/>
      <c r="G131" s="249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110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80" t="str">
        <f>C131</f>
        <v>Ovládací rozvaděč s regulátorem, software a kontrola rozvaděče, prostorový přístroj s teplotním čidlem, týdenní časový program, změna požadované teploty a otáček, 2x servopohon klapky, venkovní čidlo teploty, 2x kanálové čidlo teploty, prostorové čidlo teploty a CO2, příložné čidlo teploty vzduchu, 5x diferenční tlakový spínač</v>
      </c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50"/>
      <c r="D132" s="251"/>
      <c r="E132" s="251"/>
      <c r="F132" s="251"/>
      <c r="G132" s="251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111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2">
        <v>56</v>
      </c>
      <c r="B133" s="173" t="s">
        <v>230</v>
      </c>
      <c r="C133" s="183" t="s">
        <v>231</v>
      </c>
      <c r="D133" s="174" t="s">
        <v>228</v>
      </c>
      <c r="E133" s="175">
        <v>3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118</v>
      </c>
      <c r="T133" s="178" t="s">
        <v>119</v>
      </c>
      <c r="U133" s="160">
        <v>0</v>
      </c>
      <c r="V133" s="160">
        <f>ROUND(E133*U133,2)</f>
        <v>0</v>
      </c>
      <c r="W133" s="160"/>
      <c r="X133" s="160" t="s">
        <v>105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106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4" t="s">
        <v>232</v>
      </c>
      <c r="D134" s="255"/>
      <c r="E134" s="255"/>
      <c r="F134" s="255"/>
      <c r="G134" s="255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110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250"/>
      <c r="D135" s="251"/>
      <c r="E135" s="251"/>
      <c r="F135" s="251"/>
      <c r="G135" s="251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111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2">
        <v>57</v>
      </c>
      <c r="B136" s="173" t="s">
        <v>233</v>
      </c>
      <c r="C136" s="183" t="s">
        <v>234</v>
      </c>
      <c r="D136" s="174" t="s">
        <v>235</v>
      </c>
      <c r="E136" s="175">
        <v>25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7">
        <v>0</v>
      </c>
      <c r="O136" s="177">
        <f>ROUND(E136*N136,2)</f>
        <v>0</v>
      </c>
      <c r="P136" s="177">
        <v>0</v>
      </c>
      <c r="Q136" s="177">
        <f>ROUND(E136*P136,2)</f>
        <v>0</v>
      </c>
      <c r="R136" s="177"/>
      <c r="S136" s="177" t="s">
        <v>118</v>
      </c>
      <c r="T136" s="178" t="s">
        <v>119</v>
      </c>
      <c r="U136" s="160">
        <v>0</v>
      </c>
      <c r="V136" s="160">
        <f>ROUND(E136*U136,2)</f>
        <v>0</v>
      </c>
      <c r="W136" s="160"/>
      <c r="X136" s="160" t="s">
        <v>105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106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246"/>
      <c r="D137" s="247"/>
      <c r="E137" s="247"/>
      <c r="F137" s="247"/>
      <c r="G137" s="247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111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2">
        <v>58</v>
      </c>
      <c r="B138" s="173" t="s">
        <v>236</v>
      </c>
      <c r="C138" s="183" t="s">
        <v>237</v>
      </c>
      <c r="D138" s="174" t="s">
        <v>235</v>
      </c>
      <c r="E138" s="175">
        <v>25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7"/>
      <c r="S138" s="177" t="s">
        <v>118</v>
      </c>
      <c r="T138" s="178" t="s">
        <v>119</v>
      </c>
      <c r="U138" s="160">
        <v>0</v>
      </c>
      <c r="V138" s="160">
        <f>ROUND(E138*U138,2)</f>
        <v>0</v>
      </c>
      <c r="W138" s="160"/>
      <c r="X138" s="160" t="s">
        <v>105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106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246"/>
      <c r="D139" s="247"/>
      <c r="E139" s="247"/>
      <c r="F139" s="247"/>
      <c r="G139" s="247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111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1" x14ac:dyDescent="0.2">
      <c r="A140" s="172">
        <v>59</v>
      </c>
      <c r="B140" s="173" t="s">
        <v>238</v>
      </c>
      <c r="C140" s="183" t="s">
        <v>239</v>
      </c>
      <c r="D140" s="174" t="s">
        <v>228</v>
      </c>
      <c r="E140" s="175">
        <v>3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7"/>
      <c r="S140" s="177" t="s">
        <v>118</v>
      </c>
      <c r="T140" s="178" t="s">
        <v>119</v>
      </c>
      <c r="U140" s="160">
        <v>0</v>
      </c>
      <c r="V140" s="160">
        <f>ROUND(E140*U140,2)</f>
        <v>0</v>
      </c>
      <c r="W140" s="160"/>
      <c r="X140" s="160" t="s">
        <v>105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106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246"/>
      <c r="D141" s="247"/>
      <c r="E141" s="247"/>
      <c r="F141" s="247"/>
      <c r="G141" s="247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111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2">
        <v>60</v>
      </c>
      <c r="B142" s="173" t="s">
        <v>240</v>
      </c>
      <c r="C142" s="183" t="s">
        <v>241</v>
      </c>
      <c r="D142" s="174" t="s">
        <v>235</v>
      </c>
      <c r="E142" s="175">
        <v>25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7"/>
      <c r="S142" s="177" t="s">
        <v>118</v>
      </c>
      <c r="T142" s="178" t="s">
        <v>119</v>
      </c>
      <c r="U142" s="160">
        <v>0</v>
      </c>
      <c r="V142" s="160">
        <f>ROUND(E142*U142,2)</f>
        <v>0</v>
      </c>
      <c r="W142" s="160"/>
      <c r="X142" s="160" t="s">
        <v>105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106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254" t="s">
        <v>242</v>
      </c>
      <c r="D143" s="255"/>
      <c r="E143" s="255"/>
      <c r="F143" s="255"/>
      <c r="G143" s="255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110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50"/>
      <c r="D144" s="251"/>
      <c r="E144" s="251"/>
      <c r="F144" s="251"/>
      <c r="G144" s="251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111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2">
        <v>61</v>
      </c>
      <c r="B145" s="173" t="s">
        <v>243</v>
      </c>
      <c r="C145" s="183" t="s">
        <v>244</v>
      </c>
      <c r="D145" s="174" t="s">
        <v>235</v>
      </c>
      <c r="E145" s="175">
        <v>25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7"/>
      <c r="S145" s="177" t="s">
        <v>118</v>
      </c>
      <c r="T145" s="178" t="s">
        <v>119</v>
      </c>
      <c r="U145" s="160">
        <v>0</v>
      </c>
      <c r="V145" s="160">
        <f>ROUND(E145*U145,2)</f>
        <v>0</v>
      </c>
      <c r="W145" s="160"/>
      <c r="X145" s="160" t="s">
        <v>105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106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54" t="s">
        <v>242</v>
      </c>
      <c r="D146" s="255"/>
      <c r="E146" s="255"/>
      <c r="F146" s="255"/>
      <c r="G146" s="255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110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250"/>
      <c r="D147" s="251"/>
      <c r="E147" s="251"/>
      <c r="F147" s="251"/>
      <c r="G147" s="251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111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2">
        <v>62</v>
      </c>
      <c r="B148" s="173" t="s">
        <v>245</v>
      </c>
      <c r="C148" s="183" t="s">
        <v>246</v>
      </c>
      <c r="D148" s="174" t="s">
        <v>247</v>
      </c>
      <c r="E148" s="175">
        <v>50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0</v>
      </c>
      <c r="O148" s="177">
        <f>ROUND(E148*N148,2)</f>
        <v>0</v>
      </c>
      <c r="P148" s="177">
        <v>0</v>
      </c>
      <c r="Q148" s="177">
        <f>ROUND(E148*P148,2)</f>
        <v>0</v>
      </c>
      <c r="R148" s="177"/>
      <c r="S148" s="177" t="s">
        <v>118</v>
      </c>
      <c r="T148" s="178" t="s">
        <v>119</v>
      </c>
      <c r="U148" s="160">
        <v>0</v>
      </c>
      <c r="V148" s="160">
        <f>ROUND(E148*U148,2)</f>
        <v>0</v>
      </c>
      <c r="W148" s="160"/>
      <c r="X148" s="160" t="s">
        <v>105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106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46"/>
      <c r="D149" s="247"/>
      <c r="E149" s="247"/>
      <c r="F149" s="247"/>
      <c r="G149" s="247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111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2">
        <v>63</v>
      </c>
      <c r="B150" s="173" t="s">
        <v>248</v>
      </c>
      <c r="C150" s="183" t="s">
        <v>249</v>
      </c>
      <c r="D150" s="174" t="s">
        <v>247</v>
      </c>
      <c r="E150" s="175">
        <v>30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7"/>
      <c r="S150" s="177" t="s">
        <v>118</v>
      </c>
      <c r="T150" s="178" t="s">
        <v>119</v>
      </c>
      <c r="U150" s="160">
        <v>0</v>
      </c>
      <c r="V150" s="160">
        <f>ROUND(E150*U150,2)</f>
        <v>0</v>
      </c>
      <c r="W150" s="160"/>
      <c r="X150" s="160" t="s">
        <v>105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106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46"/>
      <c r="D151" s="247"/>
      <c r="E151" s="247"/>
      <c r="F151" s="247"/>
      <c r="G151" s="247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111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2">
        <v>64</v>
      </c>
      <c r="B152" s="173" t="s">
        <v>250</v>
      </c>
      <c r="C152" s="183" t="s">
        <v>251</v>
      </c>
      <c r="D152" s="174" t="s">
        <v>228</v>
      </c>
      <c r="E152" s="175">
        <v>1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7">
        <v>0</v>
      </c>
      <c r="O152" s="177">
        <f>ROUND(E152*N152,2)</f>
        <v>0</v>
      </c>
      <c r="P152" s="177">
        <v>0</v>
      </c>
      <c r="Q152" s="177">
        <f>ROUND(E152*P152,2)</f>
        <v>0</v>
      </c>
      <c r="R152" s="177"/>
      <c r="S152" s="177" t="s">
        <v>118</v>
      </c>
      <c r="T152" s="178" t="s">
        <v>119</v>
      </c>
      <c r="U152" s="160">
        <v>0</v>
      </c>
      <c r="V152" s="160">
        <f>ROUND(E152*U152,2)</f>
        <v>0</v>
      </c>
      <c r="W152" s="160"/>
      <c r="X152" s="160" t="s">
        <v>105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106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46"/>
      <c r="D153" s="247"/>
      <c r="E153" s="247"/>
      <c r="F153" s="247"/>
      <c r="G153" s="247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111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2">
        <v>65</v>
      </c>
      <c r="B154" s="173" t="s">
        <v>252</v>
      </c>
      <c r="C154" s="183" t="s">
        <v>253</v>
      </c>
      <c r="D154" s="174" t="s">
        <v>254</v>
      </c>
      <c r="E154" s="175">
        <v>15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7"/>
      <c r="S154" s="177" t="s">
        <v>118</v>
      </c>
      <c r="T154" s="178" t="s">
        <v>119</v>
      </c>
      <c r="U154" s="160">
        <v>0</v>
      </c>
      <c r="V154" s="160">
        <f>ROUND(E154*U154,2)</f>
        <v>0</v>
      </c>
      <c r="W154" s="160"/>
      <c r="X154" s="160" t="s">
        <v>105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106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46"/>
      <c r="D155" s="247"/>
      <c r="E155" s="247"/>
      <c r="F155" s="247"/>
      <c r="G155" s="247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111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72">
        <v>66</v>
      </c>
      <c r="B156" s="173" t="s">
        <v>255</v>
      </c>
      <c r="C156" s="183" t="s">
        <v>256</v>
      </c>
      <c r="D156" s="174" t="s">
        <v>254</v>
      </c>
      <c r="E156" s="175">
        <v>15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7"/>
      <c r="S156" s="177" t="s">
        <v>118</v>
      </c>
      <c r="T156" s="178" t="s">
        <v>119</v>
      </c>
      <c r="U156" s="160">
        <v>0</v>
      </c>
      <c r="V156" s="160">
        <f>ROUND(E156*U156,2)</f>
        <v>0</v>
      </c>
      <c r="W156" s="160"/>
      <c r="X156" s="160" t="s">
        <v>105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106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246"/>
      <c r="D157" s="247"/>
      <c r="E157" s="247"/>
      <c r="F157" s="247"/>
      <c r="G157" s="247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111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2">
        <v>67</v>
      </c>
      <c r="B158" s="173" t="s">
        <v>257</v>
      </c>
      <c r="C158" s="183" t="s">
        <v>258</v>
      </c>
      <c r="D158" s="174" t="s">
        <v>259</v>
      </c>
      <c r="E158" s="175">
        <v>65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7" t="s">
        <v>260</v>
      </c>
      <c r="S158" s="177" t="s">
        <v>104</v>
      </c>
      <c r="T158" s="178" t="s">
        <v>104</v>
      </c>
      <c r="U158" s="160">
        <v>1</v>
      </c>
      <c r="V158" s="160">
        <f>ROUND(E158*U158,2)</f>
        <v>65</v>
      </c>
      <c r="W158" s="160"/>
      <c r="X158" s="160" t="s">
        <v>261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262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254" t="s">
        <v>263</v>
      </c>
      <c r="D159" s="255"/>
      <c r="E159" s="255"/>
      <c r="F159" s="255"/>
      <c r="G159" s="255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110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57"/>
      <c r="B160" s="158"/>
      <c r="C160" s="248" t="s">
        <v>264</v>
      </c>
      <c r="D160" s="249"/>
      <c r="E160" s="249"/>
      <c r="F160" s="249"/>
      <c r="G160" s="249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110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80" t="str">
        <f>C160</f>
        <v>Demontáž 2ks stávajících přívodních VZT jednotek a 2ks stávajících odvodních jednotek pro větrání sálu a jeviště vč. VZT potrubí a výustek</v>
      </c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248" t="s">
        <v>265</v>
      </c>
      <c r="D161" s="249"/>
      <c r="E161" s="249"/>
      <c r="F161" s="249"/>
      <c r="G161" s="249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110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250"/>
      <c r="D162" s="251"/>
      <c r="E162" s="251"/>
      <c r="F162" s="251"/>
      <c r="G162" s="251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111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>
        <v>68</v>
      </c>
      <c r="B163" s="158" t="s">
        <v>266</v>
      </c>
      <c r="C163" s="185" t="s">
        <v>267</v>
      </c>
      <c r="D163" s="159" t="s">
        <v>0</v>
      </c>
      <c r="E163" s="179"/>
      <c r="F163" s="161"/>
      <c r="G163" s="160">
        <f>ROUND(E163*F163,2)</f>
        <v>0</v>
      </c>
      <c r="H163" s="161"/>
      <c r="I163" s="160">
        <f>ROUND(E163*H163,2)</f>
        <v>0</v>
      </c>
      <c r="J163" s="161"/>
      <c r="K163" s="160">
        <f>ROUND(E163*J163,2)</f>
        <v>0</v>
      </c>
      <c r="L163" s="160">
        <v>21</v>
      </c>
      <c r="M163" s="160">
        <f>G163*(1+L163/100)</f>
        <v>0</v>
      </c>
      <c r="N163" s="160">
        <v>0</v>
      </c>
      <c r="O163" s="160">
        <f>ROUND(E163*N163,2)</f>
        <v>0</v>
      </c>
      <c r="P163" s="160">
        <v>0</v>
      </c>
      <c r="Q163" s="160">
        <f>ROUND(E163*P163,2)</f>
        <v>0</v>
      </c>
      <c r="R163" s="160" t="s">
        <v>268</v>
      </c>
      <c r="S163" s="160" t="s">
        <v>104</v>
      </c>
      <c r="T163" s="160" t="s">
        <v>104</v>
      </c>
      <c r="U163" s="160">
        <v>0</v>
      </c>
      <c r="V163" s="160">
        <f>ROUND(E163*U163,2)</f>
        <v>0</v>
      </c>
      <c r="W163" s="160"/>
      <c r="X163" s="160" t="s">
        <v>269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270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252" t="s">
        <v>271</v>
      </c>
      <c r="D164" s="253"/>
      <c r="E164" s="253"/>
      <c r="F164" s="253"/>
      <c r="G164" s="253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108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250"/>
      <c r="D165" s="251"/>
      <c r="E165" s="251"/>
      <c r="F165" s="251"/>
      <c r="G165" s="251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111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x14ac:dyDescent="0.2">
      <c r="A166" s="166" t="s">
        <v>98</v>
      </c>
      <c r="B166" s="167" t="s">
        <v>68</v>
      </c>
      <c r="C166" s="182" t="s">
        <v>69</v>
      </c>
      <c r="D166" s="168"/>
      <c r="E166" s="169"/>
      <c r="F166" s="170"/>
      <c r="G166" s="170">
        <f>SUMIF(AG167:AG171,"&lt;&gt;NOR",G167:G171)</f>
        <v>0</v>
      </c>
      <c r="H166" s="170"/>
      <c r="I166" s="170">
        <f>SUM(I167:I171)</f>
        <v>0</v>
      </c>
      <c r="J166" s="170"/>
      <c r="K166" s="170">
        <f>SUM(K167:K171)</f>
        <v>0</v>
      </c>
      <c r="L166" s="170"/>
      <c r="M166" s="170">
        <f>SUM(M167:M171)</f>
        <v>0</v>
      </c>
      <c r="N166" s="170"/>
      <c r="O166" s="170">
        <f>SUM(O167:O171)</f>
        <v>0.28999999999999998</v>
      </c>
      <c r="P166" s="170"/>
      <c r="Q166" s="170">
        <f>SUM(Q167:Q171)</f>
        <v>0</v>
      </c>
      <c r="R166" s="170"/>
      <c r="S166" s="170"/>
      <c r="T166" s="171"/>
      <c r="U166" s="165"/>
      <c r="V166" s="165">
        <f>SUM(V167:V171)</f>
        <v>18.07</v>
      </c>
      <c r="W166" s="165"/>
      <c r="X166" s="165"/>
      <c r="AG166" t="s">
        <v>99</v>
      </c>
    </row>
    <row r="167" spans="1:60" outlineLevel="1" x14ac:dyDescent="0.2">
      <c r="A167" s="172">
        <v>69</v>
      </c>
      <c r="B167" s="173" t="s">
        <v>272</v>
      </c>
      <c r="C167" s="183" t="s">
        <v>273</v>
      </c>
      <c r="D167" s="174" t="s">
        <v>102</v>
      </c>
      <c r="E167" s="175">
        <v>35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8.2199999999999999E-3</v>
      </c>
      <c r="O167" s="177">
        <f>ROUND(E167*N167,2)</f>
        <v>0.28999999999999998</v>
      </c>
      <c r="P167" s="177">
        <v>0</v>
      </c>
      <c r="Q167" s="177">
        <f>ROUND(E167*P167,2)</f>
        <v>0</v>
      </c>
      <c r="R167" s="177" t="s">
        <v>274</v>
      </c>
      <c r="S167" s="177" t="s">
        <v>104</v>
      </c>
      <c r="T167" s="178" t="s">
        <v>104</v>
      </c>
      <c r="U167" s="160">
        <v>0.442</v>
      </c>
      <c r="V167" s="160">
        <f>ROUND(E167*U167,2)</f>
        <v>15.47</v>
      </c>
      <c r="W167" s="160"/>
      <c r="X167" s="160" t="s">
        <v>105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106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254" t="s">
        <v>275</v>
      </c>
      <c r="D168" s="255"/>
      <c r="E168" s="255"/>
      <c r="F168" s="255"/>
      <c r="G168" s="255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110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250"/>
      <c r="D169" s="251"/>
      <c r="E169" s="251"/>
      <c r="F169" s="251"/>
      <c r="G169" s="251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111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72">
        <v>70</v>
      </c>
      <c r="B170" s="173" t="s">
        <v>276</v>
      </c>
      <c r="C170" s="183" t="s">
        <v>277</v>
      </c>
      <c r="D170" s="174" t="s">
        <v>148</v>
      </c>
      <c r="E170" s="175">
        <v>4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0</v>
      </c>
      <c r="O170" s="177">
        <f>ROUND(E170*N170,2)</f>
        <v>0</v>
      </c>
      <c r="P170" s="177">
        <v>0</v>
      </c>
      <c r="Q170" s="177">
        <f>ROUND(E170*P170,2)</f>
        <v>0</v>
      </c>
      <c r="R170" s="177" t="s">
        <v>274</v>
      </c>
      <c r="S170" s="177" t="s">
        <v>104</v>
      </c>
      <c r="T170" s="178" t="s">
        <v>104</v>
      </c>
      <c r="U170" s="160">
        <v>0.65</v>
      </c>
      <c r="V170" s="160">
        <f>ROUND(E170*U170,2)</f>
        <v>2.6</v>
      </c>
      <c r="W170" s="160"/>
      <c r="X170" s="160" t="s">
        <v>105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106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246"/>
      <c r="D171" s="247"/>
      <c r="E171" s="247"/>
      <c r="F171" s="247"/>
      <c r="G171" s="247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111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x14ac:dyDescent="0.2">
      <c r="A172" s="166" t="s">
        <v>98</v>
      </c>
      <c r="B172" s="167" t="s">
        <v>70</v>
      </c>
      <c r="C172" s="182" t="s">
        <v>27</v>
      </c>
      <c r="D172" s="168"/>
      <c r="E172" s="169"/>
      <c r="F172" s="170"/>
      <c r="G172" s="170">
        <f>SUMIF(AG173:AG178,"&lt;&gt;NOR",G173:G178)</f>
        <v>0</v>
      </c>
      <c r="H172" s="170"/>
      <c r="I172" s="170">
        <f>SUM(I173:I178)</f>
        <v>0</v>
      </c>
      <c r="J172" s="170"/>
      <c r="K172" s="170">
        <f>SUM(K173:K178)</f>
        <v>0</v>
      </c>
      <c r="L172" s="170"/>
      <c r="M172" s="170">
        <f>SUM(M173:M178)</f>
        <v>0</v>
      </c>
      <c r="N172" s="170"/>
      <c r="O172" s="170">
        <f>SUM(O173:O178)</f>
        <v>0</v>
      </c>
      <c r="P172" s="170"/>
      <c r="Q172" s="170">
        <f>SUM(Q173:Q178)</f>
        <v>0</v>
      </c>
      <c r="R172" s="170"/>
      <c r="S172" s="170"/>
      <c r="T172" s="171"/>
      <c r="U172" s="165"/>
      <c r="V172" s="165">
        <f>SUM(V173:V178)</f>
        <v>0</v>
      </c>
      <c r="W172" s="165"/>
      <c r="X172" s="165"/>
      <c r="AG172" t="s">
        <v>99</v>
      </c>
    </row>
    <row r="173" spans="1:60" outlineLevel="1" x14ac:dyDescent="0.2">
      <c r="A173" s="172">
        <v>71</v>
      </c>
      <c r="B173" s="173" t="s">
        <v>278</v>
      </c>
      <c r="C173" s="183" t="s">
        <v>279</v>
      </c>
      <c r="D173" s="174" t="s">
        <v>280</v>
      </c>
      <c r="E173" s="175">
        <v>1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7"/>
      <c r="S173" s="177" t="s">
        <v>104</v>
      </c>
      <c r="T173" s="178" t="s">
        <v>119</v>
      </c>
      <c r="U173" s="160">
        <v>0</v>
      </c>
      <c r="V173" s="160">
        <f>ROUND(E173*U173,2)</f>
        <v>0</v>
      </c>
      <c r="W173" s="160"/>
      <c r="X173" s="160" t="s">
        <v>281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282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246"/>
      <c r="D174" s="247"/>
      <c r="E174" s="247"/>
      <c r="F174" s="247"/>
      <c r="G174" s="247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111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2">
        <v>72</v>
      </c>
      <c r="B175" s="173" t="s">
        <v>283</v>
      </c>
      <c r="C175" s="183" t="s">
        <v>284</v>
      </c>
      <c r="D175" s="174" t="s">
        <v>280</v>
      </c>
      <c r="E175" s="175">
        <v>1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7"/>
      <c r="S175" s="177" t="s">
        <v>104</v>
      </c>
      <c r="T175" s="178" t="s">
        <v>119</v>
      </c>
      <c r="U175" s="160">
        <v>0</v>
      </c>
      <c r="V175" s="160">
        <f>ROUND(E175*U175,2)</f>
        <v>0</v>
      </c>
      <c r="W175" s="160"/>
      <c r="X175" s="160" t="s">
        <v>281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285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246"/>
      <c r="D176" s="247"/>
      <c r="E176" s="247"/>
      <c r="F176" s="247"/>
      <c r="G176" s="247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111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2">
        <v>73</v>
      </c>
      <c r="B177" s="173" t="s">
        <v>286</v>
      </c>
      <c r="C177" s="183" t="s">
        <v>287</v>
      </c>
      <c r="D177" s="174" t="s">
        <v>280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7"/>
      <c r="S177" s="177" t="s">
        <v>104</v>
      </c>
      <c r="T177" s="178" t="s">
        <v>119</v>
      </c>
      <c r="U177" s="160">
        <v>0</v>
      </c>
      <c r="V177" s="160">
        <f>ROUND(E177*U177,2)</f>
        <v>0</v>
      </c>
      <c r="W177" s="160"/>
      <c r="X177" s="160" t="s">
        <v>281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282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246"/>
      <c r="D178" s="247"/>
      <c r="E178" s="247"/>
      <c r="F178" s="247"/>
      <c r="G178" s="247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111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x14ac:dyDescent="0.2">
      <c r="A179" s="3"/>
      <c r="B179" s="4"/>
      <c r="C179" s="186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85</v>
      </c>
    </row>
    <row r="180" spans="1:60" x14ac:dyDescent="0.2">
      <c r="A180" s="153"/>
      <c r="B180" s="154" t="s">
        <v>29</v>
      </c>
      <c r="C180" s="187"/>
      <c r="D180" s="155"/>
      <c r="E180" s="156"/>
      <c r="F180" s="156"/>
      <c r="G180" s="181">
        <f>G8+G13+G18+G166+G172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288</v>
      </c>
    </row>
    <row r="181" spans="1:60" x14ac:dyDescent="0.2">
      <c r="C181" s="188"/>
      <c r="D181" s="10"/>
      <c r="AG181" t="s">
        <v>291</v>
      </c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xCjDGeCubleH3Xs0NifJjpUKtDApb4AqD5xL7zlKpcOQikrHPclgmi98AoqHezj9Fvdx399yGjl9qAI+BXX7w==" saltValue="P2u/B56hHKMhHqSZSkFGLw==" spinCount="100000" sheet="1"/>
  <mergeCells count="94">
    <mergeCell ref="C22:G22"/>
    <mergeCell ref="A1:G1"/>
    <mergeCell ref="C2:G2"/>
    <mergeCell ref="C3:G3"/>
    <mergeCell ref="C4:G4"/>
    <mergeCell ref="C10:G10"/>
    <mergeCell ref="C11:G11"/>
    <mergeCell ref="C12:G12"/>
    <mergeCell ref="C15:G15"/>
    <mergeCell ref="C16:G16"/>
    <mergeCell ref="C17:G17"/>
    <mergeCell ref="C20:G20"/>
    <mergeCell ref="C46:G46"/>
    <mergeCell ref="C24:G24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70:G70"/>
    <mergeCell ref="C48:G48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94:G94"/>
    <mergeCell ref="C72:G72"/>
    <mergeCell ref="C74:G74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39:G139"/>
    <mergeCell ref="C120:G120"/>
    <mergeCell ref="C122:G122"/>
    <mergeCell ref="C124:G124"/>
    <mergeCell ref="C126:G126"/>
    <mergeCell ref="C127:G127"/>
    <mergeCell ref="C129:G129"/>
    <mergeCell ref="C131:G131"/>
    <mergeCell ref="C132:G132"/>
    <mergeCell ref="C134:G134"/>
    <mergeCell ref="C135:G135"/>
    <mergeCell ref="C137:G137"/>
    <mergeCell ref="C160:G160"/>
    <mergeCell ref="C141:G141"/>
    <mergeCell ref="C143:G143"/>
    <mergeCell ref="C144:G144"/>
    <mergeCell ref="C146:G146"/>
    <mergeCell ref="C147:G147"/>
    <mergeCell ref="C149:G149"/>
    <mergeCell ref="C151:G151"/>
    <mergeCell ref="C153:G153"/>
    <mergeCell ref="C155:G155"/>
    <mergeCell ref="C157:G157"/>
    <mergeCell ref="C159:G159"/>
    <mergeCell ref="C171:G171"/>
    <mergeCell ref="C174:G174"/>
    <mergeCell ref="C176:G176"/>
    <mergeCell ref="C178:G178"/>
    <mergeCell ref="C161:G161"/>
    <mergeCell ref="C162:G162"/>
    <mergeCell ref="C164:G164"/>
    <mergeCell ref="C165:G165"/>
    <mergeCell ref="C168:G168"/>
    <mergeCell ref="C169:G169"/>
  </mergeCells>
  <pageMargins left="0.59055118110236204" right="0.196850393700787" top="0.78740157499999996" bottom="0.78740157499999996" header="0.3" footer="0.3"/>
  <pageSetup paperSize="9" scale="93" fitToHeight="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SO-01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1 Pol'!Názvy_tisku</vt:lpstr>
      <vt:lpstr>oadresa</vt:lpstr>
      <vt:lpstr>Stavba!Objednatel</vt:lpstr>
      <vt:lpstr>Stavba!Objekt</vt:lpstr>
      <vt:lpstr>'SO-01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</dc:creator>
  <cp:lastModifiedBy>Šopová Marcela</cp:lastModifiedBy>
  <cp:lastPrinted>2019-11-25T15:51:18Z</cp:lastPrinted>
  <dcterms:created xsi:type="dcterms:W3CDTF">2009-04-08T07:15:50Z</dcterms:created>
  <dcterms:modified xsi:type="dcterms:W3CDTF">2019-11-25T15:52:43Z</dcterms:modified>
</cp:coreProperties>
</file>