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30" windowWidth="29040" windowHeight="16440" activeTab="1"/>
  </bookViews>
  <sheets>
    <sheet name="Parametry" sheetId="1" r:id="rId1"/>
    <sheet name="Rekapitulace" sheetId="3" r:id="rId2"/>
    <sheet name="Rozpočet" sheetId="2" r:id="rId3"/>
  </sheets>
  <definedNames>
    <definedName name="_xlnm.Print_Area" localSheetId="0">'Parametry'!$A$1:$B$32</definedName>
    <definedName name="_xlnm.Print_Area" localSheetId="1">'Rekapitulace'!$A$1:$C$36</definedName>
    <definedName name="_xlnm.Print_Area" localSheetId="2">'Rozpočet'!$A$1:$H$97</definedName>
  </definedNames>
  <calcPr calcId="145621"/>
</workbook>
</file>

<file path=xl/sharedStrings.xml><?xml version="1.0" encoding="utf-8"?>
<sst xmlns="http://schemas.openxmlformats.org/spreadsheetml/2006/main" count="309" uniqueCount="185">
  <si>
    <t>Název</t>
  </si>
  <si>
    <t>Hodnota</t>
  </si>
  <si>
    <t>Nadpis rekapitulace</t>
  </si>
  <si>
    <t>Akce</t>
  </si>
  <si>
    <t>Základní škola Školní 246, Petřvald</t>
  </si>
  <si>
    <t>Projekt</t>
  </si>
  <si>
    <t>Výměna osvětlení         tělocvičny</t>
  </si>
  <si>
    <t>Investor</t>
  </si>
  <si>
    <t>Město Petřvald, Nám. Gen. Vicherka 2511, 735 41 Petřvald</t>
  </si>
  <si>
    <t>Z. č.</t>
  </si>
  <si>
    <t>1219</t>
  </si>
  <si>
    <t>A. č.</t>
  </si>
  <si>
    <t/>
  </si>
  <si>
    <t>Smlouva</t>
  </si>
  <si>
    <t>Vypracoval</t>
  </si>
  <si>
    <t>Ing.Novák</t>
  </si>
  <si>
    <t>Kontroloval</t>
  </si>
  <si>
    <t>Datum</t>
  </si>
  <si>
    <t>30.8.2019</t>
  </si>
  <si>
    <t>Zpracovatel</t>
  </si>
  <si>
    <t>Ing.Novák-NOVEL, A.Gavlase 111/32, 700 30 Ostrava</t>
  </si>
  <si>
    <t>CÚ</t>
  </si>
  <si>
    <t>6/2019</t>
  </si>
  <si>
    <t>Poznámka</t>
  </si>
  <si>
    <t>Rozpočet zpracován v soustavě RTS - položky nezatříděny</t>
  </si>
  <si>
    <t>Doprava dodávek  (3,6) %</t>
  </si>
  <si>
    <t>3,60</t>
  </si>
  <si>
    <t>Přesun dodávek  (1) %</t>
  </si>
  <si>
    <t>0,00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</si>
  <si>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</si>
  <si>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</si>
  <si>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</si>
  <si>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</si>
  <si>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</si>
  <si>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</si>
  <si>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</si>
  <si>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</si>
  <si>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</si>
  <si>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</si>
  <si>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</si>
  <si>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</si>
  <si>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</si>
  <si>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</si>
  <si>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</si>
  <si>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</si>
  <si>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</si>
  <si>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0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</si>
  <si>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</si>
  <si>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</si>
  <si>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</si>
  <si>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</si>
  <si>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</si>
  <si>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</si>
  <si>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</si>
  <si>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</si>
  <si>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</si>
  <si>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1. DODÁVKY</t>
  </si>
  <si>
    <t>Dozbrojení rozvaděče R01-2, spec. dle vč.04</t>
  </si>
  <si>
    <t>ks</t>
  </si>
  <si>
    <t>Ovládací skříň OS, spec. dle vč.05</t>
  </si>
  <si>
    <t>AXIAÍLNÍ VENTILÁTOR: HXBR/6-400, 124W/230V, 2100 m3/h, 40Pa</t>
  </si>
  <si>
    <t>PŘETLAKOVÁ KLAPKA SAMOTIŽNÁ TRK 400</t>
  </si>
  <si>
    <t>OVLADAČ OTEVÍRÁNÍ OKEN GEZE AS 500LTA-230 + PŘÍDRŽ.MODUL</t>
  </si>
  <si>
    <t>Dodávky - celkem</t>
  </si>
  <si>
    <t>2. SILNOPROUD</t>
  </si>
  <si>
    <t>2.1 Svítidla a světelné zdroje</t>
  </si>
  <si>
    <t>SVÍTIDLA VČETNĚ SVĚTELNÝCH ZDROJŮ, PŘEDŘADNÝCH ČÁSTÍ A DALŠÍHO PŘÍSLUŠENSTVÍ,vč.poplatku za recyklaci. Případně použité typy svítidel jsou uvedeny jako vzor, přičemž lze použít srovnatelný ekvivalent</t>
  </si>
  <si>
    <t>A - Svítidlo typ "A" dle Legendy svítidel v příloze č. 01-TZ, dodávka,montáž a připojení</t>
  </si>
  <si>
    <t>AX - Svítidlo typ "AX" dle Legendy svítidel v příloze č. 01-TZ, jedná se o svítidlo "A" navíc osazené autonomním nouzovým modulem tak 3W/1h (275 lm). dodávka,montáž a připojení</t>
  </si>
  <si>
    <t>B - Svítidlo typ "B" dle Legendy svítidel v příloze č. 01-TZ, dodávka,montáž a připojení</t>
  </si>
  <si>
    <t>2.1 Svítidla a světelné zdroje - celkem</t>
  </si>
  <si>
    <t>2.2 Elektromontážní materiál a práce</t>
  </si>
  <si>
    <t>KABELOVÉ KRABICOVÉ ROZVODKY IP 65, KABEL. VÝSTUPY S METRICKÝMI VÝVODKAMI, BARVA ŠEDÁ RAL7035, TERMOPLAST</t>
  </si>
  <si>
    <t>D 9125 1,5-2,5 mm2, Cu, 5 pól. svorkovnice, s vnějším upevněním</t>
  </si>
  <si>
    <t>K 9065 2,5-6 mm2, Cu,  5 pól. svorkovnice</t>
  </si>
  <si>
    <t>SVORKOVNICE KRABICOVÁ bezšroubová</t>
  </si>
  <si>
    <t>273-104 3x1-2,5mm2</t>
  </si>
  <si>
    <t>273-105 5x1-2,5mm2</t>
  </si>
  <si>
    <t>273-403 3x1,5-4mm2</t>
  </si>
  <si>
    <t>TRUBKA OHEBNÁ - d20/750N</t>
  </si>
  <si>
    <t>m</t>
  </si>
  <si>
    <t>TRUBKA OHEBNÁ -d25/ 750N</t>
  </si>
  <si>
    <t>LHD 20X20 LIŠTA HRANATÁ</t>
  </si>
  <si>
    <t>LHD 40x20 LIŠTA HRANATÁ (2m v kartonu) - DVOJ. ZÁMEK</t>
  </si>
  <si>
    <t>SP 200X4.5 PÁSEK STAHOVACÍ</t>
  </si>
  <si>
    <t>SP 280X4.5 PÁSEK STAHOVACÍ</t>
  </si>
  <si>
    <t>STÍTKY OZNAČOVACÍ</t>
  </si>
  <si>
    <t>Označovací štítek kabelový</t>
  </si>
  <si>
    <t>Označovací štítek na zásuvky</t>
  </si>
  <si>
    <t>OCEL.NOSNÉ KONSTR.PRO PŘÍSTR.</t>
  </si>
  <si>
    <t>do 5kg</t>
  </si>
  <si>
    <t>do 10kg</t>
  </si>
  <si>
    <t>KABELOVÝ ŽLAB PLECHOVÝ, ŽÁROVĚ ZINKOVANÝ, VČETNĚ ZÁVĚSŮ,KONZOL, ROHŮ, SPOJ. MAT. A PŘÍSL. S VÍKEM.</t>
  </si>
  <si>
    <t>62/50 žlab</t>
  </si>
  <si>
    <t>125/50 žlab</t>
  </si>
  <si>
    <t>KABELOVÝ ŽEBŘÍK</t>
  </si>
  <si>
    <t>DÉLKA 3 M VČETNĚ SPOJEK</t>
  </si>
  <si>
    <t>A SPOJOVACÍHO MAT.</t>
  </si>
  <si>
    <t>Kž 300/60 kabelový žebřík</t>
  </si>
  <si>
    <t>VODIČE,KABELY, ŠŇŮRY</t>
  </si>
  <si>
    <t>KABEL SILOVÝ,IZOLACE PVC</t>
  </si>
  <si>
    <t>CYKY 2Ox1.5 mm2, pevně</t>
  </si>
  <si>
    <t>CYKY 3Ox1.5 mm2, pevně</t>
  </si>
  <si>
    <t>CYKY 3Jx1.5 mm2, pevně</t>
  </si>
  <si>
    <t>CYKY 3Jx2.5 mm2, pevně</t>
  </si>
  <si>
    <t>CYKY 5Jx1.5 mm2, pevně</t>
  </si>
  <si>
    <t>CYKY 5Jx2.5 mm2, pevně</t>
  </si>
  <si>
    <t>CYKY-J 7x2.5 mm2 , pevně</t>
  </si>
  <si>
    <t>ŠNŮRA STŘEDNÍ,IZOLACE KAUČUK</t>
  </si>
  <si>
    <t>H07RN-F 3Gx1.5 mm2, pevně</t>
  </si>
  <si>
    <t>H07RN-F 5Gx1.5 mm2, pevně</t>
  </si>
  <si>
    <t>H05VV-F-G 3x2.5 mm2 , pevně</t>
  </si>
  <si>
    <t>UKONČENÍ KABELŮ SMRŠŤOVACÍ ZÁKLOPKOU</t>
  </si>
  <si>
    <t xml:space="preserve"> do 3x4  mm2</t>
  </si>
  <si>
    <t xml:space="preserve"> do 5x4   mm2</t>
  </si>
  <si>
    <t>UKONČENÍ ŠŇŮR V GUMOVÉ HADICI SE ZAPOJENÍM</t>
  </si>
  <si>
    <t>do 3x4   mm2</t>
  </si>
  <si>
    <t>SPÍNAČE, PŘEPÍNAČE modulární koncepce, vícenásobné  rámečky, kompletní vč. krytek, rámečků a signálek, barva bílá, design Schneider UNICA nebo ekvivalent</t>
  </si>
  <si>
    <t>Jednopólový, řazení 1</t>
  </si>
  <si>
    <t>ZÁSUVKA nástěnná AC230V/16A, vzor ABB Variant+ nebo ekvivalent. IP54, plast</t>
  </si>
  <si>
    <t>Dvojnásobná, plast, IP54, vzor ABB Variant nebo ekvivalent</t>
  </si>
  <si>
    <t>ZÁSUVKA PRŮMYSLOVÁ NÁSTĚNNÁ</t>
  </si>
  <si>
    <t>16A,400V,3p+N+E plast, IP66</t>
  </si>
  <si>
    <t>VODIČ JEDNOŽILOVÝ, IZOLACE PVC, CYA (H07V-K)</t>
  </si>
  <si>
    <t>CY 6 mm2,ZŽ, pevně</t>
  </si>
  <si>
    <t>UKONČENÍ  VODIČŮ KABELOVÝMI OKY LISOVACÍMI  S PŘIPOJENÍM , oka Cu pocínovná dle DIN46234</t>
  </si>
  <si>
    <t xml:space="preserve"> Do   6   mm2</t>
  </si>
  <si>
    <t>MONTÁŽE VZT ZAŘÍZENÍ</t>
  </si>
  <si>
    <t>Montáž axiálního ventilátoru do zdi</t>
  </si>
  <si>
    <t>Montáž zamotížné přetlakové klapky 400/400 mm do zdiva</t>
  </si>
  <si>
    <t>TERMOSTATY</t>
  </si>
  <si>
    <t>Termostat prostorový REGO 97301, AC230V/10A, IP30</t>
  </si>
  <si>
    <t>HODINOVE ZUCTOVACI SAZBY</t>
  </si>
  <si>
    <t xml:space="preserve"> Demontaz stavajiciho elektro zarizeni a rozvodů,včetně likvidace demontovaného zařízení a stavebních odpadů</t>
  </si>
  <si>
    <t>hod</t>
  </si>
  <si>
    <t xml:space="preserve"> Zauceni obsluhy</t>
  </si>
  <si>
    <t xml:space="preserve"> Zabezpeceni pracoviste</t>
  </si>
  <si>
    <t xml:space="preserve"> Dokončovací práce, vypínání vedení</t>
  </si>
  <si>
    <t>Připojení servopohonů ovládání oken</t>
  </si>
  <si>
    <t xml:space="preserve"> Uprava stavajiciho rozvadece R01-2</t>
  </si>
  <si>
    <t>Domontáž a opět. montáž obkladů stěn s úpravou/výřezem pro instalaci zásuvek</t>
  </si>
  <si>
    <t>Použití pracovní plošiny do montážní výšky 7,0m, náklady za provoz vč. dopravy</t>
  </si>
  <si>
    <t>Demontáž ventilátorů</t>
  </si>
  <si>
    <t>Stavební výpomoc (sekání drážek a prostupů pro kabely s následným zapravení, opravný nátěr základ. barvou, vč. materiálu)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</si>
  <si>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</si>
  <si>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</si>
  <si>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</si>
  <si>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</si>
  <si>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 - výchozí revize elektroinstalace</t>
  </si>
  <si>
    <t xml:space="preserve"> Spoluprace s reviz.technikem</t>
  </si>
  <si>
    <t>2.2 Elektromontážní materiál a práce - celkem</t>
  </si>
  <si>
    <t>Podružný materiál</t>
  </si>
  <si>
    <t>SILNOPROUD - celkem</t>
  </si>
  <si>
    <t>Hodnota A</t>
  </si>
  <si>
    <t>Hodnota B</t>
  </si>
  <si>
    <t>Základní náklady</t>
  </si>
  <si>
    <t>Dodávka</t>
  </si>
  <si>
    <t>Doprava 3,60%, Přesun 0,00%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</si>
  <si>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</si>
  <si>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</si>
  <si>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</si>
  <si>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</si>
  <si>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</si>
  <si>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</si>
  <si>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</si>
  <si>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</si>
  <si>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</si>
  <si>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</si>
  <si>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</si>
  <si>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</si>
  <si>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</si>
  <si>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</si>
  <si>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</si>
  <si>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</si>
  <si>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</si>
  <si>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</si>
  <si>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</si>
  <si>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0%</t>
  </si>
  <si>
    <t>Náklady celkem s DPH</t>
  </si>
  <si>
    <t>Roční nárůst cen 0,00%</t>
  </si>
  <si>
    <t>Součty odstavců</t>
  </si>
  <si>
    <t xml:space="preserve">  2.1 Svítidla a světelné zdroje</t>
  </si>
  <si>
    <t xml:space="preserve">  2.2 Elektromontážní materiál a práce</t>
  </si>
  <si>
    <t>Kč</t>
  </si>
  <si>
    <t>02.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</si>
</sst>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6" borderId="1" xfId="0" applyNumberFormat="1" applyFont="1" applyFill="1" applyBorder="1" applyAlignment="1">
      <alignment horizontal="left"/>
    </xf>
    <xf numFmtId="4" fontId="6" fillId="6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49" fontId="6" fillId="6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Protection="1">
      <protection/>
    </xf>
    <xf numFmtId="0" fontId="0" fillId="0" borderId="0" xfId="0" applyFont="1"/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/>
    <xf numFmtId="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B9" sqref="B9"/>
    </sheetView>
  </sheetViews>
  <sheetFormatPr defaultColWidth="9.140625" defaultRowHeight="15"/>
  <cols>
    <col min="1" max="1" width="28.00390625" style="1" bestFit="1" customWidth="1"/>
    <col min="2" max="2" width="53.28125" style="1" bestFit="1" customWidth="1"/>
    <col min="3" max="3" width="9.140625" style="0" hidden="1" customWidth="1"/>
    <col min="4" max="4" width="9.140625" style="8" hidden="1" customWidth="1"/>
  </cols>
  <sheetData>
    <row r="1" spans="1:3" ht="15">
      <c r="A1" s="2" t="s">
        <v>0</v>
      </c>
      <c r="B1" s="2" t="s">
        <v>1</v>
      </c>
      <c r="C1" s="3"/>
    </row>
    <row r="2" spans="1:3" ht="15.75">
      <c r="A2" s="2" t="s">
        <v>2</v>
      </c>
      <c r="B2" s="4" t="s">
        <v>184</v>
      </c>
      <c r="C2" s="3"/>
    </row>
    <row r="3" spans="1:3" ht="15">
      <c r="A3" s="2" t="s">
        <v>3</v>
      </c>
      <c r="B3" s="5" t="s">
        <v>4</v>
      </c>
      <c r="C3" s="3"/>
    </row>
    <row r="4" spans="1:3" ht="15">
      <c r="A4" s="2" t="s">
        <v>5</v>
      </c>
      <c r="B4" s="5" t="s">
        <v>6</v>
      </c>
      <c r="C4" s="3"/>
    </row>
    <row r="5" spans="1:3" ht="15">
      <c r="A5" s="2" t="s">
        <v>7</v>
      </c>
      <c r="B5" s="5" t="s">
        <v>8</v>
      </c>
      <c r="C5" s="3"/>
    </row>
    <row r="6" spans="1:3" ht="15">
      <c r="A6" s="2" t="s">
        <v>9</v>
      </c>
      <c r="B6" s="5" t="s">
        <v>10</v>
      </c>
      <c r="C6" s="3"/>
    </row>
    <row r="7" spans="1:3" ht="15">
      <c r="A7" s="2" t="s">
        <v>11</v>
      </c>
      <c r="B7" s="5"/>
      <c r="C7" s="3"/>
    </row>
    <row r="8" spans="1:3" ht="15">
      <c r="A8" s="2" t="s">
        <v>13</v>
      </c>
      <c r="B8" s="5" t="s">
        <v>12</v>
      </c>
      <c r="C8" s="3"/>
    </row>
    <row r="9" spans="1:3" ht="15">
      <c r="A9" s="2" t="s">
        <v>14</v>
      </c>
      <c r="B9" s="5" t="s">
        <v>15</v>
      </c>
      <c r="C9" s="3"/>
    </row>
    <row r="10" spans="1:3" ht="15">
      <c r="A10" s="2" t="s">
        <v>16</v>
      </c>
      <c r="B10" s="5" t="s">
        <v>12</v>
      </c>
      <c r="C10" s="3"/>
    </row>
    <row r="11" spans="1:3" ht="15">
      <c r="A11" s="2" t="s">
        <v>17</v>
      </c>
      <c r="B11" s="5" t="s">
        <v>18</v>
      </c>
      <c r="C11" s="3"/>
    </row>
    <row r="12" spans="1:3" ht="15">
      <c r="A12" s="2" t="s">
        <v>19</v>
      </c>
      <c r="B12" s="5" t="s">
        <v>20</v>
      </c>
      <c r="C12" s="3"/>
    </row>
    <row r="13" spans="1:3" ht="15">
      <c r="A13" s="2" t="s">
        <v>21</v>
      </c>
      <c r="B13" s="5" t="s">
        <v>22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12</v>
      </c>
      <c r="B15" s="2" t="s">
        <v>12</v>
      </c>
      <c r="C15" s="3"/>
    </row>
    <row r="16" spans="1:3" ht="15">
      <c r="A16" s="2" t="s">
        <v>25</v>
      </c>
      <c r="B16" s="6" t="s">
        <v>26</v>
      </c>
      <c r="C16" s="3"/>
    </row>
    <row r="17" spans="1:3" ht="15">
      <c r="A17" s="2" t="s">
        <v>27</v>
      </c>
      <c r="B17" s="6" t="s">
        <v>28</v>
      </c>
      <c r="C17" s="3"/>
    </row>
    <row r="18" spans="1:3" ht="15">
      <c r="A18" s="2" t="s">
        <v>29</v>
      </c>
      <c r="B18" s="6" t="s">
        <v>28</v>
      </c>
      <c r="C18" s="3"/>
    </row>
    <row r="19" spans="1:3" ht="15">
      <c r="A19" s="2" t="s">
        <v>30</v>
      </c>
      <c r="B19" s="6" t="s">
        <v>28</v>
      </c>
      <c r="C19" s="3"/>
    </row>
    <row r="20" spans="1:3" ht="15">
      <c r="A20" s="2" t="s">
        <v>31</v>
      </c>
      <c r="B20" s="6" t="s">
        <v>28</v>
      </c>
      <c r="C20" s="3"/>
    </row>
    <row r="21" spans="1:3" ht="15">
      <c r="A21" s="2" t="s">
        <v>32</v>
      </c>
      <c r="B21" s="6" t="s">
        <v>28</v>
      </c>
      <c r="C21" s="3"/>
    </row>
    <row r="22" spans="1:3" ht="15">
      <c r="A22" s="2" t="s">
        <v>33</v>
      </c>
      <c r="B22" s="6" t="s">
        <v>28</v>
      </c>
      <c r="C22" s="3"/>
    </row>
    <row r="23" spans="1:3" ht="15">
      <c r="A23" s="2" t="s">
        <v>34</v>
      </c>
      <c r="B23" s="6" t="s">
        <v>28</v>
      </c>
      <c r="C23" s="3"/>
    </row>
    <row r="24" spans="1:3" ht="15">
      <c r="A24" s="2" t="s">
        <v>35</v>
      </c>
      <c r="B24" s="6" t="s">
        <v>28</v>
      </c>
      <c r="C24" s="3"/>
    </row>
    <row r="25" spans="1:3" ht="15">
      <c r="A25" s="2" t="s">
        <v>36</v>
      </c>
      <c r="B25" s="6" t="s">
        <v>28</v>
      </c>
      <c r="C25" s="3"/>
    </row>
    <row r="26" spans="1:3" ht="15">
      <c r="A26" s="2" t="s">
        <v>37</v>
      </c>
      <c r="B26" s="6" t="s">
        <v>38</v>
      </c>
      <c r="C26" s="3"/>
    </row>
    <row r="27" spans="1:3" ht="15">
      <c r="A27" s="2" t="s">
        <v>39</v>
      </c>
      <c r="B27" s="6" t="s">
        <v>28</v>
      </c>
      <c r="C27" s="3"/>
    </row>
    <row r="28" spans="1:3" ht="15">
      <c r="A28" s="2" t="s">
        <v>40</v>
      </c>
      <c r="B28" s="6" t="s">
        <v>28</v>
      </c>
      <c r="C28" s="3"/>
    </row>
    <row r="29" spans="1:3" ht="15">
      <c r="A29" s="2" t="s">
        <v>41</v>
      </c>
      <c r="B29" s="6" t="s">
        <v>28</v>
      </c>
      <c r="C29" s="3"/>
    </row>
    <row r="30" spans="1:3" ht="15">
      <c r="A30" s="2" t="s">
        <v>42</v>
      </c>
      <c r="B30" s="6" t="s">
        <v>28</v>
      </c>
      <c r="C30" s="3"/>
    </row>
    <row r="31" spans="1:3" ht="26.25">
      <c r="A31" s="7" t="s">
        <v>43</v>
      </c>
      <c r="B31" s="6" t="s">
        <v>44</v>
      </c>
      <c r="C31" s="3"/>
    </row>
    <row r="32" spans="1:3" ht="15">
      <c r="A32" s="2" t="s">
        <v>45</v>
      </c>
      <c r="B32" s="6" t="s">
        <v>46</v>
      </c>
      <c r="C32" s="3"/>
    </row>
    <row r="33" spans="1:2" ht="15">
      <c r="A33" s="1" t="s">
        <v>47</v>
      </c>
      <c r="B33" s="1">
        <v>3</v>
      </c>
    </row>
    <row r="34" spans="1:2" ht="15">
      <c r="A34" s="1" t="s">
        <v>48</v>
      </c>
      <c r="B34" s="1">
        <v>2</v>
      </c>
    </row>
  </sheetData>
  <printOptions gridLines="1" headings="1"/>
  <pageMargins left="0.7" right="0.7" top="0.787401575" bottom="0.787401575" header="0.3" footer="0.3"/>
  <pageSetup horizontalDpi="600" verticalDpi="600" orientation="portrait" paperSize="9" r:id="rId1"/>
  <headerFooter>
    <oddHeader>&amp;CZákladní škola Školní 246, Petřvald
Výměna osvětlení  tělocvičny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 topLeftCell="A1">
      <selection activeCell="B41" sqref="B41:B45"/>
    </sheetView>
  </sheetViews>
  <sheetFormatPr defaultColWidth="9.140625" defaultRowHeight="15"/>
  <cols>
    <col min="1" max="1" width="40.140625" style="1" bestFit="1" customWidth="1"/>
    <col min="2" max="2" width="9.8515625" style="9" bestFit="1" customWidth="1"/>
    <col min="3" max="3" width="11.28125" style="9" bestFit="1" customWidth="1"/>
    <col min="4" max="4" width="9.140625" style="0" hidden="1" customWidth="1"/>
    <col min="6" max="6" width="9.140625" style="8" hidden="1" customWidth="1"/>
  </cols>
  <sheetData>
    <row r="1" spans="1:4" ht="15">
      <c r="A1" s="2" t="s">
        <v>0</v>
      </c>
      <c r="B1" s="10" t="s">
        <v>153</v>
      </c>
      <c r="C1" s="10" t="s">
        <v>154</v>
      </c>
      <c r="D1" s="3"/>
    </row>
    <row r="2" spans="1:4" ht="15">
      <c r="A2" s="5" t="s">
        <v>155</v>
      </c>
      <c r="B2" s="13" t="s">
        <v>183</v>
      </c>
      <c r="C2" s="13" t="s">
        <v>183</v>
      </c>
      <c r="D2" s="3"/>
    </row>
    <row r="3" spans="1:4" ht="15">
      <c r="A3" s="2" t="s">
        <v>156</v>
      </c>
      <c r="B3" s="12">
        <f>(Rozpočet!E8)</f>
        <v>0</v>
      </c>
      <c r="C3" s="12"/>
      <c r="D3" s="3"/>
    </row>
    <row r="4" spans="1:4" ht="15">
      <c r="A4" s="2" t="s">
        <v>157</v>
      </c>
      <c r="B4" s="12">
        <f>B3*Parametry!B16/100</f>
        <v>0</v>
      </c>
      <c r="C4" s="12">
        <f>B3*Parametry!B17/100</f>
        <v>0</v>
      </c>
      <c r="D4" s="3"/>
    </row>
    <row r="5" spans="1:4" ht="15">
      <c r="A5" s="2" t="s">
        <v>158</v>
      </c>
      <c r="B5" s="12"/>
      <c r="C5" s="12">
        <f>(Rozpočet!E97)+0</f>
        <v>0</v>
      </c>
      <c r="D5" s="3"/>
    </row>
    <row r="6" spans="1:4" ht="15">
      <c r="A6" s="2" t="s">
        <v>159</v>
      </c>
      <c r="B6" s="12"/>
      <c r="C6" s="12">
        <f>(Rozpočet!G8)+(Rozpočet!G97)+0</f>
        <v>0</v>
      </c>
      <c r="D6" s="3"/>
    </row>
    <row r="7" spans="1:4" ht="15">
      <c r="A7" s="6" t="s">
        <v>160</v>
      </c>
      <c r="B7" s="16">
        <f>B3+B4</f>
        <v>0</v>
      </c>
      <c r="C7" s="16">
        <f>C3+C4+C5+C6</f>
        <v>0</v>
      </c>
      <c r="D7" s="3"/>
    </row>
    <row r="8" spans="1:4" ht="15">
      <c r="A8" s="2" t="s">
        <v>161</v>
      </c>
      <c r="B8" s="12"/>
      <c r="C8" s="12">
        <f>(C5+C6)*Parametry!B18/100</f>
        <v>0</v>
      </c>
      <c r="D8" s="3"/>
    </row>
    <row r="9" spans="1:4" ht="15">
      <c r="A9" s="2" t="s">
        <v>162</v>
      </c>
      <c r="B9" s="12"/>
      <c r="C9" s="12">
        <f>0+0</f>
        <v>0</v>
      </c>
      <c r="D9" s="3"/>
    </row>
    <row r="10" spans="1:4" ht="15">
      <c r="A10" s="2" t="s">
        <v>163</v>
      </c>
      <c r="B10" s="12"/>
      <c r="C10" s="12">
        <f>0+0</f>
        <v>0</v>
      </c>
      <c r="D10" s="3"/>
    </row>
    <row r="11" spans="1:4" ht="15">
      <c r="A11" s="2" t="s">
        <v>164</v>
      </c>
      <c r="B11" s="12"/>
      <c r="C11" s="12">
        <f>(C9+C10)*Parametry!B19/100</f>
        <v>0</v>
      </c>
      <c r="D11" s="3"/>
    </row>
    <row r="12" spans="1:4" ht="15">
      <c r="A12" s="6" t="s">
        <v>165</v>
      </c>
      <c r="B12" s="16">
        <f>B7</f>
        <v>0</v>
      </c>
      <c r="C12" s="16">
        <f>C7+C8+C9+C10+C11</f>
        <v>0</v>
      </c>
      <c r="D12" s="3"/>
    </row>
    <row r="13" spans="1:4" ht="15">
      <c r="A13" s="2" t="s">
        <v>166</v>
      </c>
      <c r="B13" s="12"/>
      <c r="C13" s="12">
        <f>(B12+C12)*Parametry!B20/100</f>
        <v>0</v>
      </c>
      <c r="D13" s="3"/>
    </row>
    <row r="14" spans="1:4" ht="15">
      <c r="A14" s="2" t="s">
        <v>167</v>
      </c>
      <c r="B14" s="12"/>
      <c r="C14" s="12">
        <f>(B12+C12)*Parametry!B21/100</f>
        <v>0</v>
      </c>
      <c r="D14" s="3"/>
    </row>
    <row r="15" spans="1:4" ht="15">
      <c r="A15" s="2" t="s">
        <v>168</v>
      </c>
      <c r="B15" s="12"/>
      <c r="C15" s="12">
        <f>(B7+C7)*Parametry!B22/100</f>
        <v>0</v>
      </c>
      <c r="D15" s="3"/>
    </row>
    <row r="16" spans="1:4" ht="15">
      <c r="A16" s="5" t="s">
        <v>169</v>
      </c>
      <c r="B16" s="13"/>
      <c r="C16" s="13">
        <f>B12+C12+C13+C14+C15</f>
        <v>0</v>
      </c>
      <c r="D16" s="3"/>
    </row>
    <row r="17" spans="1:4" ht="15">
      <c r="A17" s="2" t="s">
        <v>12</v>
      </c>
      <c r="B17" s="12"/>
      <c r="C17" s="12"/>
      <c r="D17" s="3"/>
    </row>
    <row r="18" spans="1:4" ht="15">
      <c r="A18" s="5" t="s">
        <v>170</v>
      </c>
      <c r="B18" s="13"/>
      <c r="C18" s="13"/>
      <c r="D18" s="3"/>
    </row>
    <row r="19" spans="1:4" ht="15">
      <c r="A19" s="2" t="s">
        <v>171</v>
      </c>
      <c r="B19" s="12"/>
      <c r="C19" s="12">
        <f>C12*Parametry!B23/100</f>
        <v>0</v>
      </c>
      <c r="D19" s="3"/>
    </row>
    <row r="20" spans="1:4" ht="15">
      <c r="A20" s="2" t="s">
        <v>172</v>
      </c>
      <c r="B20" s="12"/>
      <c r="C20" s="12">
        <f>C12*Parametry!B24/100</f>
        <v>0</v>
      </c>
      <c r="D20" s="3"/>
    </row>
    <row r="21" spans="1:4" ht="15">
      <c r="A21" s="5" t="s">
        <v>173</v>
      </c>
      <c r="B21" s="13"/>
      <c r="C21" s="13">
        <f>C19+C20</f>
        <v>0</v>
      </c>
      <c r="D21" s="3"/>
    </row>
    <row r="22" spans="1:4" ht="15">
      <c r="A22" s="2" t="s">
        <v>174</v>
      </c>
      <c r="B22" s="12"/>
      <c r="C22" s="12">
        <f>Parametry!B25*Parametry!B28*(C16*Parametry!B27)^Parametry!B26</f>
        <v>0</v>
      </c>
      <c r="D22" s="3"/>
    </row>
    <row r="23" spans="1:4" ht="15">
      <c r="A23" s="2" t="s">
        <v>12</v>
      </c>
      <c r="B23" s="12"/>
      <c r="C23" s="12"/>
      <c r="D23" s="3"/>
    </row>
    <row r="24" spans="1:4" ht="15.75">
      <c r="A24" s="4" t="s">
        <v>175</v>
      </c>
      <c r="B24" s="11"/>
      <c r="C24" s="11">
        <f>C16+C21+C22</f>
        <v>0</v>
      </c>
      <c r="D24" s="3"/>
    </row>
    <row r="25" spans="1:4" ht="15">
      <c r="A25" s="2" t="s">
        <v>176</v>
      </c>
      <c r="B25" s="12">
        <f>(SUM(Rozpočet!E3:E7)+SUM(Rozpočet!E13:E15,Rozpočet!E19:E44,Rozpočet!E46:E94,Rozpočet!E96))+(SUM(Rozpočet!G3:G7)+SUM(Rozpočet!G13:G15,Rozpočet!G19:G44,Rozpočet!G46:G94))+B4+C4+C8+C11+C13+C14+C15+C21+C22</f>
        <v>0</v>
      </c>
      <c r="C25" s="12">
        <f>B25*Parametry!B31/100</f>
        <v>0</v>
      </c>
      <c r="D25" s="3"/>
    </row>
    <row r="26" spans="1:4" ht="15">
      <c r="A26" s="2" t="s">
        <v>177</v>
      </c>
      <c r="B26" s="12">
        <f>(SUM(Rozpočet!E19,Rozpočet!E22,Rozpočet!E32,Rozpočet!E35,Rozpočet!E38,Rozpočet!E41:E43,Rozpočet!E46,Rozpočet!E54,Rozpočet!E58,Rozpočet!E61,Rozpočet!E63,Rozpočet!E65,Rozpočet!E67,Rozpočet!E69,Rozpočet!E71,Rozpočet!E73,Rozpočet!E76,Rozpočet!E78,Rozpočet!E89,Rozpočet!E91:E92))+(SUM(Rozpočet!G19,Rozpočet!G22,Rozpočet!G32,Rozpočet!G35,Rozpočet!G38,Rozpočet!G41:G43,Rozpočet!G46,Rozpočet!G54,Rozpočet!G58,Rozpočet!G61,Rozpočet!G63,Rozpočet!G65,Rozpočet!G67,Rozpočet!G69,Rozpočet!G71,Rozpočet!G73,Rozpočet!G76,Rozpočet!G78,Rozpočet!G89,Rozpočet!G91:G92))</f>
        <v>0</v>
      </c>
      <c r="C26" s="12">
        <f>B26*Parametry!B32/100</f>
        <v>0</v>
      </c>
      <c r="D26" s="3"/>
    </row>
    <row r="27" spans="1:4" ht="15.75">
      <c r="A27" s="4" t="s">
        <v>178</v>
      </c>
      <c r="B27" s="11"/>
      <c r="C27" s="11">
        <f>C24+C25+C26</f>
        <v>0</v>
      </c>
      <c r="D27" s="3"/>
    </row>
    <row r="28" spans="1:4" ht="15">
      <c r="A28" s="2" t="s">
        <v>12</v>
      </c>
      <c r="B28" s="12"/>
      <c r="C28" s="12"/>
      <c r="D28" s="3"/>
    </row>
    <row r="29" spans="1:4" ht="15">
      <c r="A29" s="2" t="s">
        <v>179</v>
      </c>
      <c r="B29" s="12"/>
      <c r="C29" s="12">
        <f>C24*Parametry!B29/100</f>
        <v>0</v>
      </c>
      <c r="D29" s="3"/>
    </row>
    <row r="30" spans="1:4" ht="15">
      <c r="A30" s="2" t="s">
        <v>179</v>
      </c>
      <c r="B30" s="12"/>
      <c r="C30" s="12">
        <f>C24*Parametry!B30/100</f>
        <v>0</v>
      </c>
      <c r="D30" s="3"/>
    </row>
    <row r="31" spans="1:4" ht="15">
      <c r="A31" s="5" t="s">
        <v>180</v>
      </c>
      <c r="B31" s="17" t="s">
        <v>51</v>
      </c>
      <c r="C31" s="17" t="s">
        <v>53</v>
      </c>
      <c r="D31" s="3"/>
    </row>
    <row r="32" spans="1:4" ht="15">
      <c r="A32" s="2" t="s">
        <v>56</v>
      </c>
      <c r="B32" s="12">
        <f>(Rozpočet!E8)</f>
        <v>0</v>
      </c>
      <c r="C32" s="12">
        <f>(Rozpočet!G8)</f>
        <v>0</v>
      </c>
      <c r="D32" s="3"/>
    </row>
    <row r="33" spans="1:4" ht="15">
      <c r="A33" s="2" t="s">
        <v>64</v>
      </c>
      <c r="B33" s="12">
        <f>(Rozpočet!E97)</f>
        <v>0</v>
      </c>
      <c r="C33" s="12">
        <f>(Rozpočet!G97)</f>
        <v>0</v>
      </c>
      <c r="D33" s="3"/>
    </row>
    <row r="34" spans="1:4" ht="15">
      <c r="A34" s="2" t="s">
        <v>181</v>
      </c>
      <c r="B34" s="12">
        <f>(Rozpočet!E16)</f>
        <v>0</v>
      </c>
      <c r="C34" s="12">
        <f>(Rozpočet!G16)</f>
        <v>0</v>
      </c>
      <c r="D34" s="3"/>
    </row>
    <row r="35" spans="1:4" ht="15">
      <c r="A35" s="2" t="s">
        <v>182</v>
      </c>
      <c r="B35" s="12">
        <f>(Rozpočet!E95)</f>
        <v>0</v>
      </c>
      <c r="C35" s="12">
        <f>(Rozpočet!G95)</f>
        <v>0</v>
      </c>
      <c r="D35" s="3"/>
    </row>
    <row r="36" spans="1:4" ht="15">
      <c r="A36" s="2" t="s">
        <v>12</v>
      </c>
      <c r="B36" s="12"/>
      <c r="C36" s="12"/>
      <c r="D36" s="3"/>
    </row>
  </sheetData>
  <printOptions gridLines="1" headings="1"/>
  <pageMargins left="0.7" right="0.7" top="0.787401575" bottom="0.787401575" header="0.3" footer="0.3"/>
  <pageSetup horizontalDpi="600" verticalDpi="600" orientation="portrait" paperSize="9" r:id="rId1"/>
  <headerFooter>
    <oddHeader>&amp;CZákladní škola Školní 246, Petřvald
Výměna osvětlení  tělocvičny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workbookViewId="0" topLeftCell="A1">
      <selection activeCell="F16" sqref="F16"/>
    </sheetView>
  </sheetViews>
  <sheetFormatPr defaultColWidth="9.140625" defaultRowHeight="15"/>
  <cols>
    <col min="1" max="1" width="59.7109375" style="30" customWidth="1"/>
    <col min="2" max="2" width="4.421875" style="31" bestFit="1" customWidth="1"/>
    <col min="3" max="3" width="6.57421875" style="32" bestFit="1" customWidth="1"/>
    <col min="4" max="4" width="9.00390625" style="32" bestFit="1" customWidth="1"/>
    <col min="5" max="5" width="15.421875" style="32" bestFit="1" customWidth="1"/>
    <col min="6" max="6" width="8.00390625" style="32" bestFit="1" customWidth="1"/>
    <col min="7" max="7" width="14.57421875" style="32" bestFit="1" customWidth="1"/>
    <col min="8" max="8" width="12.28125" style="32" bestFit="1" customWidth="1"/>
    <col min="9" max="10" width="9.140625" style="25" hidden="1" customWidth="1"/>
    <col min="11" max="11" width="10.00390625" style="24" hidden="1" customWidth="1"/>
    <col min="12" max="16384" width="9.140625" style="25" customWidth="1"/>
  </cols>
  <sheetData>
    <row r="1" spans="1:11" ht="15">
      <c r="A1" s="20" t="s">
        <v>0</v>
      </c>
      <c r="B1" s="21" t="s">
        <v>49</v>
      </c>
      <c r="C1" s="22" t="s">
        <v>50</v>
      </c>
      <c r="D1" s="22" t="s">
        <v>51</v>
      </c>
      <c r="E1" s="22" t="s">
        <v>52</v>
      </c>
      <c r="F1" s="22" t="s">
        <v>53</v>
      </c>
      <c r="G1" s="22" t="s">
        <v>54</v>
      </c>
      <c r="H1" s="22" t="s">
        <v>55</v>
      </c>
      <c r="I1" s="23"/>
      <c r="J1" s="23"/>
      <c r="K1" s="24">
        <f>Parametry!B33/100*E13+Parametry!B33/100*E14+Parametry!B33/100*E15+Parametry!B33/100*E20+Parametry!B33/100*E21+Parametry!B33/100*E23+Parametry!B33/100*E24+Parametry!B33/100*E25+Parametry!B33/100*E26+Parametry!B33/100*E27+Parametry!B34/100*E28+Parametry!B34/100*E29+Parametry!B33/100*E30+Parametry!B33/100*E31+Parametry!B33/100*E33+Parametry!B33/100*E34+Parametry!B33/100*E36+Parametry!B33/100*E37+Parametry!B34/100*E39+Parametry!B34/100*E40+Parametry!B34/100*E44+Parametry!B33/100*E47+Parametry!B33/100*E48</f>
        <v>0</v>
      </c>
    </row>
    <row r="2" spans="1:11" ht="15">
      <c r="A2" s="26" t="s">
        <v>56</v>
      </c>
      <c r="B2" s="27" t="s">
        <v>12</v>
      </c>
      <c r="C2" s="28"/>
      <c r="D2" s="28"/>
      <c r="E2" s="28"/>
      <c r="F2" s="28"/>
      <c r="G2" s="28"/>
      <c r="H2" s="28"/>
      <c r="I2" s="23"/>
      <c r="J2" s="23"/>
      <c r="K2" s="24">
        <f>K1+Parametry!B33/100*E49+Parametry!B33/100*E50+Parametry!B33/100*E51+Parametry!B33/100*E52+Parametry!B34/100*E53+Parametry!B33/100*E55+Parametry!B33/100*E56+Parametry!B34/100*E57+Parametry!B33/100*E59+Parametry!B33/100*E60+Parametry!B33/100*E62+Parametry!B33/100*E64+Parametry!B33/100*E66+Parametry!B33/100*E68+Parametry!B33/100*E70+Parametry!B33/100*E72+Parametry!B34/100*E74+Parametry!B34/100*E75+Parametry!B34/100*E77+Parametry!B33/100*E79+Parametry!B33/100*E80+Parametry!B33/100*E81+Parametry!B33/100*E82</f>
        <v>0</v>
      </c>
    </row>
    <row r="3" spans="1:10" ht="15">
      <c r="A3" s="20" t="s">
        <v>57</v>
      </c>
      <c r="B3" s="21" t="s">
        <v>58</v>
      </c>
      <c r="C3" s="29">
        <v>1</v>
      </c>
      <c r="D3" s="29">
        <v>0</v>
      </c>
      <c r="E3" s="29">
        <f>C3*D3</f>
        <v>0</v>
      </c>
      <c r="F3" s="29">
        <v>0</v>
      </c>
      <c r="G3" s="29">
        <f>C3*F3</f>
        <v>0</v>
      </c>
      <c r="H3" s="29">
        <f>E3+G3</f>
        <v>0</v>
      </c>
      <c r="I3" s="23"/>
      <c r="J3" s="23"/>
    </row>
    <row r="4" spans="1:10" ht="15">
      <c r="A4" s="20" t="s">
        <v>59</v>
      </c>
      <c r="B4" s="21" t="s">
        <v>58</v>
      </c>
      <c r="C4" s="29">
        <v>1</v>
      </c>
      <c r="D4" s="29">
        <v>0</v>
      </c>
      <c r="E4" s="29">
        <f>C4*D4</f>
        <v>0</v>
      </c>
      <c r="F4" s="29">
        <v>0</v>
      </c>
      <c r="G4" s="29">
        <f>C4*F4</f>
        <v>0</v>
      </c>
      <c r="H4" s="29">
        <f>E4+G4</f>
        <v>0</v>
      </c>
      <c r="I4" s="23"/>
      <c r="J4" s="23"/>
    </row>
    <row r="5" spans="1:10" ht="15">
      <c r="A5" s="20" t="s">
        <v>60</v>
      </c>
      <c r="B5" s="21" t="s">
        <v>58</v>
      </c>
      <c r="C5" s="29">
        <v>2</v>
      </c>
      <c r="D5" s="29">
        <v>0</v>
      </c>
      <c r="E5" s="29">
        <f>C5*D5</f>
        <v>0</v>
      </c>
      <c r="F5" s="29">
        <v>0</v>
      </c>
      <c r="G5" s="29">
        <f>C5*F5</f>
        <v>0</v>
      </c>
      <c r="H5" s="29">
        <f>E5+G5</f>
        <v>0</v>
      </c>
      <c r="I5" s="23"/>
      <c r="J5" s="23"/>
    </row>
    <row r="6" spans="1:10" ht="15">
      <c r="A6" s="20" t="s">
        <v>61</v>
      </c>
      <c r="B6" s="21" t="s">
        <v>58</v>
      </c>
      <c r="C6" s="29">
        <v>2</v>
      </c>
      <c r="D6" s="29">
        <v>0</v>
      </c>
      <c r="E6" s="29">
        <f>C6*D6</f>
        <v>0</v>
      </c>
      <c r="F6" s="29">
        <v>0</v>
      </c>
      <c r="G6" s="29">
        <f>C6*F6</f>
        <v>0</v>
      </c>
      <c r="H6" s="29">
        <f>E6+G6</f>
        <v>0</v>
      </c>
      <c r="I6" s="23"/>
      <c r="J6" s="23"/>
    </row>
    <row r="7" spans="1:10" ht="30">
      <c r="A7" s="20" t="s">
        <v>62</v>
      </c>
      <c r="B7" s="21" t="s">
        <v>58</v>
      </c>
      <c r="C7" s="29">
        <v>1</v>
      </c>
      <c r="D7" s="29">
        <v>0</v>
      </c>
      <c r="E7" s="29">
        <f>C7*D7</f>
        <v>0</v>
      </c>
      <c r="F7" s="29">
        <v>0</v>
      </c>
      <c r="G7" s="29">
        <f>C7*F7</f>
        <v>0</v>
      </c>
      <c r="H7" s="29">
        <f>E7+G7</f>
        <v>0</v>
      </c>
      <c r="I7" s="23"/>
      <c r="J7" s="23"/>
    </row>
    <row r="8" spans="1:10" ht="15">
      <c r="A8" s="26" t="s">
        <v>63</v>
      </c>
      <c r="B8" s="27" t="s">
        <v>12</v>
      </c>
      <c r="C8" s="28"/>
      <c r="D8" s="28"/>
      <c r="E8" s="28">
        <f>SUM(E3:E7)</f>
        <v>0</v>
      </c>
      <c r="F8" s="28"/>
      <c r="G8" s="28">
        <f>SUM(G3:G7)</f>
        <v>0</v>
      </c>
      <c r="H8" s="28">
        <f>SUM(H3:H7)</f>
        <v>0</v>
      </c>
      <c r="I8" s="23"/>
      <c r="J8" s="23"/>
    </row>
    <row r="9" spans="1:10" ht="15">
      <c r="A9" s="20" t="s">
        <v>12</v>
      </c>
      <c r="B9" s="21" t="s">
        <v>12</v>
      </c>
      <c r="C9" s="29"/>
      <c r="D9" s="29"/>
      <c r="E9" s="29"/>
      <c r="F9" s="29"/>
      <c r="G9" s="29"/>
      <c r="H9" s="29">
        <f>E9+G9</f>
        <v>0</v>
      </c>
      <c r="I9" s="23"/>
      <c r="J9" s="23"/>
    </row>
    <row r="10" spans="1:10" ht="15">
      <c r="A10" s="26" t="s">
        <v>64</v>
      </c>
      <c r="B10" s="27" t="s">
        <v>12</v>
      </c>
      <c r="C10" s="28"/>
      <c r="D10" s="28"/>
      <c r="E10" s="28"/>
      <c r="F10" s="28"/>
      <c r="G10" s="28"/>
      <c r="H10" s="28"/>
      <c r="I10" s="23"/>
      <c r="J10" s="23"/>
    </row>
    <row r="11" spans="1:10" ht="15">
      <c r="A11" s="18" t="s">
        <v>65</v>
      </c>
      <c r="B11" s="5" t="s">
        <v>12</v>
      </c>
      <c r="C11" s="13"/>
      <c r="D11" s="13"/>
      <c r="E11" s="13"/>
      <c r="F11" s="13"/>
      <c r="G11" s="13"/>
      <c r="H11" s="13"/>
      <c r="I11" s="23"/>
      <c r="J11" s="23"/>
    </row>
    <row r="12" spans="1:10" ht="60">
      <c r="A12" s="19" t="s">
        <v>66</v>
      </c>
      <c r="B12" s="14" t="s">
        <v>12</v>
      </c>
      <c r="C12" s="15"/>
      <c r="D12" s="15"/>
      <c r="E12" s="15"/>
      <c r="F12" s="15"/>
      <c r="G12" s="15"/>
      <c r="H12" s="15">
        <f>E12+G12</f>
        <v>0</v>
      </c>
      <c r="I12" s="23"/>
      <c r="J12" s="23"/>
    </row>
    <row r="13" spans="1:10" ht="30">
      <c r="A13" s="20" t="s">
        <v>67</v>
      </c>
      <c r="B13" s="21" t="s">
        <v>58</v>
      </c>
      <c r="C13" s="29">
        <v>16</v>
      </c>
      <c r="D13" s="29">
        <v>0</v>
      </c>
      <c r="E13" s="29">
        <f>C13*D13</f>
        <v>0</v>
      </c>
      <c r="F13" s="29">
        <v>0</v>
      </c>
      <c r="G13" s="29">
        <f>C13*F13</f>
        <v>0</v>
      </c>
      <c r="H13" s="29">
        <f>E13+G13</f>
        <v>0</v>
      </c>
      <c r="I13" s="23"/>
      <c r="J13" s="23"/>
    </row>
    <row r="14" spans="1:10" ht="45">
      <c r="A14" s="20" t="s">
        <v>68</v>
      </c>
      <c r="B14" s="21" t="s">
        <v>58</v>
      </c>
      <c r="C14" s="29">
        <v>4</v>
      </c>
      <c r="D14" s="29">
        <v>0</v>
      </c>
      <c r="E14" s="29">
        <f>C14*D14</f>
        <v>0</v>
      </c>
      <c r="F14" s="29">
        <v>0</v>
      </c>
      <c r="G14" s="29">
        <f>C14*F14</f>
        <v>0</v>
      </c>
      <c r="H14" s="29">
        <f>E14+G14</f>
        <v>0</v>
      </c>
      <c r="I14" s="23"/>
      <c r="J14" s="23"/>
    </row>
    <row r="15" spans="1:10" ht="30">
      <c r="A15" s="20" t="s">
        <v>69</v>
      </c>
      <c r="B15" s="21" t="s">
        <v>58</v>
      </c>
      <c r="C15" s="29">
        <v>5</v>
      </c>
      <c r="D15" s="29">
        <v>0</v>
      </c>
      <c r="E15" s="29">
        <f>C15*D15</f>
        <v>0</v>
      </c>
      <c r="F15" s="29">
        <v>0</v>
      </c>
      <c r="G15" s="29">
        <f>C15*F15</f>
        <v>0</v>
      </c>
      <c r="H15" s="29">
        <f>E15+G15</f>
        <v>0</v>
      </c>
      <c r="I15" s="23"/>
      <c r="J15" s="23"/>
    </row>
    <row r="16" spans="1:10" ht="15">
      <c r="A16" s="18" t="s">
        <v>70</v>
      </c>
      <c r="B16" s="5" t="s">
        <v>12</v>
      </c>
      <c r="C16" s="13"/>
      <c r="D16" s="13"/>
      <c r="E16" s="13">
        <f>SUM(E12:E15)</f>
        <v>0</v>
      </c>
      <c r="F16" s="13"/>
      <c r="G16" s="13">
        <f>SUM(G12:G15)</f>
        <v>0</v>
      </c>
      <c r="H16" s="13">
        <f>SUM(H12:H15)</f>
        <v>0</v>
      </c>
      <c r="I16" s="23"/>
      <c r="J16" s="23"/>
    </row>
    <row r="17" spans="1:10" ht="15">
      <c r="A17" s="20" t="s">
        <v>12</v>
      </c>
      <c r="B17" s="21" t="s">
        <v>12</v>
      </c>
      <c r="C17" s="29"/>
      <c r="D17" s="29"/>
      <c r="E17" s="29"/>
      <c r="F17" s="29"/>
      <c r="G17" s="29"/>
      <c r="H17" s="29">
        <f>E17+G17</f>
        <v>0</v>
      </c>
      <c r="I17" s="23"/>
      <c r="J17" s="23"/>
    </row>
    <row r="18" spans="1:10" ht="15">
      <c r="A18" s="18" t="s">
        <v>71</v>
      </c>
      <c r="B18" s="5" t="s">
        <v>12</v>
      </c>
      <c r="C18" s="13"/>
      <c r="D18" s="13"/>
      <c r="E18" s="13"/>
      <c r="F18" s="13"/>
      <c r="G18" s="13"/>
      <c r="H18" s="13"/>
      <c r="I18" s="23"/>
      <c r="J18" s="23"/>
    </row>
    <row r="19" spans="1:10" ht="30">
      <c r="A19" s="19" t="s">
        <v>72</v>
      </c>
      <c r="B19" s="14" t="s">
        <v>12</v>
      </c>
      <c r="C19" s="15"/>
      <c r="D19" s="15"/>
      <c r="E19" s="15"/>
      <c r="F19" s="15"/>
      <c r="G19" s="15"/>
      <c r="H19" s="15"/>
      <c r="I19" s="23"/>
      <c r="J19" s="23"/>
    </row>
    <row r="20" spans="1:10" ht="15">
      <c r="A20" s="20" t="s">
        <v>73</v>
      </c>
      <c r="B20" s="21" t="s">
        <v>58</v>
      </c>
      <c r="C20" s="29">
        <v>40</v>
      </c>
      <c r="D20" s="29">
        <v>0</v>
      </c>
      <c r="E20" s="29">
        <f>C20*D20</f>
        <v>0</v>
      </c>
      <c r="F20" s="29">
        <v>0</v>
      </c>
      <c r="G20" s="29">
        <f>C20*F20</f>
        <v>0</v>
      </c>
      <c r="H20" s="29">
        <f>E20+G20</f>
        <v>0</v>
      </c>
      <c r="I20" s="23"/>
      <c r="J20" s="23"/>
    </row>
    <row r="21" spans="1:10" ht="15">
      <c r="A21" s="20" t="s">
        <v>74</v>
      </c>
      <c r="B21" s="21" t="s">
        <v>58</v>
      </c>
      <c r="C21" s="29">
        <v>4</v>
      </c>
      <c r="D21" s="29">
        <v>0</v>
      </c>
      <c r="E21" s="29">
        <f>C21*D21</f>
        <v>0</v>
      </c>
      <c r="F21" s="29">
        <v>0</v>
      </c>
      <c r="G21" s="29">
        <f>C21*F21</f>
        <v>0</v>
      </c>
      <c r="H21" s="29">
        <f>E21+G21</f>
        <v>0</v>
      </c>
      <c r="I21" s="23"/>
      <c r="J21" s="23"/>
    </row>
    <row r="22" spans="1:10" ht="15">
      <c r="A22" s="19" t="s">
        <v>75</v>
      </c>
      <c r="B22" s="14" t="s">
        <v>12</v>
      </c>
      <c r="C22" s="15"/>
      <c r="D22" s="15"/>
      <c r="E22" s="15"/>
      <c r="F22" s="15"/>
      <c r="G22" s="15"/>
      <c r="H22" s="15"/>
      <c r="I22" s="23"/>
      <c r="J22" s="23"/>
    </row>
    <row r="23" spans="1:10" ht="15">
      <c r="A23" s="20" t="s">
        <v>76</v>
      </c>
      <c r="B23" s="21" t="s">
        <v>58</v>
      </c>
      <c r="C23" s="29">
        <v>30</v>
      </c>
      <c r="D23" s="29">
        <v>0</v>
      </c>
      <c r="E23" s="29">
        <f aca="true" t="shared" si="0" ref="E23:E31">C23*D23</f>
        <v>0</v>
      </c>
      <c r="F23" s="29">
        <v>0</v>
      </c>
      <c r="G23" s="29">
        <f aca="true" t="shared" si="1" ref="G23:G31">C23*F23</f>
        <v>0</v>
      </c>
      <c r="H23" s="29">
        <f aca="true" t="shared" si="2" ref="H23:H31">E23+G23</f>
        <v>0</v>
      </c>
      <c r="I23" s="23"/>
      <c r="J23" s="23"/>
    </row>
    <row r="24" spans="1:10" ht="15">
      <c r="A24" s="20" t="s">
        <v>77</v>
      </c>
      <c r="B24" s="21" t="s">
        <v>58</v>
      </c>
      <c r="C24" s="29">
        <v>66</v>
      </c>
      <c r="D24" s="29">
        <v>0</v>
      </c>
      <c r="E24" s="29">
        <f t="shared" si="0"/>
        <v>0</v>
      </c>
      <c r="F24" s="29">
        <v>0</v>
      </c>
      <c r="G24" s="29">
        <f t="shared" si="1"/>
        <v>0</v>
      </c>
      <c r="H24" s="29">
        <f t="shared" si="2"/>
        <v>0</v>
      </c>
      <c r="I24" s="23"/>
      <c r="J24" s="23"/>
    </row>
    <row r="25" spans="1:10" ht="15">
      <c r="A25" s="20" t="s">
        <v>78</v>
      </c>
      <c r="B25" s="21" t="s">
        <v>58</v>
      </c>
      <c r="C25" s="29">
        <v>27</v>
      </c>
      <c r="D25" s="29">
        <v>0</v>
      </c>
      <c r="E25" s="29">
        <f t="shared" si="0"/>
        <v>0</v>
      </c>
      <c r="F25" s="29">
        <v>0</v>
      </c>
      <c r="G25" s="29">
        <f t="shared" si="1"/>
        <v>0</v>
      </c>
      <c r="H25" s="29">
        <f t="shared" si="2"/>
        <v>0</v>
      </c>
      <c r="I25" s="23"/>
      <c r="J25" s="23"/>
    </row>
    <row r="26" spans="1:10" ht="15">
      <c r="A26" s="20" t="s">
        <v>79</v>
      </c>
      <c r="B26" s="21" t="s">
        <v>80</v>
      </c>
      <c r="C26" s="29">
        <v>30</v>
      </c>
      <c r="D26" s="29">
        <v>0</v>
      </c>
      <c r="E26" s="29">
        <f t="shared" si="0"/>
        <v>0</v>
      </c>
      <c r="F26" s="29">
        <v>0</v>
      </c>
      <c r="G26" s="29">
        <f t="shared" si="1"/>
        <v>0</v>
      </c>
      <c r="H26" s="29">
        <f t="shared" si="2"/>
        <v>0</v>
      </c>
      <c r="I26" s="23"/>
      <c r="J26" s="23"/>
    </row>
    <row r="27" spans="1:10" ht="15">
      <c r="A27" s="20" t="s">
        <v>81</v>
      </c>
      <c r="B27" s="21" t="s">
        <v>80</v>
      </c>
      <c r="C27" s="29">
        <v>24</v>
      </c>
      <c r="D27" s="29">
        <v>0</v>
      </c>
      <c r="E27" s="29">
        <f t="shared" si="0"/>
        <v>0</v>
      </c>
      <c r="F27" s="29">
        <v>0</v>
      </c>
      <c r="G27" s="29">
        <f t="shared" si="1"/>
        <v>0</v>
      </c>
      <c r="H27" s="29">
        <f t="shared" si="2"/>
        <v>0</v>
      </c>
      <c r="I27" s="23"/>
      <c r="J27" s="23"/>
    </row>
    <row r="28" spans="1:10" ht="15">
      <c r="A28" s="20" t="s">
        <v>82</v>
      </c>
      <c r="B28" s="21" t="s">
        <v>80</v>
      </c>
      <c r="C28" s="29">
        <v>24</v>
      </c>
      <c r="D28" s="29">
        <v>0</v>
      </c>
      <c r="E28" s="29">
        <f t="shared" si="0"/>
        <v>0</v>
      </c>
      <c r="F28" s="29">
        <v>0</v>
      </c>
      <c r="G28" s="29">
        <f t="shared" si="1"/>
        <v>0</v>
      </c>
      <c r="H28" s="29">
        <f t="shared" si="2"/>
        <v>0</v>
      </c>
      <c r="I28" s="23"/>
      <c r="J28" s="23"/>
    </row>
    <row r="29" spans="1:10" ht="15">
      <c r="A29" s="20" t="s">
        <v>83</v>
      </c>
      <c r="B29" s="21" t="s">
        <v>80</v>
      </c>
      <c r="C29" s="29">
        <v>32</v>
      </c>
      <c r="D29" s="29">
        <v>0</v>
      </c>
      <c r="E29" s="29">
        <f t="shared" si="0"/>
        <v>0</v>
      </c>
      <c r="F29" s="29">
        <v>0</v>
      </c>
      <c r="G29" s="29">
        <f t="shared" si="1"/>
        <v>0</v>
      </c>
      <c r="H29" s="29">
        <f t="shared" si="2"/>
        <v>0</v>
      </c>
      <c r="I29" s="23"/>
      <c r="J29" s="23"/>
    </row>
    <row r="30" spans="1:10" ht="15">
      <c r="A30" s="20" t="s">
        <v>84</v>
      </c>
      <c r="B30" s="21" t="s">
        <v>58</v>
      </c>
      <c r="C30" s="29">
        <v>100</v>
      </c>
      <c r="D30" s="29">
        <v>0</v>
      </c>
      <c r="E30" s="29">
        <f t="shared" si="0"/>
        <v>0</v>
      </c>
      <c r="F30" s="29">
        <v>0</v>
      </c>
      <c r="G30" s="29">
        <f t="shared" si="1"/>
        <v>0</v>
      </c>
      <c r="H30" s="29">
        <f t="shared" si="2"/>
        <v>0</v>
      </c>
      <c r="I30" s="23"/>
      <c r="J30" s="23"/>
    </row>
    <row r="31" spans="1:10" ht="15">
      <c r="A31" s="20" t="s">
        <v>85</v>
      </c>
      <c r="B31" s="21" t="s">
        <v>58</v>
      </c>
      <c r="C31" s="29">
        <v>100</v>
      </c>
      <c r="D31" s="29">
        <v>0</v>
      </c>
      <c r="E31" s="29">
        <f t="shared" si="0"/>
        <v>0</v>
      </c>
      <c r="F31" s="29">
        <v>0</v>
      </c>
      <c r="G31" s="29">
        <f t="shared" si="1"/>
        <v>0</v>
      </c>
      <c r="H31" s="29">
        <f t="shared" si="2"/>
        <v>0</v>
      </c>
      <c r="I31" s="23"/>
      <c r="J31" s="23"/>
    </row>
    <row r="32" spans="1:10" ht="15">
      <c r="A32" s="19" t="s">
        <v>86</v>
      </c>
      <c r="B32" s="14" t="s">
        <v>12</v>
      </c>
      <c r="C32" s="15"/>
      <c r="D32" s="15"/>
      <c r="E32" s="15"/>
      <c r="F32" s="15"/>
      <c r="G32" s="15"/>
      <c r="H32" s="15"/>
      <c r="I32" s="23"/>
      <c r="J32" s="23"/>
    </row>
    <row r="33" spans="1:10" ht="15">
      <c r="A33" s="20" t="s">
        <v>87</v>
      </c>
      <c r="B33" s="21" t="s">
        <v>58</v>
      </c>
      <c r="C33" s="29">
        <v>28</v>
      </c>
      <c r="D33" s="29">
        <v>0</v>
      </c>
      <c r="E33" s="29">
        <f>C33*D33</f>
        <v>0</v>
      </c>
      <c r="F33" s="29">
        <v>0</v>
      </c>
      <c r="G33" s="29">
        <f>C33*F33</f>
        <v>0</v>
      </c>
      <c r="H33" s="29">
        <f>E33+G33</f>
        <v>0</v>
      </c>
      <c r="I33" s="23"/>
      <c r="J33" s="23"/>
    </row>
    <row r="34" spans="1:10" ht="15">
      <c r="A34" s="20" t="s">
        <v>88</v>
      </c>
      <c r="B34" s="21" t="s">
        <v>58</v>
      </c>
      <c r="C34" s="29">
        <v>4</v>
      </c>
      <c r="D34" s="29">
        <v>0</v>
      </c>
      <c r="E34" s="29">
        <f>C34*D34</f>
        <v>0</v>
      </c>
      <c r="F34" s="29">
        <v>0</v>
      </c>
      <c r="G34" s="29">
        <f>C34*F34</f>
        <v>0</v>
      </c>
      <c r="H34" s="29">
        <f>E34+G34</f>
        <v>0</v>
      </c>
      <c r="I34" s="23"/>
      <c r="J34" s="23"/>
    </row>
    <row r="35" spans="1:10" ht="15">
      <c r="A35" s="19" t="s">
        <v>89</v>
      </c>
      <c r="B35" s="14" t="s">
        <v>12</v>
      </c>
      <c r="C35" s="15"/>
      <c r="D35" s="15"/>
      <c r="E35" s="15"/>
      <c r="F35" s="15"/>
      <c r="G35" s="15"/>
      <c r="H35" s="15"/>
      <c r="I35" s="23"/>
      <c r="J35" s="23"/>
    </row>
    <row r="36" spans="1:10" ht="15">
      <c r="A36" s="20" t="s">
        <v>90</v>
      </c>
      <c r="B36" s="21" t="s">
        <v>58</v>
      </c>
      <c r="C36" s="29">
        <v>35</v>
      </c>
      <c r="D36" s="29">
        <v>0</v>
      </c>
      <c r="E36" s="29">
        <f>C36*D36</f>
        <v>0</v>
      </c>
      <c r="F36" s="29">
        <v>0</v>
      </c>
      <c r="G36" s="29">
        <f>C36*F36</f>
        <v>0</v>
      </c>
      <c r="H36" s="29">
        <f>E36+G36</f>
        <v>0</v>
      </c>
      <c r="I36" s="23"/>
      <c r="J36" s="23"/>
    </row>
    <row r="37" spans="1:10" ht="15">
      <c r="A37" s="20" t="s">
        <v>91</v>
      </c>
      <c r="B37" s="21" t="s">
        <v>58</v>
      </c>
      <c r="C37" s="29">
        <v>24</v>
      </c>
      <c r="D37" s="29">
        <v>0</v>
      </c>
      <c r="E37" s="29">
        <f>C37*D37</f>
        <v>0</v>
      </c>
      <c r="F37" s="29">
        <v>0</v>
      </c>
      <c r="G37" s="29">
        <f>C37*F37</f>
        <v>0</v>
      </c>
      <c r="H37" s="29">
        <f>E37+G37</f>
        <v>0</v>
      </c>
      <c r="I37" s="23"/>
      <c r="J37" s="23"/>
    </row>
    <row r="38" spans="1:10" ht="30">
      <c r="A38" s="19" t="s">
        <v>92</v>
      </c>
      <c r="B38" s="14" t="s">
        <v>12</v>
      </c>
      <c r="C38" s="15"/>
      <c r="D38" s="15"/>
      <c r="E38" s="15"/>
      <c r="F38" s="15"/>
      <c r="G38" s="15"/>
      <c r="H38" s="15"/>
      <c r="I38" s="23"/>
      <c r="J38" s="23"/>
    </row>
    <row r="39" spans="1:10" ht="15">
      <c r="A39" s="20" t="s">
        <v>93</v>
      </c>
      <c r="B39" s="21" t="s">
        <v>80</v>
      </c>
      <c r="C39" s="29">
        <v>70</v>
      </c>
      <c r="D39" s="29">
        <v>0</v>
      </c>
      <c r="E39" s="29">
        <f>C39*D39</f>
        <v>0</v>
      </c>
      <c r="F39" s="29">
        <v>0</v>
      </c>
      <c r="G39" s="29">
        <f>C39*F39</f>
        <v>0</v>
      </c>
      <c r="H39" s="29">
        <f>E39+G39</f>
        <v>0</v>
      </c>
      <c r="I39" s="23"/>
      <c r="J39" s="23"/>
    </row>
    <row r="40" spans="1:10" ht="15">
      <c r="A40" s="20" t="s">
        <v>94</v>
      </c>
      <c r="B40" s="21" t="s">
        <v>80</v>
      </c>
      <c r="C40" s="29">
        <v>15</v>
      </c>
      <c r="D40" s="29">
        <v>0</v>
      </c>
      <c r="E40" s="29">
        <f>C40*D40</f>
        <v>0</v>
      </c>
      <c r="F40" s="29">
        <v>0</v>
      </c>
      <c r="G40" s="29">
        <f>C40*F40</f>
        <v>0</v>
      </c>
      <c r="H40" s="29">
        <f>E40+G40</f>
        <v>0</v>
      </c>
      <c r="I40" s="23"/>
      <c r="J40" s="23"/>
    </row>
    <row r="41" spans="1:10" ht="15">
      <c r="A41" s="19" t="s">
        <v>95</v>
      </c>
      <c r="B41" s="14" t="s">
        <v>12</v>
      </c>
      <c r="C41" s="15"/>
      <c r="D41" s="15"/>
      <c r="E41" s="15"/>
      <c r="F41" s="15"/>
      <c r="G41" s="15"/>
      <c r="H41" s="15"/>
      <c r="I41" s="23"/>
      <c r="J41" s="23"/>
    </row>
    <row r="42" spans="1:10" ht="15">
      <c r="A42" s="19" t="s">
        <v>96</v>
      </c>
      <c r="B42" s="14" t="s">
        <v>12</v>
      </c>
      <c r="C42" s="15"/>
      <c r="D42" s="15"/>
      <c r="E42" s="15"/>
      <c r="F42" s="15"/>
      <c r="G42" s="15"/>
      <c r="H42" s="15"/>
      <c r="I42" s="23"/>
      <c r="J42" s="23"/>
    </row>
    <row r="43" spans="1:10" ht="15">
      <c r="A43" s="19" t="s">
        <v>97</v>
      </c>
      <c r="B43" s="14" t="s">
        <v>12</v>
      </c>
      <c r="C43" s="15"/>
      <c r="D43" s="15"/>
      <c r="E43" s="15"/>
      <c r="F43" s="15"/>
      <c r="G43" s="15"/>
      <c r="H43" s="15"/>
      <c r="I43" s="23"/>
      <c r="J43" s="23"/>
    </row>
    <row r="44" spans="1:10" ht="15">
      <c r="A44" s="20" t="s">
        <v>98</v>
      </c>
      <c r="B44" s="21" t="s">
        <v>80</v>
      </c>
      <c r="C44" s="29">
        <v>48</v>
      </c>
      <c r="D44" s="29">
        <v>0</v>
      </c>
      <c r="E44" s="29">
        <f>C44*D44</f>
        <v>0</v>
      </c>
      <c r="F44" s="29">
        <v>0</v>
      </c>
      <c r="G44" s="29">
        <f>C44*F44</f>
        <v>0</v>
      </c>
      <c r="H44" s="29">
        <f>E44+G44</f>
        <v>0</v>
      </c>
      <c r="I44" s="23"/>
      <c r="J44" s="23"/>
    </row>
    <row r="45" spans="1:10" ht="15">
      <c r="A45" s="19" t="s">
        <v>99</v>
      </c>
      <c r="B45" s="14" t="s">
        <v>12</v>
      </c>
      <c r="C45" s="15"/>
      <c r="D45" s="15"/>
      <c r="E45" s="15"/>
      <c r="F45" s="15"/>
      <c r="G45" s="15"/>
      <c r="H45" s="15">
        <f>E45+G45</f>
        <v>0</v>
      </c>
      <c r="I45" s="23"/>
      <c r="J45" s="23"/>
    </row>
    <row r="46" spans="1:10" ht="15">
      <c r="A46" s="19" t="s">
        <v>100</v>
      </c>
      <c r="B46" s="14" t="s">
        <v>12</v>
      </c>
      <c r="C46" s="15"/>
      <c r="D46" s="15"/>
      <c r="E46" s="15"/>
      <c r="F46" s="15"/>
      <c r="G46" s="15"/>
      <c r="H46" s="15"/>
      <c r="I46" s="23"/>
      <c r="J46" s="23"/>
    </row>
    <row r="47" spans="1:10" ht="15">
      <c r="A47" s="20" t="s">
        <v>101</v>
      </c>
      <c r="B47" s="21" t="s">
        <v>80</v>
      </c>
      <c r="C47" s="29">
        <v>10</v>
      </c>
      <c r="D47" s="29">
        <v>0</v>
      </c>
      <c r="E47" s="29">
        <f aca="true" t="shared" si="3" ref="E47:E53">C47*D47</f>
        <v>0</v>
      </c>
      <c r="F47" s="29">
        <v>0</v>
      </c>
      <c r="G47" s="29">
        <f aca="true" t="shared" si="4" ref="G47:G53">C47*F47</f>
        <v>0</v>
      </c>
      <c r="H47" s="29">
        <f aca="true" t="shared" si="5" ref="H47:H53">E47+G47</f>
        <v>0</v>
      </c>
      <c r="I47" s="23"/>
      <c r="J47" s="23"/>
    </row>
    <row r="48" spans="1:10" ht="15">
      <c r="A48" s="20" t="s">
        <v>102</v>
      </c>
      <c r="B48" s="21" t="s">
        <v>80</v>
      </c>
      <c r="C48" s="29">
        <v>45</v>
      </c>
      <c r="D48" s="29">
        <v>0</v>
      </c>
      <c r="E48" s="29">
        <f t="shared" si="3"/>
        <v>0</v>
      </c>
      <c r="F48" s="29">
        <v>0</v>
      </c>
      <c r="G48" s="29">
        <f t="shared" si="4"/>
        <v>0</v>
      </c>
      <c r="H48" s="29">
        <f t="shared" si="5"/>
        <v>0</v>
      </c>
      <c r="I48" s="23"/>
      <c r="J48" s="23"/>
    </row>
    <row r="49" spans="1:10" ht="15">
      <c r="A49" s="20" t="s">
        <v>103</v>
      </c>
      <c r="B49" s="21" t="s">
        <v>80</v>
      </c>
      <c r="C49" s="29">
        <v>95</v>
      </c>
      <c r="D49" s="29">
        <v>0</v>
      </c>
      <c r="E49" s="29">
        <f t="shared" si="3"/>
        <v>0</v>
      </c>
      <c r="F49" s="29">
        <v>0</v>
      </c>
      <c r="G49" s="29">
        <f t="shared" si="4"/>
        <v>0</v>
      </c>
      <c r="H49" s="29">
        <f t="shared" si="5"/>
        <v>0</v>
      </c>
      <c r="I49" s="23"/>
      <c r="J49" s="23"/>
    </row>
    <row r="50" spans="1:10" ht="15">
      <c r="A50" s="20" t="s">
        <v>104</v>
      </c>
      <c r="B50" s="21" t="s">
        <v>80</v>
      </c>
      <c r="C50" s="29">
        <v>40</v>
      </c>
      <c r="D50" s="29">
        <v>0</v>
      </c>
      <c r="E50" s="29">
        <f t="shared" si="3"/>
        <v>0</v>
      </c>
      <c r="F50" s="29">
        <v>0</v>
      </c>
      <c r="G50" s="29">
        <f t="shared" si="4"/>
        <v>0</v>
      </c>
      <c r="H50" s="29">
        <f t="shared" si="5"/>
        <v>0</v>
      </c>
      <c r="I50" s="23"/>
      <c r="J50" s="23"/>
    </row>
    <row r="51" spans="1:10" ht="15">
      <c r="A51" s="20" t="s">
        <v>105</v>
      </c>
      <c r="B51" s="21" t="s">
        <v>80</v>
      </c>
      <c r="C51" s="29">
        <v>165</v>
      </c>
      <c r="D51" s="29">
        <v>0</v>
      </c>
      <c r="E51" s="29">
        <f t="shared" si="3"/>
        <v>0</v>
      </c>
      <c r="F51" s="29">
        <v>0</v>
      </c>
      <c r="G51" s="29">
        <f t="shared" si="4"/>
        <v>0</v>
      </c>
      <c r="H51" s="29">
        <f t="shared" si="5"/>
        <v>0</v>
      </c>
      <c r="I51" s="23"/>
      <c r="J51" s="23"/>
    </row>
    <row r="52" spans="1:10" ht="15">
      <c r="A52" s="20" t="s">
        <v>106</v>
      </c>
      <c r="B52" s="21" t="s">
        <v>80</v>
      </c>
      <c r="C52" s="29">
        <v>10</v>
      </c>
      <c r="D52" s="29">
        <v>0</v>
      </c>
      <c r="E52" s="29">
        <f t="shared" si="3"/>
        <v>0</v>
      </c>
      <c r="F52" s="29">
        <v>0</v>
      </c>
      <c r="G52" s="29">
        <f t="shared" si="4"/>
        <v>0</v>
      </c>
      <c r="H52" s="29">
        <f t="shared" si="5"/>
        <v>0</v>
      </c>
      <c r="I52" s="23"/>
      <c r="J52" s="23"/>
    </row>
    <row r="53" spans="1:10" ht="15">
      <c r="A53" s="20" t="s">
        <v>107</v>
      </c>
      <c r="B53" s="21" t="s">
        <v>80</v>
      </c>
      <c r="C53" s="29">
        <v>97</v>
      </c>
      <c r="D53" s="29">
        <v>0</v>
      </c>
      <c r="E53" s="29">
        <f t="shared" si="3"/>
        <v>0</v>
      </c>
      <c r="F53" s="29">
        <v>0</v>
      </c>
      <c r="G53" s="29">
        <f t="shared" si="4"/>
        <v>0</v>
      </c>
      <c r="H53" s="29">
        <f t="shared" si="5"/>
        <v>0</v>
      </c>
      <c r="I53" s="23"/>
      <c r="J53" s="23"/>
    </row>
    <row r="54" spans="1:10" ht="15">
      <c r="A54" s="19" t="s">
        <v>108</v>
      </c>
      <c r="B54" s="14" t="s">
        <v>12</v>
      </c>
      <c r="C54" s="15"/>
      <c r="D54" s="15"/>
      <c r="E54" s="15"/>
      <c r="F54" s="15"/>
      <c r="G54" s="15"/>
      <c r="H54" s="15"/>
      <c r="I54" s="23"/>
      <c r="J54" s="23"/>
    </row>
    <row r="55" spans="1:10" ht="15">
      <c r="A55" s="20" t="s">
        <v>109</v>
      </c>
      <c r="B55" s="21" t="s">
        <v>80</v>
      </c>
      <c r="C55" s="29">
        <v>20</v>
      </c>
      <c r="D55" s="29">
        <v>0</v>
      </c>
      <c r="E55" s="29">
        <f>C55*D55</f>
        <v>0</v>
      </c>
      <c r="F55" s="29">
        <v>0</v>
      </c>
      <c r="G55" s="29">
        <f>C55*F55</f>
        <v>0</v>
      </c>
      <c r="H55" s="29">
        <f>E55+G55</f>
        <v>0</v>
      </c>
      <c r="I55" s="23"/>
      <c r="J55" s="23"/>
    </row>
    <row r="56" spans="1:10" ht="15">
      <c r="A56" s="20" t="s">
        <v>110</v>
      </c>
      <c r="B56" s="21" t="s">
        <v>80</v>
      </c>
      <c r="C56" s="29">
        <v>18</v>
      </c>
      <c r="D56" s="29">
        <v>0</v>
      </c>
      <c r="E56" s="29">
        <f>C56*D56</f>
        <v>0</v>
      </c>
      <c r="F56" s="29">
        <v>0</v>
      </c>
      <c r="G56" s="29">
        <f>C56*F56</f>
        <v>0</v>
      </c>
      <c r="H56" s="29">
        <f>E56+G56</f>
        <v>0</v>
      </c>
      <c r="I56" s="23"/>
      <c r="J56" s="23"/>
    </row>
    <row r="57" spans="1:10" ht="15">
      <c r="A57" s="20" t="s">
        <v>111</v>
      </c>
      <c r="B57" s="21" t="s">
        <v>80</v>
      </c>
      <c r="C57" s="29">
        <v>42</v>
      </c>
      <c r="D57" s="29">
        <v>0</v>
      </c>
      <c r="E57" s="29">
        <f>C57*D57</f>
        <v>0</v>
      </c>
      <c r="F57" s="29">
        <v>0</v>
      </c>
      <c r="G57" s="29">
        <f>C57*F57</f>
        <v>0</v>
      </c>
      <c r="H57" s="29">
        <f>E57+G57</f>
        <v>0</v>
      </c>
      <c r="I57" s="23"/>
      <c r="J57" s="23"/>
    </row>
    <row r="58" spans="1:10" ht="15">
      <c r="A58" s="19" t="s">
        <v>112</v>
      </c>
      <c r="B58" s="14" t="s">
        <v>12</v>
      </c>
      <c r="C58" s="15"/>
      <c r="D58" s="15"/>
      <c r="E58" s="15"/>
      <c r="F58" s="15"/>
      <c r="G58" s="15"/>
      <c r="H58" s="15"/>
      <c r="I58" s="23"/>
      <c r="J58" s="23"/>
    </row>
    <row r="59" spans="1:10" ht="15">
      <c r="A59" s="20" t="s">
        <v>113</v>
      </c>
      <c r="B59" s="21" t="s">
        <v>58</v>
      </c>
      <c r="C59" s="29">
        <v>84</v>
      </c>
      <c r="D59" s="29">
        <v>0</v>
      </c>
      <c r="E59" s="29">
        <f>C59*D59</f>
        <v>0</v>
      </c>
      <c r="F59" s="29">
        <v>0</v>
      </c>
      <c r="G59" s="29">
        <f>C59*F59</f>
        <v>0</v>
      </c>
      <c r="H59" s="29">
        <f>E59+G59</f>
        <v>0</v>
      </c>
      <c r="I59" s="23"/>
      <c r="J59" s="23"/>
    </row>
    <row r="60" spans="1:10" ht="15">
      <c r="A60" s="20" t="s">
        <v>114</v>
      </c>
      <c r="B60" s="21" t="s">
        <v>58</v>
      </c>
      <c r="C60" s="29">
        <v>12</v>
      </c>
      <c r="D60" s="29">
        <v>0</v>
      </c>
      <c r="E60" s="29">
        <f>C60*D60</f>
        <v>0</v>
      </c>
      <c r="F60" s="29">
        <v>0</v>
      </c>
      <c r="G60" s="29">
        <f>C60*F60</f>
        <v>0</v>
      </c>
      <c r="H60" s="29">
        <f>E60+G60</f>
        <v>0</v>
      </c>
      <c r="I60" s="23"/>
      <c r="J60" s="23"/>
    </row>
    <row r="61" spans="1:10" ht="15">
      <c r="A61" s="19" t="s">
        <v>115</v>
      </c>
      <c r="B61" s="14" t="s">
        <v>12</v>
      </c>
      <c r="C61" s="15"/>
      <c r="D61" s="15"/>
      <c r="E61" s="15"/>
      <c r="F61" s="15"/>
      <c r="G61" s="15"/>
      <c r="H61" s="15"/>
      <c r="I61" s="23"/>
      <c r="J61" s="23"/>
    </row>
    <row r="62" spans="1:10" ht="15">
      <c r="A62" s="20" t="s">
        <v>116</v>
      </c>
      <c r="B62" s="21" t="s">
        <v>58</v>
      </c>
      <c r="C62" s="29">
        <v>32</v>
      </c>
      <c r="D62" s="29">
        <v>0</v>
      </c>
      <c r="E62" s="29">
        <f>C62*D62</f>
        <v>0</v>
      </c>
      <c r="F62" s="29">
        <v>0</v>
      </c>
      <c r="G62" s="29">
        <f>C62*F62</f>
        <v>0</v>
      </c>
      <c r="H62" s="29">
        <f>E62+G62</f>
        <v>0</v>
      </c>
      <c r="I62" s="23"/>
      <c r="J62" s="23"/>
    </row>
    <row r="63" spans="1:10" ht="45">
      <c r="A63" s="19" t="s">
        <v>117</v>
      </c>
      <c r="B63" s="14" t="s">
        <v>12</v>
      </c>
      <c r="C63" s="15"/>
      <c r="D63" s="15"/>
      <c r="E63" s="15"/>
      <c r="F63" s="15"/>
      <c r="G63" s="15"/>
      <c r="H63" s="15"/>
      <c r="I63" s="23"/>
      <c r="J63" s="23"/>
    </row>
    <row r="64" spans="1:10" ht="15">
      <c r="A64" s="20" t="s">
        <v>118</v>
      </c>
      <c r="B64" s="21" t="s">
        <v>58</v>
      </c>
      <c r="C64" s="29">
        <v>1</v>
      </c>
      <c r="D64" s="29">
        <v>0</v>
      </c>
      <c r="E64" s="29">
        <f>C64*D64</f>
        <v>0</v>
      </c>
      <c r="F64" s="29">
        <v>0</v>
      </c>
      <c r="G64" s="29">
        <f>C64*F64</f>
        <v>0</v>
      </c>
      <c r="H64" s="29">
        <f>E64+G64</f>
        <v>0</v>
      </c>
      <c r="I64" s="23"/>
      <c r="J64" s="23"/>
    </row>
    <row r="65" spans="1:10" ht="30">
      <c r="A65" s="19" t="s">
        <v>119</v>
      </c>
      <c r="B65" s="14" t="s">
        <v>12</v>
      </c>
      <c r="C65" s="15"/>
      <c r="D65" s="15"/>
      <c r="E65" s="15"/>
      <c r="F65" s="15"/>
      <c r="G65" s="15"/>
      <c r="H65" s="15"/>
      <c r="I65" s="23"/>
      <c r="J65" s="23"/>
    </row>
    <row r="66" spans="1:10" ht="15">
      <c r="A66" s="20" t="s">
        <v>120</v>
      </c>
      <c r="B66" s="21" t="s">
        <v>58</v>
      </c>
      <c r="C66" s="29">
        <v>3</v>
      </c>
      <c r="D66" s="29">
        <v>0</v>
      </c>
      <c r="E66" s="29">
        <f>C66*D66</f>
        <v>0</v>
      </c>
      <c r="F66" s="29">
        <v>0</v>
      </c>
      <c r="G66" s="29">
        <f>C66*F66</f>
        <v>0</v>
      </c>
      <c r="H66" s="29">
        <f>E66+G66</f>
        <v>0</v>
      </c>
      <c r="I66" s="23"/>
      <c r="J66" s="23"/>
    </row>
    <row r="67" spans="1:10" ht="15">
      <c r="A67" s="19" t="s">
        <v>121</v>
      </c>
      <c r="B67" s="14" t="s">
        <v>12</v>
      </c>
      <c r="C67" s="15"/>
      <c r="D67" s="15"/>
      <c r="E67" s="15"/>
      <c r="F67" s="15"/>
      <c r="G67" s="15"/>
      <c r="H67" s="15"/>
      <c r="I67" s="23"/>
      <c r="J67" s="23"/>
    </row>
    <row r="68" spans="1:10" ht="15">
      <c r="A68" s="20" t="s">
        <v>122</v>
      </c>
      <c r="B68" s="21" t="s">
        <v>58</v>
      </c>
      <c r="C68" s="29">
        <v>1</v>
      </c>
      <c r="D68" s="29">
        <v>0</v>
      </c>
      <c r="E68" s="29">
        <f>C68*D68</f>
        <v>0</v>
      </c>
      <c r="F68" s="29">
        <v>0</v>
      </c>
      <c r="G68" s="29">
        <f>C68*F68</f>
        <v>0</v>
      </c>
      <c r="H68" s="29">
        <f>E68+G68</f>
        <v>0</v>
      </c>
      <c r="I68" s="23"/>
      <c r="J68" s="23"/>
    </row>
    <row r="69" spans="1:10" ht="15">
      <c r="A69" s="19" t="s">
        <v>123</v>
      </c>
      <c r="B69" s="14" t="s">
        <v>12</v>
      </c>
      <c r="C69" s="15"/>
      <c r="D69" s="15"/>
      <c r="E69" s="15"/>
      <c r="F69" s="15"/>
      <c r="G69" s="15"/>
      <c r="H69" s="15"/>
      <c r="I69" s="23"/>
      <c r="J69" s="23"/>
    </row>
    <row r="70" spans="1:10" ht="15">
      <c r="A70" s="20" t="s">
        <v>124</v>
      </c>
      <c r="B70" s="21" t="s">
        <v>80</v>
      </c>
      <c r="C70" s="29">
        <v>1</v>
      </c>
      <c r="D70" s="29">
        <v>0</v>
      </c>
      <c r="E70" s="29">
        <f>C70*D70</f>
        <v>0</v>
      </c>
      <c r="F70" s="29">
        <v>0</v>
      </c>
      <c r="G70" s="29">
        <f>C70*F70</f>
        <v>0</v>
      </c>
      <c r="H70" s="29">
        <f>E70+G70</f>
        <v>0</v>
      </c>
      <c r="I70" s="23"/>
      <c r="J70" s="23"/>
    </row>
    <row r="71" spans="1:10" ht="30">
      <c r="A71" s="19" t="s">
        <v>125</v>
      </c>
      <c r="B71" s="14" t="s">
        <v>12</v>
      </c>
      <c r="C71" s="15"/>
      <c r="D71" s="15"/>
      <c r="E71" s="15"/>
      <c r="F71" s="15"/>
      <c r="G71" s="15"/>
      <c r="H71" s="15"/>
      <c r="I71" s="23"/>
      <c r="J71" s="23"/>
    </row>
    <row r="72" spans="1:10" ht="15">
      <c r="A72" s="20" t="s">
        <v>126</v>
      </c>
      <c r="B72" s="21" t="s">
        <v>58</v>
      </c>
      <c r="C72" s="29">
        <v>25</v>
      </c>
      <c r="D72" s="29">
        <v>0</v>
      </c>
      <c r="E72" s="29">
        <f>C72*D72</f>
        <v>0</v>
      </c>
      <c r="F72" s="29">
        <v>0</v>
      </c>
      <c r="G72" s="29">
        <f>C72*F72</f>
        <v>0</v>
      </c>
      <c r="H72" s="29">
        <f>E72+G72</f>
        <v>0</v>
      </c>
      <c r="I72" s="23"/>
      <c r="J72" s="23"/>
    </row>
    <row r="73" spans="1:10" ht="15">
      <c r="A73" s="19" t="s">
        <v>127</v>
      </c>
      <c r="B73" s="14" t="s">
        <v>12</v>
      </c>
      <c r="C73" s="15"/>
      <c r="D73" s="15"/>
      <c r="E73" s="15"/>
      <c r="F73" s="15"/>
      <c r="G73" s="15"/>
      <c r="H73" s="15"/>
      <c r="I73" s="23"/>
      <c r="J73" s="23"/>
    </row>
    <row r="74" spans="1:10" ht="15">
      <c r="A74" s="20" t="s">
        <v>128</v>
      </c>
      <c r="B74" s="21" t="s">
        <v>58</v>
      </c>
      <c r="C74" s="29">
        <v>2</v>
      </c>
      <c r="D74" s="29">
        <v>0</v>
      </c>
      <c r="E74" s="29">
        <f>C74*D74</f>
        <v>0</v>
      </c>
      <c r="F74" s="29">
        <v>0</v>
      </c>
      <c r="G74" s="29">
        <f>C74*F74</f>
        <v>0</v>
      </c>
      <c r="H74" s="29">
        <f>E74+G74</f>
        <v>0</v>
      </c>
      <c r="I74" s="23"/>
      <c r="J74" s="23"/>
    </row>
    <row r="75" spans="1:10" ht="15">
      <c r="A75" s="20" t="s">
        <v>129</v>
      </c>
      <c r="B75" s="21" t="s">
        <v>58</v>
      </c>
      <c r="C75" s="29">
        <v>2</v>
      </c>
      <c r="D75" s="29">
        <v>0</v>
      </c>
      <c r="E75" s="29">
        <f>C75*D75</f>
        <v>0</v>
      </c>
      <c r="F75" s="29">
        <v>0</v>
      </c>
      <c r="G75" s="29">
        <f>C75*F75</f>
        <v>0</v>
      </c>
      <c r="H75" s="29">
        <f>E75+G75</f>
        <v>0</v>
      </c>
      <c r="I75" s="23"/>
      <c r="J75" s="23"/>
    </row>
    <row r="76" spans="1:10" ht="15">
      <c r="A76" s="19" t="s">
        <v>130</v>
      </c>
      <c r="B76" s="14" t="s">
        <v>12</v>
      </c>
      <c r="C76" s="15"/>
      <c r="D76" s="15"/>
      <c r="E76" s="15"/>
      <c r="F76" s="15"/>
      <c r="G76" s="15"/>
      <c r="H76" s="15"/>
      <c r="I76" s="23"/>
      <c r="J76" s="23"/>
    </row>
    <row r="77" spans="1:10" ht="15">
      <c r="A77" s="20" t="s">
        <v>131</v>
      </c>
      <c r="B77" s="21" t="s">
        <v>58</v>
      </c>
      <c r="C77" s="29">
        <v>1</v>
      </c>
      <c r="D77" s="29">
        <v>0</v>
      </c>
      <c r="E77" s="29">
        <f>C77*D77</f>
        <v>0</v>
      </c>
      <c r="F77" s="29">
        <v>0</v>
      </c>
      <c r="G77" s="29">
        <f>C77*F77</f>
        <v>0</v>
      </c>
      <c r="H77" s="29">
        <f>E77+G77</f>
        <v>0</v>
      </c>
      <c r="I77" s="23"/>
      <c r="J77" s="23"/>
    </row>
    <row r="78" spans="1:10" ht="15">
      <c r="A78" s="19" t="s">
        <v>132</v>
      </c>
      <c r="B78" s="14" t="s">
        <v>12</v>
      </c>
      <c r="C78" s="15"/>
      <c r="D78" s="15"/>
      <c r="E78" s="15"/>
      <c r="F78" s="15"/>
      <c r="G78" s="15"/>
      <c r="H78" s="15"/>
      <c r="I78" s="23"/>
      <c r="J78" s="23"/>
    </row>
    <row r="79" spans="1:10" ht="30">
      <c r="A79" s="20" t="s">
        <v>133</v>
      </c>
      <c r="B79" s="21" t="s">
        <v>134</v>
      </c>
      <c r="C79" s="29">
        <v>32</v>
      </c>
      <c r="D79" s="29">
        <v>0</v>
      </c>
      <c r="E79" s="29">
        <f aca="true" t="shared" si="6" ref="E79:E88">C79*D79</f>
        <v>0</v>
      </c>
      <c r="F79" s="29">
        <v>0</v>
      </c>
      <c r="G79" s="29">
        <f aca="true" t="shared" si="7" ref="G79:G88">C79*F79</f>
        <v>0</v>
      </c>
      <c r="H79" s="29">
        <f aca="true" t="shared" si="8" ref="H79:H88">E79+G79</f>
        <v>0</v>
      </c>
      <c r="I79" s="23"/>
      <c r="J79" s="23"/>
    </row>
    <row r="80" spans="1:10" ht="15">
      <c r="A80" s="20" t="s">
        <v>135</v>
      </c>
      <c r="B80" s="21" t="s">
        <v>134</v>
      </c>
      <c r="C80" s="29">
        <v>2</v>
      </c>
      <c r="D80" s="29">
        <v>0</v>
      </c>
      <c r="E80" s="29">
        <f t="shared" si="6"/>
        <v>0</v>
      </c>
      <c r="F80" s="29">
        <v>0</v>
      </c>
      <c r="G80" s="29">
        <f t="shared" si="7"/>
        <v>0</v>
      </c>
      <c r="H80" s="29">
        <f t="shared" si="8"/>
        <v>0</v>
      </c>
      <c r="I80" s="23"/>
      <c r="J80" s="23"/>
    </row>
    <row r="81" spans="1:10" ht="15">
      <c r="A81" s="20" t="s">
        <v>136</v>
      </c>
      <c r="B81" s="21" t="s">
        <v>134</v>
      </c>
      <c r="C81" s="29">
        <v>4</v>
      </c>
      <c r="D81" s="29">
        <v>0</v>
      </c>
      <c r="E81" s="29">
        <f t="shared" si="6"/>
        <v>0</v>
      </c>
      <c r="F81" s="29">
        <v>0</v>
      </c>
      <c r="G81" s="29">
        <f t="shared" si="7"/>
        <v>0</v>
      </c>
      <c r="H81" s="29">
        <f t="shared" si="8"/>
        <v>0</v>
      </c>
      <c r="I81" s="23"/>
      <c r="J81" s="23"/>
    </row>
    <row r="82" spans="1:10" ht="15">
      <c r="A82" s="20" t="s">
        <v>137</v>
      </c>
      <c r="B82" s="21" t="s">
        <v>134</v>
      </c>
      <c r="C82" s="29">
        <v>8</v>
      </c>
      <c r="D82" s="29">
        <v>0</v>
      </c>
      <c r="E82" s="29">
        <f t="shared" si="6"/>
        <v>0</v>
      </c>
      <c r="F82" s="29">
        <v>0</v>
      </c>
      <c r="G82" s="29">
        <f t="shared" si="7"/>
        <v>0</v>
      </c>
      <c r="H82" s="29">
        <f t="shared" si="8"/>
        <v>0</v>
      </c>
      <c r="I82" s="23"/>
      <c r="J82" s="23"/>
    </row>
    <row r="83" spans="1:10" ht="15">
      <c r="A83" s="20" t="s">
        <v>138</v>
      </c>
      <c r="B83" s="21" t="s">
        <v>134</v>
      </c>
      <c r="C83" s="29">
        <v>6</v>
      </c>
      <c r="D83" s="29">
        <v>0</v>
      </c>
      <c r="E83" s="29">
        <f t="shared" si="6"/>
        <v>0</v>
      </c>
      <c r="F83" s="29">
        <v>0</v>
      </c>
      <c r="G83" s="29">
        <f t="shared" si="7"/>
        <v>0</v>
      </c>
      <c r="H83" s="29">
        <f t="shared" si="8"/>
        <v>0</v>
      </c>
      <c r="I83" s="23"/>
      <c r="J83" s="23"/>
    </row>
    <row r="84" spans="1:10" ht="15">
      <c r="A84" s="20" t="s">
        <v>139</v>
      </c>
      <c r="B84" s="21" t="s">
        <v>134</v>
      </c>
      <c r="C84" s="29">
        <v>16</v>
      </c>
      <c r="D84" s="29">
        <v>0</v>
      </c>
      <c r="E84" s="29">
        <f t="shared" si="6"/>
        <v>0</v>
      </c>
      <c r="F84" s="29">
        <v>0</v>
      </c>
      <c r="G84" s="29">
        <f t="shared" si="7"/>
        <v>0</v>
      </c>
      <c r="H84" s="29">
        <f t="shared" si="8"/>
        <v>0</v>
      </c>
      <c r="I84" s="23"/>
      <c r="J84" s="23"/>
    </row>
    <row r="85" spans="1:10" ht="30">
      <c r="A85" s="20" t="s">
        <v>140</v>
      </c>
      <c r="B85" s="21" t="s">
        <v>134</v>
      </c>
      <c r="C85" s="29">
        <v>12</v>
      </c>
      <c r="D85" s="29">
        <v>0</v>
      </c>
      <c r="E85" s="29">
        <f t="shared" si="6"/>
        <v>0</v>
      </c>
      <c r="F85" s="29">
        <v>0</v>
      </c>
      <c r="G85" s="29">
        <f t="shared" si="7"/>
        <v>0</v>
      </c>
      <c r="H85" s="29">
        <f t="shared" si="8"/>
        <v>0</v>
      </c>
      <c r="I85" s="23"/>
      <c r="J85" s="23"/>
    </row>
    <row r="86" spans="1:10" ht="30">
      <c r="A86" s="20" t="s">
        <v>141</v>
      </c>
      <c r="B86" s="21" t="s">
        <v>134</v>
      </c>
      <c r="C86" s="29">
        <v>24</v>
      </c>
      <c r="D86" s="29">
        <v>0</v>
      </c>
      <c r="E86" s="29">
        <f t="shared" si="6"/>
        <v>0</v>
      </c>
      <c r="F86" s="29">
        <v>0</v>
      </c>
      <c r="G86" s="29">
        <f t="shared" si="7"/>
        <v>0</v>
      </c>
      <c r="H86" s="29">
        <f t="shared" si="8"/>
        <v>0</v>
      </c>
      <c r="I86" s="23"/>
      <c r="J86" s="23"/>
    </row>
    <row r="87" spans="1:10" ht="15">
      <c r="A87" s="20" t="s">
        <v>142</v>
      </c>
      <c r="B87" s="21" t="s">
        <v>134</v>
      </c>
      <c r="C87" s="29">
        <v>4</v>
      </c>
      <c r="D87" s="29">
        <v>0</v>
      </c>
      <c r="E87" s="29">
        <f t="shared" si="6"/>
        <v>0</v>
      </c>
      <c r="F87" s="29">
        <v>0</v>
      </c>
      <c r="G87" s="29">
        <f t="shared" si="7"/>
        <v>0</v>
      </c>
      <c r="H87" s="29">
        <f t="shared" si="8"/>
        <v>0</v>
      </c>
      <c r="I87" s="23"/>
      <c r="J87" s="23"/>
    </row>
    <row r="88" spans="1:10" ht="45">
      <c r="A88" s="20" t="s">
        <v>143</v>
      </c>
      <c r="B88" s="21" t="s">
        <v>134</v>
      </c>
      <c r="C88" s="29">
        <v>32</v>
      </c>
      <c r="D88" s="29">
        <v>0</v>
      </c>
      <c r="E88" s="29">
        <f t="shared" si="6"/>
        <v>0</v>
      </c>
      <c r="F88" s="29">
        <v>0</v>
      </c>
      <c r="G88" s="29">
        <f t="shared" si="7"/>
        <v>0</v>
      </c>
      <c r="H88" s="29">
        <f t="shared" si="8"/>
        <v>0</v>
      </c>
      <c r="I88" s="23"/>
      <c r="J88" s="23"/>
    </row>
    <row r="89" spans="1:10" ht="15">
      <c r="A89" s="19" t="s">
        <v>144</v>
      </c>
      <c r="B89" s="14" t="s">
        <v>12</v>
      </c>
      <c r="C89" s="15"/>
      <c r="D89" s="15"/>
      <c r="E89" s="15"/>
      <c r="F89" s="15"/>
      <c r="G89" s="15"/>
      <c r="H89" s="15"/>
      <c r="I89" s="23"/>
      <c r="J89" s="23"/>
    </row>
    <row r="90" spans="1:10" ht="15">
      <c r="A90" s="20" t="s">
        <v>145</v>
      </c>
      <c r="B90" s="21" t="s">
        <v>134</v>
      </c>
      <c r="C90" s="29">
        <v>5</v>
      </c>
      <c r="D90" s="29">
        <v>0</v>
      </c>
      <c r="E90" s="29">
        <f>C90*D90</f>
        <v>0</v>
      </c>
      <c r="F90" s="29">
        <v>0</v>
      </c>
      <c r="G90" s="29">
        <f>C90*F90</f>
        <v>0</v>
      </c>
      <c r="H90" s="29">
        <f>E90+G90</f>
        <v>0</v>
      </c>
      <c r="I90" s="23"/>
      <c r="J90" s="23"/>
    </row>
    <row r="91" spans="1:10" ht="15">
      <c r="A91" s="19" t="s">
        <v>146</v>
      </c>
      <c r="B91" s="14" t="s">
        <v>12</v>
      </c>
      <c r="C91" s="15"/>
      <c r="D91" s="15"/>
      <c r="E91" s="15"/>
      <c r="F91" s="15"/>
      <c r="G91" s="15"/>
      <c r="H91" s="15"/>
      <c r="I91" s="23"/>
      <c r="J91" s="23"/>
    </row>
    <row r="92" spans="1:10" ht="15">
      <c r="A92" s="19" t="s">
        <v>147</v>
      </c>
      <c r="B92" s="14" t="s">
        <v>12</v>
      </c>
      <c r="C92" s="15"/>
      <c r="D92" s="15"/>
      <c r="E92" s="15"/>
      <c r="F92" s="15"/>
      <c r="G92" s="15"/>
      <c r="H92" s="15"/>
      <c r="I92" s="23"/>
      <c r="J92" s="23"/>
    </row>
    <row r="93" spans="1:10" ht="15">
      <c r="A93" s="20" t="s">
        <v>148</v>
      </c>
      <c r="B93" s="21" t="s">
        <v>134</v>
      </c>
      <c r="C93" s="29">
        <v>16</v>
      </c>
      <c r="D93" s="29">
        <v>0</v>
      </c>
      <c r="E93" s="29">
        <f>C93*D93</f>
        <v>0</v>
      </c>
      <c r="F93" s="29">
        <v>0</v>
      </c>
      <c r="G93" s="29">
        <f>C93*F93</f>
        <v>0</v>
      </c>
      <c r="H93" s="29">
        <f>E93+G93</f>
        <v>0</v>
      </c>
      <c r="I93" s="23"/>
      <c r="J93" s="23"/>
    </row>
    <row r="94" spans="1:10" ht="15">
      <c r="A94" s="20" t="s">
        <v>149</v>
      </c>
      <c r="B94" s="21" t="s">
        <v>134</v>
      </c>
      <c r="C94" s="29">
        <v>4</v>
      </c>
      <c r="D94" s="29">
        <v>0</v>
      </c>
      <c r="E94" s="29">
        <f>C94*D94</f>
        <v>0</v>
      </c>
      <c r="F94" s="29">
        <v>0</v>
      </c>
      <c r="G94" s="29">
        <f>C94*F94</f>
        <v>0</v>
      </c>
      <c r="H94" s="29">
        <f>E94+G94</f>
        <v>0</v>
      </c>
      <c r="I94" s="23"/>
      <c r="J94" s="23"/>
    </row>
    <row r="95" spans="1:10" ht="15">
      <c r="A95" s="18" t="s">
        <v>150</v>
      </c>
      <c r="B95" s="5" t="s">
        <v>12</v>
      </c>
      <c r="C95" s="13"/>
      <c r="D95" s="13"/>
      <c r="E95" s="13">
        <f>SUM(E19:E94)</f>
        <v>0</v>
      </c>
      <c r="F95" s="13"/>
      <c r="G95" s="13">
        <f>SUM(G19:G94)</f>
        <v>0</v>
      </c>
      <c r="H95" s="13">
        <f>SUM(H19:H94)</f>
        <v>0</v>
      </c>
      <c r="I95" s="23"/>
      <c r="J95" s="23"/>
    </row>
    <row r="96" spans="1:10" ht="15">
      <c r="A96" s="20" t="s">
        <v>151</v>
      </c>
      <c r="B96" s="21" t="s">
        <v>12</v>
      </c>
      <c r="C96" s="29"/>
      <c r="D96" s="29"/>
      <c r="E96" s="29">
        <f>K2+Parametry!B34/100*E83+Parametry!B34/100*E84+Parametry!B34/100*E85+Parametry!B33/100*E86+Parametry!B34/100*E87+Parametry!B34/100*E88+Parametry!B33/100*E90+Parametry!B33/100*E93+Parametry!B33/100*E94</f>
        <v>0</v>
      </c>
      <c r="F96" s="29"/>
      <c r="G96" s="29"/>
      <c r="H96" s="29">
        <f>E96+G96</f>
        <v>0</v>
      </c>
      <c r="I96" s="23"/>
      <c r="J96" s="23"/>
    </row>
    <row r="97" spans="1:10" ht="15">
      <c r="A97" s="26" t="s">
        <v>152</v>
      </c>
      <c r="B97" s="27" t="s">
        <v>12</v>
      </c>
      <c r="C97" s="28"/>
      <c r="D97" s="28"/>
      <c r="E97" s="28">
        <f>SUM(E11:E15,E17,E19:E94,E96:E96)</f>
        <v>0</v>
      </c>
      <c r="F97" s="28"/>
      <c r="G97" s="28">
        <f>SUM(G11:G15,G17,G19:G94,G96:G96)</f>
        <v>0</v>
      </c>
      <c r="H97" s="28">
        <f>SUM(H11:H15,H17,H19:H94,H96:H96)</f>
        <v>0</v>
      </c>
      <c r="I97" s="23"/>
      <c r="J97" s="23"/>
    </row>
    <row r="98" spans="1:10" ht="15">
      <c r="A98" s="20" t="s">
        <v>12</v>
      </c>
      <c r="B98" s="21" t="s">
        <v>12</v>
      </c>
      <c r="C98" s="29"/>
      <c r="D98" s="29"/>
      <c r="E98" s="29"/>
      <c r="F98" s="29"/>
      <c r="G98" s="29"/>
      <c r="H98" s="29">
        <f>E98+G98</f>
        <v>0</v>
      </c>
      <c r="I98" s="23"/>
      <c r="J98" s="23"/>
    </row>
  </sheetData>
  <printOptions gridLines="1" headings="1"/>
  <pageMargins left="0.7086614173228347" right="0.7086614173228347" top="0.7874015748031497" bottom="0.7874015748031497" header="0.31496062992125984" footer="0.31496062992125984"/>
  <pageSetup firstPageNumber="3" useFirstPageNumber="1" fitToHeight="4" fitToWidth="1" horizontalDpi="600" verticalDpi="600" orientation="landscape" paperSize="9" scale="97" r:id="rId1"/>
  <headerFooter>
    <oddHeader>&amp;CZákladní škola Školní 246, Petřvald
Výměna osvětlení  tělocvičny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NOVEL</dc:creator>
  <cp:keywords/>
  <dc:description/>
  <cp:lastModifiedBy>Šopová Marcela</cp:lastModifiedBy>
  <cp:lastPrinted>2019-11-25T09:37:09Z</cp:lastPrinted>
  <dcterms:created xsi:type="dcterms:W3CDTF">2019-10-21T22:17:50Z</dcterms:created>
  <dcterms:modified xsi:type="dcterms:W3CDTF">2019-11-25T09:37:44Z</dcterms:modified>
  <cp:category/>
  <cp:version/>
  <cp:contentType/>
  <cp:contentStatus/>
</cp:coreProperties>
</file>