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 MK ul. Družst..." sheetId="2" r:id="rId2"/>
    <sheet name="02 - Oprava MK ul. Kovalč..." sheetId="3" r:id="rId3"/>
    <sheet name="03 - Oprava MK ul. Petra ..." sheetId="4" r:id="rId4"/>
    <sheet name="04 - Oprava MK ul. Panelová" sheetId="5" r:id="rId5"/>
    <sheet name="05 - Oprava MK ul. 2. května" sheetId="6" r:id="rId6"/>
    <sheet name="06 - Oprava MK ul. Rychva..." sheetId="7" r:id="rId7"/>
    <sheet name="07 - Oprava MK ul. U sružky" sheetId="8" r:id="rId8"/>
  </sheets>
  <definedNames>
    <definedName name="_xlnm.Print_Area" localSheetId="0">'Rekapitulace stavby'!$D$4:$AO$76,'Rekapitulace stavby'!$C$82:$AQ$102</definedName>
    <definedName name="_xlnm._FilterDatabase" localSheetId="1" hidden="1">'01 - Oprava MK ul. Družst...'!$C$123:$K$178</definedName>
    <definedName name="_xlnm.Print_Area" localSheetId="1">'01 - Oprava MK ul. Družst...'!$C$82:$J$105,'01 - Oprava MK ul. Družst...'!$C$111:$K$178</definedName>
    <definedName name="_xlnm._FilterDatabase" localSheetId="2" hidden="1">'02 - Oprava MK ul. Kovalč...'!$C$123:$K$177</definedName>
    <definedName name="_xlnm.Print_Area" localSheetId="2">'02 - Oprava MK ul. Kovalč...'!$C$82:$J$105,'02 - Oprava MK ul. Kovalč...'!$C$111:$K$177</definedName>
    <definedName name="_xlnm._FilterDatabase" localSheetId="3" hidden="1">'03 - Oprava MK ul. Petra ...'!$C$123:$K$177</definedName>
    <definedName name="_xlnm.Print_Area" localSheetId="3">'03 - Oprava MK ul. Petra ...'!$C$82:$J$105,'03 - Oprava MK ul. Petra ...'!$C$111:$K$177</definedName>
    <definedName name="_xlnm._FilterDatabase" localSheetId="4" hidden="1">'04 - Oprava MK ul. Panelová'!$C$123:$K$177</definedName>
    <definedName name="_xlnm.Print_Area" localSheetId="4">'04 - Oprava MK ul. Panelová'!$C$82:$J$105,'04 - Oprava MK ul. Panelová'!$C$111:$K$177</definedName>
    <definedName name="_xlnm._FilterDatabase" localSheetId="5" hidden="1">'05 - Oprava MK ul. 2. května'!$C$123:$K$196</definedName>
    <definedName name="_xlnm.Print_Area" localSheetId="5">'05 - Oprava MK ul. 2. května'!$C$82:$J$105,'05 - Oprava MK ul. 2. května'!$C$111:$K$196</definedName>
    <definedName name="_xlnm._FilterDatabase" localSheetId="6" hidden="1">'06 - Oprava MK ul. Rychva...'!$C$124:$K$195</definedName>
    <definedName name="_xlnm.Print_Area" localSheetId="6">'06 - Oprava MK ul. Rychva...'!$C$82:$J$106,'06 - Oprava MK ul. Rychva...'!$C$112:$K$195</definedName>
    <definedName name="_xlnm._FilterDatabase" localSheetId="7" hidden="1">'07 - Oprava MK ul. U sružky'!$C$123:$K$173</definedName>
    <definedName name="_xlnm.Print_Area" localSheetId="7">'07 - Oprava MK ul. U sružky'!$C$82:$J$105,'07 - Oprava MK ul. U sružky'!$C$111:$K$173</definedName>
    <definedName name="_xlnm.Print_Titles" localSheetId="0">'Rekapitulace stavby'!$92:$92</definedName>
    <definedName name="_xlnm.Print_Titles" localSheetId="1">'01 - Oprava MK ul. Družst...'!$123:$123</definedName>
    <definedName name="_xlnm.Print_Titles" localSheetId="2">'02 - Oprava MK ul. Kovalč...'!$123:$123</definedName>
    <definedName name="_xlnm.Print_Titles" localSheetId="3">'03 - Oprava MK ul. Petra ...'!$123:$123</definedName>
    <definedName name="_xlnm.Print_Titles" localSheetId="4">'04 - Oprava MK ul. Panelová'!$123:$123</definedName>
    <definedName name="_xlnm.Print_Titles" localSheetId="5">'05 - Oprava MK ul. 2. května'!$123:$123</definedName>
    <definedName name="_xlnm.Print_Titles" localSheetId="6">'06 - Oprava MK ul. Rychva...'!$124:$124</definedName>
    <definedName name="_xlnm.Print_Titles" localSheetId="7">'07 - Oprava MK ul. U sružky'!$123:$123</definedName>
  </definedNames>
  <calcPr fullCalcOnLoad="1"/>
</workbook>
</file>

<file path=xl/sharedStrings.xml><?xml version="1.0" encoding="utf-8"?>
<sst xmlns="http://schemas.openxmlformats.org/spreadsheetml/2006/main" count="4670" uniqueCount="399">
  <si>
    <t>Export Komplet</t>
  </si>
  <si>
    <t/>
  </si>
  <si>
    <t>2.0</t>
  </si>
  <si>
    <t>ZAMOK</t>
  </si>
  <si>
    <t>False</t>
  </si>
  <si>
    <t>{bb88fa05-97ca-4c5e-9459-b2f90c5f8f1a}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</si>
  <si>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</si>
  <si>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</si>
  <si>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</si>
  <si>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</si>
  <si>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</si>
  <si>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</si>
  <si>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</si>
  <si>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</si>
  <si>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</si>
  <si>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</si>
  <si>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</si>
  <si>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Město Petřvald - Opravy MK</t>
  </si>
  <si>
    <t>KSO:</t>
  </si>
  <si>
    <t>CC-CZ:</t>
  </si>
  <si>
    <t>Místo:</t>
  </si>
  <si>
    <t>Petřvald</t>
  </si>
  <si>
    <t>Datum:</t>
  </si>
  <si>
    <t>25. 1. 2020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</si>
  <si>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</si>
  <si>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</si>
  <si>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</si>
  <si>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</si>
  <si>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</si>
  <si>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</si>
  <si>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</si>
  <si>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</si>
  <si>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</si>
  <si>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</si>
  <si>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</si>
  <si>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01081608</t>
  </si>
  <si>
    <t>Ing. Pavol Lipták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</si>
  <si>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</si>
  <si>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</si>
  <si>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</si>
  <si>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</si>
  <si>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</si>
  <si>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</si>
  <si>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</si>
  <si>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</si>
  <si>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</si>
  <si>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</si>
  <si>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</si>
  <si>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</si>
  <si>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</si>
  <si>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</si>
  <si>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</si>
  <si>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</si>
  <si>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</si>
  <si>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</si>
  <si>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</si>
  <si>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</si>
  <si>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</si>
  <si>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</si>
  <si>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</si>
  <si>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</si>
  <si>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</si>
  <si>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</si>
  <si>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</si>
  <si>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</si>
  <si>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</si>
  <si>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</si>
  <si>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</si>
  <si>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</si>
  <si>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</si>
  <si>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</si>
  <si>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</si>
  <si>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</si>
  <si>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</si>
  <si>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</si>
  <si>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</si>
  <si>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</si>
  <si>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</si>
  <si>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</si>
  <si>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</si>
  <si>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</si>
  <si>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</si>
  <si>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</si>
  <si>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MK ul. Družstevní</t>
  </si>
  <si>
    <t>STA</t>
  </si>
  <si>
    <t>1</t>
  </si>
  <si>
    <t>{e55c7457-653c-4a5d-850d-36a4e5db6242}</t>
  </si>
  <si>
    <t>2</t>
  </si>
  <si>
    <t>02</t>
  </si>
  <si>
    <t>Oprava MK ul. Kovalčíkova</t>
  </si>
  <si>
    <t>{a73e4555-4dcd-4b75-9a6a-359e89ffd2bb}</t>
  </si>
  <si>
    <t>03</t>
  </si>
  <si>
    <t>Oprava MK ul. Petra Bezruče</t>
  </si>
  <si>
    <t>{90dee5f9-6bf2-4b27-9239-6cd4a7eea7d0}</t>
  </si>
  <si>
    <t>04</t>
  </si>
  <si>
    <t>Oprava MK ul. Panelová</t>
  </si>
  <si>
    <t>{b5694242-acc6-4ca9-a748-0ddefc85c652}</t>
  </si>
  <si>
    <t>05</t>
  </si>
  <si>
    <t>Oprava MK ul. 2. května</t>
  </si>
  <si>
    <t>{71e07d89-925c-40b1-95fe-a1f05d60126a}</t>
  </si>
  <si>
    <t>06</t>
  </si>
  <si>
    <t>Oprava MK ul. Rychvaldská</t>
  </si>
  <si>
    <t>{8a5da151-3ae0-422c-b542-cb940037b466}</t>
  </si>
  <si>
    <t>07</t>
  </si>
  <si>
    <t>Oprava MK ul. U sružky</t>
  </si>
  <si>
    <t>{61a2e349-8d37-420f-857c-3f721ff4c47f}</t>
  </si>
  <si>
    <t>kryt</t>
  </si>
  <si>
    <t>3150</t>
  </si>
  <si>
    <t>nános</t>
  </si>
  <si>
    <t>KRYCÍ LIST SOUPISU PRACÍ</t>
  </si>
  <si>
    <t>Objekt:</t>
  </si>
  <si>
    <t>01 - Oprava MK ul. Družstevní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</si>
  <si>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</si>
  <si>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</si>
  <si>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</si>
  <si>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</si>
  <si>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</si>
  <si>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</si>
  <si>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</si>
  <si>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</si>
  <si>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</si>
  <si>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</si>
  <si>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</si>
  <si>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</si>
  <si>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</si>
  <si>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</si>
  <si>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</si>
  <si>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</si>
  <si>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</si>
  <si>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</si>
  <si>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</si>
  <si>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</si>
  <si>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</si>
  <si>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</si>
  <si>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</si>
  <si>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</si>
  <si>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</si>
  <si>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</si>
  <si>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</si>
  <si>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</si>
  <si>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</si>
  <si>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</si>
  <si>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</si>
  <si>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113154364R01</t>
  </si>
  <si>
    <t>Frézování živičného krytu tl 120 mm pruh š 2 m pl do 10000 m2 s překážkami v trase</t>
  </si>
  <si>
    <t>m2</t>
  </si>
  <si>
    <t>4</t>
  </si>
  <si>
    <t>1691920141</t>
  </si>
  <si>
    <t>PP</t>
  </si>
  <si>
    <t>Frézování živičného podkladu nebo krytu  s naložením na dopravní prostředek plochy přes 1 000 do 10 000 m2 s překážkami v trase pruhu šířky přes 1 m do 2 m, tloušťky vrstvy 100 mm</t>
  </si>
  <si>
    <t>VV</t>
  </si>
  <si>
    <t>"plocha vč. sjezdů" 3150</t>
  </si>
  <si>
    <t>5</t>
  </si>
  <si>
    <t>Komunikace pozemní</t>
  </si>
  <si>
    <t>573111111</t>
  </si>
  <si>
    <t>Postřik živičný infiltrační s posypem z asfaltu množství 0,60 kg/m2</t>
  </si>
  <si>
    <t>CS ÚRS 2019 01</t>
  </si>
  <si>
    <t>582616054</t>
  </si>
  <si>
    <t>Postřik infiltrační PI z asfaltu silničního s posypem kamenivem, v množství 0,60 kg/m2</t>
  </si>
  <si>
    <t>3</t>
  </si>
  <si>
    <t>573231106</t>
  </si>
  <si>
    <t>Postřik živičný spojovací ze silniční emulze v množství 0,30 kg/m2</t>
  </si>
  <si>
    <t>194274872</t>
  </si>
  <si>
    <t>Postřik spojovací PS bez posypu kamenivem ze silniční emulze, v množství 0,30 kg/m2</t>
  </si>
  <si>
    <t>577154121</t>
  </si>
  <si>
    <t>Asfaltový beton vrstva obrusná ACO 11 (ABS) tř. I tl 60 mm š přes 3 m z nemodifikovaného asfaltu</t>
  </si>
  <si>
    <t>-416477766</t>
  </si>
  <si>
    <t>Asfaltový beton vrstva obrusná ACO 11 (ABS)  s rozprostřením a se zhutněním z nemodifikovaného asfaltu v pruhu šířky přes 3 m tř. I, po zhutnění tl. 60 mm</t>
  </si>
  <si>
    <t>577155122</t>
  </si>
  <si>
    <t>Asfaltový beton vrstva ložní ACL 16 (ABH) tl 60 mm š přes 3 m z nemodifikovaného asfaltu</t>
  </si>
  <si>
    <t>425532654</t>
  </si>
  <si>
    <t>Asfaltový beton vrstva ložní ACL 16 (ABH)  s rozprostřením a zhutněním z nemodifikovaného asfaltu v pruhu šířky přes 3 m, po zhutnění tl. 60 mm</t>
  </si>
  <si>
    <t>8</t>
  </si>
  <si>
    <t>Trubní vedení</t>
  </si>
  <si>
    <t>6</t>
  </si>
  <si>
    <t>899331111</t>
  </si>
  <si>
    <t>Výšková úprava uličního vstupu nebo vpusti do 200 mm zvýšením poklopu</t>
  </si>
  <si>
    <t>kus</t>
  </si>
  <si>
    <t>-1282331058</t>
  </si>
  <si>
    <t>Výšková úprava uličního vstupu nebo vpusti do 200 mm  zvýšením poklopu</t>
  </si>
  <si>
    <t>7</t>
  </si>
  <si>
    <t>899431111</t>
  </si>
  <si>
    <t>Výšková úprava uličního vstupu nebo vpusti do 200 mm zvýšením krycího hrnce, šoupěte nebo hydrantu</t>
  </si>
  <si>
    <t>1199656054</t>
  </si>
  <si>
    <t>Výšková úprava uličního vstupu nebo vpusti do 200 mm  zvýšením krycího hrnce, šoupěte nebo hydrantu bez úpravy armatur</t>
  </si>
  <si>
    <t>9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</si>
  <si>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</si>
  <si>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</si>
  <si>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</si>
  <si>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</si>
  <si>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-1563159490</t>
  </si>
  <si>
    <t>Osazení silničního obrubníku betonového se zřízením lože, s vyplněním a zatřením spár cementovou maltou stojatého s boční opěrou z betonu prostého, do lože z betonu prostého</t>
  </si>
  <si>
    <t>M</t>
  </si>
  <si>
    <t>59217008</t>
  </si>
  <si>
    <t>obrubník betonový parkový 1000x80x200mm</t>
  </si>
  <si>
    <t>-999401049</t>
  </si>
  <si>
    <t>10</t>
  </si>
  <si>
    <t>919112213</t>
  </si>
  <si>
    <t>Řezání spár pro vytvoření komůrky š 10 mm hl 25 mm pro těsnící zálivku v živičném krytu</t>
  </si>
  <si>
    <t>1926298366</t>
  </si>
  <si>
    <t>Řezání dilatačních spár v živičném krytu  vytvoření komůrky pro těsnící zálivku šířky 10 mm, hloubky 25 mm</t>
  </si>
  <si>
    <t>11</t>
  </si>
  <si>
    <t>919121213</t>
  </si>
  <si>
    <t>Těsnění spár zálivkou za studena pro komůrky š 10 mm hl 25 mm bez těsnicího profilu</t>
  </si>
  <si>
    <t>1128639438</t>
  </si>
  <si>
    <t>Utěsnění dilatačních spár zálivkou za studena  v cementobetonovém nebo živičném krytu včetně adhezního nátěru bez těsnicího profilu pod zálivkou, pro komůrky šířky 10 mm, hloubky 25 mm</t>
  </si>
  <si>
    <t>12</t>
  </si>
  <si>
    <t>919731123</t>
  </si>
  <si>
    <t>Zarovnání styčné plochy podkladu nebo krytu živičného tl do 200 mm</t>
  </si>
  <si>
    <t>1939940682</t>
  </si>
  <si>
    <t>Zarovnání styčné plochy podkladu nebo krytu podél vybourané části komunikace nebo zpevněné plochy  živičné tl. přes 100 do 200 mm</t>
  </si>
  <si>
    <t>13</t>
  </si>
  <si>
    <t>919735113</t>
  </si>
  <si>
    <t>Řezání stávajícího živičného krytu hl do 150 mm</t>
  </si>
  <si>
    <t>-607216606</t>
  </si>
  <si>
    <t>Řezání stávajícího živičného krytu nebo podkladu  hloubky přes 100 do 150 mm</t>
  </si>
  <si>
    <t>14</t>
  </si>
  <si>
    <t>938909311</t>
  </si>
  <si>
    <t>Čištění vozovek metením strojně podkladu nebo krytu betonového nebo živičného</t>
  </si>
  <si>
    <t>44437216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</si>
  <si>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</si>
  <si>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</si>
  <si>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</si>
  <si>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997221551</t>
  </si>
  <si>
    <t>Vodorovná doprava suti ze sypkých materiálů do 1 km</t>
  </si>
  <si>
    <t>t</t>
  </si>
  <si>
    <t>1357384985</t>
  </si>
  <si>
    <t>Vodorovná doprava suti  bez naložení, ale se složením a s hrubým urovnáním ze sypkých materiálů, na vzdálenost do 1 km</t>
  </si>
  <si>
    <t>16</t>
  </si>
  <si>
    <t>997221559</t>
  </si>
  <si>
    <t>Příplatek ZKD 1 km u vodorovné dopravy suti ze sypkých materiálů</t>
  </si>
  <si>
    <t>-1770573278</t>
  </si>
  <si>
    <t>Vodorovná doprava suti  bez naložení, ale se složením a s hrubým urovnáním Příplatek k ceně za každý další i započatý 1 km přes 1 km</t>
  </si>
  <si>
    <t>P</t>
  </si>
  <si>
    <t>Poznámka k položce:
uvažováno celkem 10 km</t>
  </si>
  <si>
    <t>1039,5*9 'Přepočtené koeficientem množství</t>
  </si>
  <si>
    <t>17</t>
  </si>
  <si>
    <t>997221845</t>
  </si>
  <si>
    <t>Poplatek za uložení na skládce (skládkovné) odpadu asfaltového bez dehtu kód odpadu 170 302</t>
  </si>
  <si>
    <t>-1015286460</t>
  </si>
  <si>
    <t>Poplatek za uložení stavebního odpadu na skládce (skládkovné) asfaltového bez obsahu dehtu zatříděného do Katalogu odpadů pod kódem 170 302</t>
  </si>
  <si>
    <t>"asfalt" kryt*0,31</t>
  </si>
  <si>
    <t>18</t>
  </si>
  <si>
    <t>997221855</t>
  </si>
  <si>
    <t>Poplatek za uložení na skládce (skládkovné) zeminy a kameniva kód odpadu 170 504</t>
  </si>
  <si>
    <t>224001051</t>
  </si>
  <si>
    <t>Poplatek za uložení stavebního odpadu na skládce (skládkovné) zeminy a kameniva zatříděného do Katalogu odpadů pod kódem 170 504</t>
  </si>
  <si>
    <t>"materiál z čištění komuniace" nános*0,02</t>
  </si>
  <si>
    <t>998</t>
  </si>
  <si>
    <t>Přesun hmot</t>
  </si>
  <si>
    <t>19</t>
  </si>
  <si>
    <t>998225111</t>
  </si>
  <si>
    <t>Přesun hmot pro pozemní komunikace s krytem z kamene, monolitickým betonovým nebo živičným</t>
  </si>
  <si>
    <t>-1263095642</t>
  </si>
  <si>
    <t>Přesun hmot pro komunikace s krytem z kameniva, monolitickým betonovým nebo živičným  dopravní vzdálenost do 200 m jakékoliv délky objektu</t>
  </si>
  <si>
    <t>VRN3</t>
  </si>
  <si>
    <t>Zařízení staveniště</t>
  </si>
  <si>
    <t>20</t>
  </si>
  <si>
    <t>034303000</t>
  </si>
  <si>
    <t>Dopravní značení na staveništi - provizorní dopravní značení</t>
  </si>
  <si>
    <t>kpl</t>
  </si>
  <si>
    <t>1024</t>
  </si>
  <si>
    <t>139537308</t>
  </si>
  <si>
    <t>Dopravní značení na staveništi</t>
  </si>
  <si>
    <t>2240</t>
  </si>
  <si>
    <t>02 - Oprava MK ul. Kovalčíkova</t>
  </si>
  <si>
    <t>"plocha vč. sjezdů" 2240</t>
  </si>
  <si>
    <t>-2007474759</t>
  </si>
  <si>
    <t>-1216776941</t>
  </si>
  <si>
    <t>739,2*9 'Přepočtené koeficientem množství</t>
  </si>
  <si>
    <t>1050</t>
  </si>
  <si>
    <t>03 - Oprava MK ul. Petra Bezruče</t>
  </si>
  <si>
    <t>"plocha vč. sjezdů" 1050</t>
  </si>
  <si>
    <t>-658416821</t>
  </si>
  <si>
    <t>1567097824</t>
  </si>
  <si>
    <t>346,5*9 'Přepočtené koeficientem množství</t>
  </si>
  <si>
    <t>1605</t>
  </si>
  <si>
    <t>04 - Oprava MK ul. Panelová</t>
  </si>
  <si>
    <t>"plocha vč. sjezdů" 1605</t>
  </si>
  <si>
    <t>1783643853</t>
  </si>
  <si>
    <t>-1867701111</t>
  </si>
  <si>
    <t>529,65*9 'Přepočtené koeficientem množství</t>
  </si>
  <si>
    <t>kryt2</t>
  </si>
  <si>
    <t>980</t>
  </si>
  <si>
    <t>kryt1</t>
  </si>
  <si>
    <t>1000</t>
  </si>
  <si>
    <t>05 - Oprava MK ul. 2. května</t>
  </si>
  <si>
    <t>113154334R01</t>
  </si>
  <si>
    <t>Frézování živičného krytu tl 120 mm pruh š 2 m pl do 10000 m2 bez překážek v trase</t>
  </si>
  <si>
    <t>178794881</t>
  </si>
  <si>
    <t>Frézování živičného podkladu nebo krytu  s naložením na dopravní prostředek plochy přes 1 000 do 10 000 m2 bez překážek v trase pruhu šířky přes 1 m do 2 m, tloušťky vrstvy 100 mm</t>
  </si>
  <si>
    <t>"prostřední pruh vozovky" 1000</t>
  </si>
  <si>
    <t>-1784334471</t>
  </si>
  <si>
    <t>824470668</t>
  </si>
  <si>
    <t>914111111</t>
  </si>
  <si>
    <t>Montáž svislé dopravní značky do velikosti 1 m2 objímkami na sloupek nebo konzolu</t>
  </si>
  <si>
    <t>CS ÚRS 2018 01</t>
  </si>
  <si>
    <t>170500802</t>
  </si>
  <si>
    <t>"IP11c" 2</t>
  </si>
  <si>
    <t>40445434</t>
  </si>
  <si>
    <t>značka dopravní svislá nereflexní FeZn-Al rám 500x700mm</t>
  </si>
  <si>
    <t>1204095789</t>
  </si>
  <si>
    <t>914511112</t>
  </si>
  <si>
    <t>Montáž sloupku dopravních značek délky do 3,5 m s betonovým základem a patkou</t>
  </si>
  <si>
    <t>-1138611790</t>
  </si>
  <si>
    <t>40445225</t>
  </si>
  <si>
    <t>sloupek Zn pro dopravní značku D 60mm v 350mm</t>
  </si>
  <si>
    <t>-1776344202</t>
  </si>
  <si>
    <t>915111111</t>
  </si>
  <si>
    <t>Vodorovné dopravní značení dělící čáry souvislé š 125 mm základní bílá barva</t>
  </si>
  <si>
    <t>537141271</t>
  </si>
  <si>
    <t>Vodorovné dopravní značení stříkané barvou  dělící čára šířky 125 mm souvislá bílá základní</t>
  </si>
  <si>
    <t>915111115</t>
  </si>
  <si>
    <t>Vodorovné dopravní značení dělící čáry souvislé š 125 mm základní žlutá barva</t>
  </si>
  <si>
    <t>1387858705</t>
  </si>
  <si>
    <t>Vodorovné dopravní značení stříkané barvou  dělící čára šířky 125 mm souvislá žlutá základní</t>
  </si>
  <si>
    <t>915121111</t>
  </si>
  <si>
    <t>Vodorovné dopravní značení vodící čáry souvislé š 250 mm základní bílá barva</t>
  </si>
  <si>
    <t>1845333024</t>
  </si>
  <si>
    <t>Vodorovné dopravní značení stříkané barvou  vodící čára bílá šířky 250 mm souvislá základní</t>
  </si>
  <si>
    <t>915121121</t>
  </si>
  <si>
    <t>Vodorovné dopravní značení vodící čáry přerušované š 250 mm základní bílá barva</t>
  </si>
  <si>
    <t>906574762</t>
  </si>
  <si>
    <t>Vodorovné dopravní značení stříkané barvou  vodící čára bílá šířky 250 mm přerušovaná základní</t>
  </si>
  <si>
    <t>915131111</t>
  </si>
  <si>
    <t>Vodorovné dopravní značení přechody pro chodce, šipky, symboly základní bílá barva</t>
  </si>
  <si>
    <t>-838243695</t>
  </si>
  <si>
    <t>Vodorovné dopravní značení stříkané barvou  přechody pro chodce, šipky, symboly bílé základní</t>
  </si>
  <si>
    <t>915611111</t>
  </si>
  <si>
    <t>Předznačení vodorovného liniového značení</t>
  </si>
  <si>
    <t>-1996369501</t>
  </si>
  <si>
    <t>Předznačení pro vodorovné značení  stříkané barvou nebo prováděné z nátěrových hmot liniové dělicí čáry, vodicí proužky</t>
  </si>
  <si>
    <t>915621111</t>
  </si>
  <si>
    <t>Předznačení vodorovného plošného značení</t>
  </si>
  <si>
    <t>1359268808</t>
  </si>
  <si>
    <t>Předznačení pro vodorovné značení  stříkané barvou nebo prováděné z nátěrových hmot plošné šipky, symboly, nápisy</t>
  </si>
  <si>
    <t>22</t>
  </si>
  <si>
    <t>23</t>
  </si>
  <si>
    <t>24</t>
  </si>
  <si>
    <t>25</t>
  </si>
  <si>
    <t>26</t>
  </si>
  <si>
    <t>653,4*9 'Přepočtené koeficientem množství</t>
  </si>
  <si>
    <t>27</t>
  </si>
  <si>
    <t>"asfalt" (kryt1+kryt2)*0,31</t>
  </si>
  <si>
    <t>28</t>
  </si>
  <si>
    <t>29</t>
  </si>
  <si>
    <t>30</t>
  </si>
  <si>
    <t>06 - Oprava MK ul. Rychvaldská</t>
  </si>
  <si>
    <t xml:space="preserve">    4 - Vodorovné konstrukce</t>
  </si>
  <si>
    <t>113107242</t>
  </si>
  <si>
    <t>Odstranění podkladu živičného tl 100 mm strojně pl přes 200 m2</t>
  </si>
  <si>
    <t>-2089451045</t>
  </si>
  <si>
    <t>Odstranění podkladů nebo krytů strojně plochy jednotlivě přes 200 m2 s přemístěním hmot na skládku na vzdálenost do 20 m nebo s naložením na dopravní prostředek živičných, o tl. vrstvy přes 50 do 100 mm</t>
  </si>
  <si>
    <t>"plocha sjezdů a komunikace s nesouvislým krytem" 200</t>
  </si>
  <si>
    <t>-2113240182</t>
  </si>
  <si>
    <t>"souvislá vozovka" 260</t>
  </si>
  <si>
    <t>132201101</t>
  </si>
  <si>
    <t>Hloubení rýh š do 600 mm v hornině tř. 3 objemu do 100 m3</t>
  </si>
  <si>
    <t>m3</t>
  </si>
  <si>
    <t>834571093</t>
  </si>
  <si>
    <t>Hloubení zapažených i nezapažených rýh šířky do 600 mm  s urovnáním dna do předepsaného profilu a spádu v hornině tř. 3 do 100 m3</t>
  </si>
  <si>
    <t>148*0,5*0,98</t>
  </si>
  <si>
    <t>162701105</t>
  </si>
  <si>
    <t>Vodorovné přemístění do 10000 m výkopku/sypaniny z horniny tř. 1 až 4</t>
  </si>
  <si>
    <t>712529034</t>
  </si>
  <si>
    <t>Vodorovné přemístění výkopku nebo sypaniny po suchu  na obvyklém dopravním prostředku, bez naložení výkopku, avšak se složením bez rozhrnutí z horniny tř. 1 až 4 na vzdálenost přes 9 000 do 10 000 m</t>
  </si>
  <si>
    <t>"přebytek výkopku" 148*0,5*0,4</t>
  </si>
  <si>
    <t>174101101</t>
  </si>
  <si>
    <t>Zásyp jam, šachet rýh nebo kolem objektů sypaninou se zhutněním</t>
  </si>
  <si>
    <t>884823020</t>
  </si>
  <si>
    <t>Zásyp sypaninou z jakékoliv horniny  s uložením výkopku ve vrstvách se zhutněním jam, šachet, rýh nebo kolem objektů v těchto vykopávkách</t>
  </si>
  <si>
    <t>148*0,50*0,58</t>
  </si>
  <si>
    <t>Vodorovné konstrukce</t>
  </si>
  <si>
    <t>451573111</t>
  </si>
  <si>
    <t>Lože pod potrubí otevřený výkop ze štěrkopísku</t>
  </si>
  <si>
    <t>310746024</t>
  </si>
  <si>
    <t>Lože pod potrubí, stoky a drobné objekty v otevřeném výkopu z písku a štěrkopísku do 63 mm</t>
  </si>
  <si>
    <t>148*0,50*0,10</t>
  </si>
  <si>
    <t>388995212</t>
  </si>
  <si>
    <t>Chránička kabelů z trub HDPE v římse DN 110</t>
  </si>
  <si>
    <t>671821789</t>
  </si>
  <si>
    <t>Chránička kabelů v římse z trub HDPE  přes DN 80 do DN 110</t>
  </si>
  <si>
    <t>564951413</t>
  </si>
  <si>
    <t>Podklad z asfaltového recyklátu tl 150 mm</t>
  </si>
  <si>
    <t>1047766818</t>
  </si>
  <si>
    <t>Podklad nebo podsyp z asfaltového recyklátu  s rozprostřením a zhutněním, po zhutnění tl. 150 mm</t>
  </si>
  <si>
    <t>"ve dvou vrstvách" 2*0,5*148</t>
  </si>
  <si>
    <t>648052114</t>
  </si>
  <si>
    <t>1858116844</t>
  </si>
  <si>
    <t>133,8*9 'Přepočtené koeficientem množství</t>
  </si>
  <si>
    <t>"asfalt" 460*0,31</t>
  </si>
  <si>
    <t>"materiál z čištění komuniace" 460*0,02 + "přebytek výkopku rýhy" 29,6*2</t>
  </si>
  <si>
    <t>650</t>
  </si>
  <si>
    <t>07 - Oprava MK ul. U sružky</t>
  </si>
  <si>
    <t>1809523619</t>
  </si>
  <si>
    <t>"plocha vč. sjezdů" 650</t>
  </si>
  <si>
    <t>214,5*9 'Přepočtené koeficientem množství</t>
  </si>
  <si>
    <t>"asfalt" kryt1*0,31</t>
  </si>
  <si>
    <t>"materiál z čištění komuniace" 650*0,02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</si>
</sst>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35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42</v>
      </c>
      <c r="E29" s="43"/>
      <c r="F29" s="29" t="s">
        <v>43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44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45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46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47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51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52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53</v>
      </c>
      <c r="AI60" s="38"/>
      <c r="AJ60" s="38"/>
      <c r="AK60" s="38"/>
      <c r="AL60" s="38"/>
      <c r="AM60" s="57" t="s">
        <v>54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56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53</v>
      </c>
      <c r="AI75" s="38"/>
      <c r="AJ75" s="38"/>
      <c r="AK75" s="38"/>
      <c r="AL75" s="38"/>
      <c r="AM75" s="57" t="s">
        <v>54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01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Město Petřvald - Opravy MK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>Petřvald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25. 1. 2020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>Město Petřvald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58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72" t="str">
        <f>IF(E20="","",E20)</f>
        <v>Ing. Pavol Lipták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59</v>
      </c>
      <c r="D92" s="86"/>
      <c r="E92" s="86"/>
      <c r="F92" s="86"/>
      <c r="G92" s="86"/>
      <c r="H92" s="87"/>
      <c r="I92" s="88" t="s">
        <v>60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61</v>
      </c>
      <c r="AH92" s="86"/>
      <c r="AI92" s="86"/>
      <c r="AJ92" s="86"/>
      <c r="AK92" s="86"/>
      <c r="AL92" s="86"/>
      <c r="AM92" s="86"/>
      <c r="AN92" s="88" t="s">
        <v>62</v>
      </c>
      <c r="AO92" s="86"/>
      <c r="AP92" s="90"/>
      <c r="AQ92" s="91" t="s">
        <v>63</v>
      </c>
      <c r="AR92" s="40"/>
      <c r="AS92" s="92" t="s">
        <v>64</v>
      </c>
      <c r="AT92" s="93" t="s">
        <v>65</v>
      </c>
      <c r="AU92" s="93" t="s">
        <v>66</v>
      </c>
      <c r="AV92" s="93" t="s">
        <v>67</v>
      </c>
      <c r="AW92" s="93" t="s">
        <v>68</v>
      </c>
      <c r="AX92" s="93" t="s">
        <v>69</v>
      </c>
      <c r="AY92" s="93" t="s">
        <v>70</v>
      </c>
      <c r="AZ92" s="93" t="s">
        <v>71</v>
      </c>
      <c r="BA92" s="93" t="s">
        <v>72</v>
      </c>
      <c r="BB92" s="93" t="s">
        <v>73</v>
      </c>
      <c r="BC92" s="93" t="s">
        <v>74</v>
      </c>
      <c r="BD92" s="94" t="s">
        <v>75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76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ROUND(SUM(AG95:AG101),2)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ROUND(SUM(AS95:AS101),2)</f>
        <v>0</v>
      </c>
      <c r="AT94" s="106">
        <f>ROUND(SUM(AV94:AW94),2)</f>
        <v>0</v>
      </c>
      <c r="AU94" s="107">
        <f>ROUND(SUM(AU95:AU101),5)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ROUND(SUM(AZ95:AZ101),2)</f>
        <v>0</v>
      </c>
      <c r="BA94" s="106">
        <f>ROUND(SUM(BA95:BA101),2)</f>
        <v>0</v>
      </c>
      <c r="BB94" s="106">
        <f>ROUND(SUM(BB95:BB101),2)</f>
        <v>0</v>
      </c>
      <c r="BC94" s="106">
        <f>ROUND(SUM(BC95:BC101),2)</f>
        <v>0</v>
      </c>
      <c r="BD94" s="108">
        <f>ROUND(SUM(BD95:BD101),2)</f>
        <v>0</v>
      </c>
      <c r="BS94" s="109" t="s">
        <v>77</v>
      </c>
      <c r="BT94" s="109" t="s">
        <v>78</v>
      </c>
      <c r="BU94" s="110" t="s">
        <v>79</v>
      </c>
      <c r="BV94" s="109" t="s">
        <v>80</v>
      </c>
      <c r="BW94" s="109" t="s">
        <v>5</v>
      </c>
      <c r="BX94" s="109" t="s">
        <v>81</v>
      </c>
      <c r="CL94" s="109" t="s">
        <v>1</v>
      </c>
    </row>
    <row r="95" spans="1:91" s="6" customFormat="1" ht="16.5" customHeight="1">
      <c r="A95" s="111" t="s">
        <v>82</v>
      </c>
      <c r="B95" s="112"/>
      <c r="C95" s="113"/>
      <c r="D95" s="114" t="s">
        <v>14</v>
      </c>
      <c r="E95" s="114"/>
      <c r="F95" s="114"/>
      <c r="G95" s="114"/>
      <c r="H95" s="114"/>
      <c r="I95" s="115"/>
      <c r="J95" s="114" t="s">
        <v>83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'01 - Oprava MK ul. Družst...'!J30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84</v>
      </c>
      <c r="AR95" s="118"/>
      <c r="AS95" s="119">
        <v>0</v>
      </c>
      <c r="AT95" s="120">
        <f>ROUND(SUM(AV95:AW95),2)</f>
        <v>0</v>
      </c>
      <c r="AU95" s="121">
        <f>'01 - Oprava MK ul. Družst...'!P124</f>
        <v>0</v>
      </c>
      <c r="AV95" s="120">
        <f>'01 - Oprava MK ul. Družst...'!J33</f>
        <v>0</v>
      </c>
      <c r="AW95" s="120">
        <f>'01 - Oprava MK ul. Družst...'!J34</f>
        <v>0</v>
      </c>
      <c r="AX95" s="120">
        <f>'01 - Oprava MK ul. Družst...'!J35</f>
        <v>0</v>
      </c>
      <c r="AY95" s="120">
        <f>'01 - Oprava MK ul. Družst...'!J36</f>
        <v>0</v>
      </c>
      <c r="AZ95" s="120">
        <f>'01 - Oprava MK ul. Družst...'!F33</f>
        <v>0</v>
      </c>
      <c r="BA95" s="120">
        <f>'01 - Oprava MK ul. Družst...'!F34</f>
        <v>0</v>
      </c>
      <c r="BB95" s="120">
        <f>'01 - Oprava MK ul. Družst...'!F35</f>
        <v>0</v>
      </c>
      <c r="BC95" s="120">
        <f>'01 - Oprava MK ul. Družst...'!F36</f>
        <v>0</v>
      </c>
      <c r="BD95" s="122">
        <f>'01 - Oprava MK ul. Družst...'!F37</f>
        <v>0</v>
      </c>
      <c r="BT95" s="123" t="s">
        <v>85</v>
      </c>
      <c r="BV95" s="123" t="s">
        <v>80</v>
      </c>
      <c r="BW95" s="123" t="s">
        <v>86</v>
      </c>
      <c r="BX95" s="123" t="s">
        <v>5</v>
      </c>
      <c r="CL95" s="123" t="s">
        <v>1</v>
      </c>
      <c r="CM95" s="123" t="s">
        <v>87</v>
      </c>
    </row>
    <row r="96" spans="1:91" s="6" customFormat="1" ht="16.5" customHeight="1">
      <c r="A96" s="111" t="s">
        <v>82</v>
      </c>
      <c r="B96" s="112"/>
      <c r="C96" s="113"/>
      <c r="D96" s="114" t="s">
        <v>88</v>
      </c>
      <c r="E96" s="114"/>
      <c r="F96" s="114"/>
      <c r="G96" s="114"/>
      <c r="H96" s="114"/>
      <c r="I96" s="115"/>
      <c r="J96" s="114" t="s">
        <v>89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6">
        <f>'02 - Oprava MK ul. Kovalč...'!J30</f>
        <v>0</v>
      </c>
      <c r="AH96" s="115"/>
      <c r="AI96" s="115"/>
      <c r="AJ96" s="115"/>
      <c r="AK96" s="115"/>
      <c r="AL96" s="115"/>
      <c r="AM96" s="115"/>
      <c r="AN96" s="116">
        <f>SUM(AG96,AT96)</f>
        <v>0</v>
      </c>
      <c r="AO96" s="115"/>
      <c r="AP96" s="115"/>
      <c r="AQ96" s="117" t="s">
        <v>84</v>
      </c>
      <c r="AR96" s="118"/>
      <c r="AS96" s="119">
        <v>0</v>
      </c>
      <c r="AT96" s="120">
        <f>ROUND(SUM(AV96:AW96),2)</f>
        <v>0</v>
      </c>
      <c r="AU96" s="121">
        <f>'02 - Oprava MK ul. Kovalč...'!P124</f>
        <v>0</v>
      </c>
      <c r="AV96" s="120">
        <f>'02 - Oprava MK ul. Kovalč...'!J33</f>
        <v>0</v>
      </c>
      <c r="AW96" s="120">
        <f>'02 - Oprava MK ul. Kovalč...'!J34</f>
        <v>0</v>
      </c>
      <c r="AX96" s="120">
        <f>'02 - Oprava MK ul. Kovalč...'!J35</f>
        <v>0</v>
      </c>
      <c r="AY96" s="120">
        <f>'02 - Oprava MK ul. Kovalč...'!J36</f>
        <v>0</v>
      </c>
      <c r="AZ96" s="120">
        <f>'02 - Oprava MK ul. Kovalč...'!F33</f>
        <v>0</v>
      </c>
      <c r="BA96" s="120">
        <f>'02 - Oprava MK ul. Kovalč...'!F34</f>
        <v>0</v>
      </c>
      <c r="BB96" s="120">
        <f>'02 - Oprava MK ul. Kovalč...'!F35</f>
        <v>0</v>
      </c>
      <c r="BC96" s="120">
        <f>'02 - Oprava MK ul. Kovalč...'!F36</f>
        <v>0</v>
      </c>
      <c r="BD96" s="122">
        <f>'02 - Oprava MK ul. Kovalč...'!F37</f>
        <v>0</v>
      </c>
      <c r="BT96" s="123" t="s">
        <v>85</v>
      </c>
      <c r="BV96" s="123" t="s">
        <v>80</v>
      </c>
      <c r="BW96" s="123" t="s">
        <v>90</v>
      </c>
      <c r="BX96" s="123" t="s">
        <v>5</v>
      </c>
      <c r="CL96" s="123" t="s">
        <v>1</v>
      </c>
      <c r="CM96" s="123" t="s">
        <v>87</v>
      </c>
    </row>
    <row r="97" spans="1:91" s="6" customFormat="1" ht="16.5" customHeight="1">
      <c r="A97" s="111" t="s">
        <v>82</v>
      </c>
      <c r="B97" s="112"/>
      <c r="C97" s="113"/>
      <c r="D97" s="114" t="s">
        <v>91</v>
      </c>
      <c r="E97" s="114"/>
      <c r="F97" s="114"/>
      <c r="G97" s="114"/>
      <c r="H97" s="114"/>
      <c r="I97" s="115"/>
      <c r="J97" s="114" t="s">
        <v>92</v>
      </c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'03 - Oprava MK ul. Petra ...'!J30</f>
        <v>0</v>
      </c>
      <c r="AH97" s="115"/>
      <c r="AI97" s="115"/>
      <c r="AJ97" s="115"/>
      <c r="AK97" s="115"/>
      <c r="AL97" s="115"/>
      <c r="AM97" s="115"/>
      <c r="AN97" s="116">
        <f>SUM(AG97,AT97)</f>
        <v>0</v>
      </c>
      <c r="AO97" s="115"/>
      <c r="AP97" s="115"/>
      <c r="AQ97" s="117" t="s">
        <v>84</v>
      </c>
      <c r="AR97" s="118"/>
      <c r="AS97" s="119">
        <v>0</v>
      </c>
      <c r="AT97" s="120">
        <f>ROUND(SUM(AV97:AW97),2)</f>
        <v>0</v>
      </c>
      <c r="AU97" s="121">
        <f>'03 - Oprava MK ul. Petra ...'!P124</f>
        <v>0</v>
      </c>
      <c r="AV97" s="120">
        <f>'03 - Oprava MK ul. Petra ...'!J33</f>
        <v>0</v>
      </c>
      <c r="AW97" s="120">
        <f>'03 - Oprava MK ul. Petra ...'!J34</f>
        <v>0</v>
      </c>
      <c r="AX97" s="120">
        <f>'03 - Oprava MK ul. Petra ...'!J35</f>
        <v>0</v>
      </c>
      <c r="AY97" s="120">
        <f>'03 - Oprava MK ul. Petra ...'!J36</f>
        <v>0</v>
      </c>
      <c r="AZ97" s="120">
        <f>'03 - Oprava MK ul. Petra ...'!F33</f>
        <v>0</v>
      </c>
      <c r="BA97" s="120">
        <f>'03 - Oprava MK ul. Petra ...'!F34</f>
        <v>0</v>
      </c>
      <c r="BB97" s="120">
        <f>'03 - Oprava MK ul. Petra ...'!F35</f>
        <v>0</v>
      </c>
      <c r="BC97" s="120">
        <f>'03 - Oprava MK ul. Petra ...'!F36</f>
        <v>0</v>
      </c>
      <c r="BD97" s="122">
        <f>'03 - Oprava MK ul. Petra ...'!F37</f>
        <v>0</v>
      </c>
      <c r="BT97" s="123" t="s">
        <v>85</v>
      </c>
      <c r="BV97" s="123" t="s">
        <v>80</v>
      </c>
      <c r="BW97" s="123" t="s">
        <v>93</v>
      </c>
      <c r="BX97" s="123" t="s">
        <v>5</v>
      </c>
      <c r="CL97" s="123" t="s">
        <v>1</v>
      </c>
      <c r="CM97" s="123" t="s">
        <v>87</v>
      </c>
    </row>
    <row r="98" spans="1:91" s="6" customFormat="1" ht="16.5" customHeight="1">
      <c r="A98" s="111" t="s">
        <v>82</v>
      </c>
      <c r="B98" s="112"/>
      <c r="C98" s="113"/>
      <c r="D98" s="114" t="s">
        <v>94</v>
      </c>
      <c r="E98" s="114"/>
      <c r="F98" s="114"/>
      <c r="G98" s="114"/>
      <c r="H98" s="114"/>
      <c r="I98" s="115"/>
      <c r="J98" s="114" t="s">
        <v>95</v>
      </c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6">
        <f>'04 - Oprava MK ul. Panelová'!J30</f>
        <v>0</v>
      </c>
      <c r="AH98" s="115"/>
      <c r="AI98" s="115"/>
      <c r="AJ98" s="115"/>
      <c r="AK98" s="115"/>
      <c r="AL98" s="115"/>
      <c r="AM98" s="115"/>
      <c r="AN98" s="116">
        <f>SUM(AG98,AT98)</f>
        <v>0</v>
      </c>
      <c r="AO98" s="115"/>
      <c r="AP98" s="115"/>
      <c r="AQ98" s="117" t="s">
        <v>84</v>
      </c>
      <c r="AR98" s="118"/>
      <c r="AS98" s="119">
        <v>0</v>
      </c>
      <c r="AT98" s="120">
        <f>ROUND(SUM(AV98:AW98),2)</f>
        <v>0</v>
      </c>
      <c r="AU98" s="121">
        <f>'04 - Oprava MK ul. Panelová'!P124</f>
        <v>0</v>
      </c>
      <c r="AV98" s="120">
        <f>'04 - Oprava MK ul. Panelová'!J33</f>
        <v>0</v>
      </c>
      <c r="AW98" s="120">
        <f>'04 - Oprava MK ul. Panelová'!J34</f>
        <v>0</v>
      </c>
      <c r="AX98" s="120">
        <f>'04 - Oprava MK ul. Panelová'!J35</f>
        <v>0</v>
      </c>
      <c r="AY98" s="120">
        <f>'04 - Oprava MK ul. Panelová'!J36</f>
        <v>0</v>
      </c>
      <c r="AZ98" s="120">
        <f>'04 - Oprava MK ul. Panelová'!F33</f>
        <v>0</v>
      </c>
      <c r="BA98" s="120">
        <f>'04 - Oprava MK ul. Panelová'!F34</f>
        <v>0</v>
      </c>
      <c r="BB98" s="120">
        <f>'04 - Oprava MK ul. Panelová'!F35</f>
        <v>0</v>
      </c>
      <c r="BC98" s="120">
        <f>'04 - Oprava MK ul. Panelová'!F36</f>
        <v>0</v>
      </c>
      <c r="BD98" s="122">
        <f>'04 - Oprava MK ul. Panelová'!F37</f>
        <v>0</v>
      </c>
      <c r="BT98" s="123" t="s">
        <v>85</v>
      </c>
      <c r="BV98" s="123" t="s">
        <v>80</v>
      </c>
      <c r="BW98" s="123" t="s">
        <v>96</v>
      </c>
      <c r="BX98" s="123" t="s">
        <v>5</v>
      </c>
      <c r="CL98" s="123" t="s">
        <v>1</v>
      </c>
      <c r="CM98" s="123" t="s">
        <v>87</v>
      </c>
    </row>
    <row r="99" spans="1:91" s="6" customFormat="1" ht="16.5" customHeight="1">
      <c r="A99" s="111" t="s">
        <v>82</v>
      </c>
      <c r="B99" s="112"/>
      <c r="C99" s="113"/>
      <c r="D99" s="114" t="s">
        <v>97</v>
      </c>
      <c r="E99" s="114"/>
      <c r="F99" s="114"/>
      <c r="G99" s="114"/>
      <c r="H99" s="114"/>
      <c r="I99" s="115"/>
      <c r="J99" s="114" t="s">
        <v>98</v>
      </c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6">
        <f>'05 - Oprava MK ul. 2. května'!J30</f>
        <v>0</v>
      </c>
      <c r="AH99" s="115"/>
      <c r="AI99" s="115"/>
      <c r="AJ99" s="115"/>
      <c r="AK99" s="115"/>
      <c r="AL99" s="115"/>
      <c r="AM99" s="115"/>
      <c r="AN99" s="116">
        <f>SUM(AG99,AT99)</f>
        <v>0</v>
      </c>
      <c r="AO99" s="115"/>
      <c r="AP99" s="115"/>
      <c r="AQ99" s="117" t="s">
        <v>84</v>
      </c>
      <c r="AR99" s="118"/>
      <c r="AS99" s="119">
        <v>0</v>
      </c>
      <c r="AT99" s="120">
        <f>ROUND(SUM(AV99:AW99),2)</f>
        <v>0</v>
      </c>
      <c r="AU99" s="121">
        <f>'05 - Oprava MK ul. 2. května'!P124</f>
        <v>0</v>
      </c>
      <c r="AV99" s="120">
        <f>'05 - Oprava MK ul. 2. května'!J33</f>
        <v>0</v>
      </c>
      <c r="AW99" s="120">
        <f>'05 - Oprava MK ul. 2. května'!J34</f>
        <v>0</v>
      </c>
      <c r="AX99" s="120">
        <f>'05 - Oprava MK ul. 2. května'!J35</f>
        <v>0</v>
      </c>
      <c r="AY99" s="120">
        <f>'05 - Oprava MK ul. 2. května'!J36</f>
        <v>0</v>
      </c>
      <c r="AZ99" s="120">
        <f>'05 - Oprava MK ul. 2. května'!F33</f>
        <v>0</v>
      </c>
      <c r="BA99" s="120">
        <f>'05 - Oprava MK ul. 2. května'!F34</f>
        <v>0</v>
      </c>
      <c r="BB99" s="120">
        <f>'05 - Oprava MK ul. 2. května'!F35</f>
        <v>0</v>
      </c>
      <c r="BC99" s="120">
        <f>'05 - Oprava MK ul. 2. května'!F36</f>
        <v>0</v>
      </c>
      <c r="BD99" s="122">
        <f>'05 - Oprava MK ul. 2. května'!F37</f>
        <v>0</v>
      </c>
      <c r="BT99" s="123" t="s">
        <v>85</v>
      </c>
      <c r="BV99" s="123" t="s">
        <v>80</v>
      </c>
      <c r="BW99" s="123" t="s">
        <v>99</v>
      </c>
      <c r="BX99" s="123" t="s">
        <v>5</v>
      </c>
      <c r="CL99" s="123" t="s">
        <v>1</v>
      </c>
      <c r="CM99" s="123" t="s">
        <v>87</v>
      </c>
    </row>
    <row r="100" spans="1:91" s="6" customFormat="1" ht="16.5" customHeight="1">
      <c r="A100" s="111" t="s">
        <v>82</v>
      </c>
      <c r="B100" s="112"/>
      <c r="C100" s="113"/>
      <c r="D100" s="114" t="s">
        <v>100</v>
      </c>
      <c r="E100" s="114"/>
      <c r="F100" s="114"/>
      <c r="G100" s="114"/>
      <c r="H100" s="114"/>
      <c r="I100" s="115"/>
      <c r="J100" s="114" t="s">
        <v>101</v>
      </c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6">
        <f>'06 - Oprava MK ul. Rychva...'!J30</f>
        <v>0</v>
      </c>
      <c r="AH100" s="115"/>
      <c r="AI100" s="115"/>
      <c r="AJ100" s="115"/>
      <c r="AK100" s="115"/>
      <c r="AL100" s="115"/>
      <c r="AM100" s="115"/>
      <c r="AN100" s="116">
        <f>SUM(AG100,AT100)</f>
        <v>0</v>
      </c>
      <c r="AO100" s="115"/>
      <c r="AP100" s="115"/>
      <c r="AQ100" s="117" t="s">
        <v>84</v>
      </c>
      <c r="AR100" s="118"/>
      <c r="AS100" s="119">
        <v>0</v>
      </c>
      <c r="AT100" s="120">
        <f>ROUND(SUM(AV100:AW100),2)</f>
        <v>0</v>
      </c>
      <c r="AU100" s="121">
        <f>'06 - Oprava MK ul. Rychva...'!P125</f>
        <v>0</v>
      </c>
      <c r="AV100" s="120">
        <f>'06 - Oprava MK ul. Rychva...'!J33</f>
        <v>0</v>
      </c>
      <c r="AW100" s="120">
        <f>'06 - Oprava MK ul. Rychva...'!J34</f>
        <v>0</v>
      </c>
      <c r="AX100" s="120">
        <f>'06 - Oprava MK ul. Rychva...'!J35</f>
        <v>0</v>
      </c>
      <c r="AY100" s="120">
        <f>'06 - Oprava MK ul. Rychva...'!J36</f>
        <v>0</v>
      </c>
      <c r="AZ100" s="120">
        <f>'06 - Oprava MK ul. Rychva...'!F33</f>
        <v>0</v>
      </c>
      <c r="BA100" s="120">
        <f>'06 - Oprava MK ul. Rychva...'!F34</f>
        <v>0</v>
      </c>
      <c r="BB100" s="120">
        <f>'06 - Oprava MK ul. Rychva...'!F35</f>
        <v>0</v>
      </c>
      <c r="BC100" s="120">
        <f>'06 - Oprava MK ul. Rychva...'!F36</f>
        <v>0</v>
      </c>
      <c r="BD100" s="122">
        <f>'06 - Oprava MK ul. Rychva...'!F37</f>
        <v>0</v>
      </c>
      <c r="BT100" s="123" t="s">
        <v>85</v>
      </c>
      <c r="BV100" s="123" t="s">
        <v>80</v>
      </c>
      <c r="BW100" s="123" t="s">
        <v>102</v>
      </c>
      <c r="BX100" s="123" t="s">
        <v>5</v>
      </c>
      <c r="CL100" s="123" t="s">
        <v>1</v>
      </c>
      <c r="CM100" s="123" t="s">
        <v>87</v>
      </c>
    </row>
    <row r="101" spans="1:91" s="6" customFormat="1" ht="16.5" customHeight="1">
      <c r="A101" s="111" t="s">
        <v>82</v>
      </c>
      <c r="B101" s="112"/>
      <c r="C101" s="113"/>
      <c r="D101" s="114" t="s">
        <v>103</v>
      </c>
      <c r="E101" s="114"/>
      <c r="F101" s="114"/>
      <c r="G101" s="114"/>
      <c r="H101" s="114"/>
      <c r="I101" s="115"/>
      <c r="J101" s="114" t="s">
        <v>104</v>
      </c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6">
        <f>'07 - Oprava MK ul. U sružky'!J30</f>
        <v>0</v>
      </c>
      <c r="AH101" s="115"/>
      <c r="AI101" s="115"/>
      <c r="AJ101" s="115"/>
      <c r="AK101" s="115"/>
      <c r="AL101" s="115"/>
      <c r="AM101" s="115"/>
      <c r="AN101" s="116">
        <f>SUM(AG101,AT101)</f>
        <v>0</v>
      </c>
      <c r="AO101" s="115"/>
      <c r="AP101" s="115"/>
      <c r="AQ101" s="117" t="s">
        <v>84</v>
      </c>
      <c r="AR101" s="118"/>
      <c r="AS101" s="124">
        <v>0</v>
      </c>
      <c r="AT101" s="125">
        <f>ROUND(SUM(AV101:AW101),2)</f>
        <v>0</v>
      </c>
      <c r="AU101" s="126">
        <f>'07 - Oprava MK ul. U sružky'!P124</f>
        <v>0</v>
      </c>
      <c r="AV101" s="125">
        <f>'07 - Oprava MK ul. U sružky'!J33</f>
        <v>0</v>
      </c>
      <c r="AW101" s="125">
        <f>'07 - Oprava MK ul. U sružky'!J34</f>
        <v>0</v>
      </c>
      <c r="AX101" s="125">
        <f>'07 - Oprava MK ul. U sružky'!J35</f>
        <v>0</v>
      </c>
      <c r="AY101" s="125">
        <f>'07 - Oprava MK ul. U sružky'!J36</f>
        <v>0</v>
      </c>
      <c r="AZ101" s="125">
        <f>'07 - Oprava MK ul. U sružky'!F33</f>
        <v>0</v>
      </c>
      <c r="BA101" s="125">
        <f>'07 - Oprava MK ul. U sružky'!F34</f>
        <v>0</v>
      </c>
      <c r="BB101" s="125">
        <f>'07 - Oprava MK ul. U sružky'!F35</f>
        <v>0</v>
      </c>
      <c r="BC101" s="125">
        <f>'07 - Oprava MK ul. U sružky'!F36</f>
        <v>0</v>
      </c>
      <c r="BD101" s="127">
        <f>'07 - Oprava MK ul. U sružky'!F37</f>
        <v>0</v>
      </c>
      <c r="BT101" s="123" t="s">
        <v>85</v>
      </c>
      <c r="BV101" s="123" t="s">
        <v>80</v>
      </c>
      <c r="BW101" s="123" t="s">
        <v>105</v>
      </c>
      <c r="BX101" s="123" t="s">
        <v>5</v>
      </c>
      <c r="CL101" s="123" t="s">
        <v>1</v>
      </c>
      <c r="CM101" s="123" t="s">
        <v>87</v>
      </c>
    </row>
    <row r="102" spans="2:44" s="1" customFormat="1" ht="30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40"/>
    </row>
    <row r="103" spans="2:44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40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01 - Oprava MK ul. Družst...'!C2" display="/"/>
    <hyperlink ref="A96" location="'02 - Oprava MK ul. Kovalč...'!C2" display="/"/>
    <hyperlink ref="A97" location="'03 - Oprava MK ul. Petra ...'!C2" display="/"/>
    <hyperlink ref="A98" location="'04 - Oprava MK ul. Panelová'!C2" display="/"/>
    <hyperlink ref="A99" location="'05 - Oprava MK ul. 2. května'!C2" display="/"/>
    <hyperlink ref="A100" location="'06 - Oprava MK ul. Rychva...'!C2" display="/"/>
    <hyperlink ref="A101" location="'07 - Oprava MK ul. U sruž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86</v>
      </c>
      <c r="AZ2" s="129" t="s">
        <v>106</v>
      </c>
      <c r="BA2" s="129" t="s">
        <v>1</v>
      </c>
      <c r="BB2" s="129" t="s">
        <v>1</v>
      </c>
      <c r="BC2" s="129" t="s">
        <v>107</v>
      </c>
      <c r="BD2" s="129" t="s">
        <v>87</v>
      </c>
    </row>
    <row r="3" spans="2:5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  <c r="AZ3" s="129" t="s">
        <v>108</v>
      </c>
      <c r="BA3" s="129" t="s">
        <v>1</v>
      </c>
      <c r="BB3" s="129" t="s">
        <v>1</v>
      </c>
      <c r="BC3" s="129" t="s">
        <v>107</v>
      </c>
      <c r="BD3" s="129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111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ROUND((SUM(BE124:BE178)),2)</f>
        <v>0</v>
      </c>
      <c r="I33" s="152">
        <v>0.21</v>
      </c>
      <c r="J33" s="151">
        <f>ROUND(((SUM(BE124:BE178))*I33),2)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ROUND((SUM(BF124:BF178)),2)</f>
        <v>0</v>
      </c>
      <c r="I34" s="152">
        <v>0.15</v>
      </c>
      <c r="J34" s="151">
        <f>ROUND(((SUM(BF124:BF178))*I34),2)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ROUND((SUM(BG124:BG178)),2)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ROUND((SUM(BH124:BH178)),2)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ROUND((SUM(BI124:BI178)),2)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01 - Oprava MK ul. Družstevní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J139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J144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J160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J173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J176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01 - Oprava MK ul. Družstevní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19.652320000000003</v>
      </c>
      <c r="S124" s="96"/>
      <c r="T124" s="204">
        <f>T125</f>
        <v>1039.5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P126+P130+P139+P144+P160+P173+P176</f>
        <v>0</v>
      </c>
      <c r="Q125" s="214"/>
      <c r="R125" s="215">
        <f>R126+R130+R139+R144+R160+R173+R176</f>
        <v>19.652320000000003</v>
      </c>
      <c r="S125" s="214"/>
      <c r="T125" s="216">
        <f>T126+T130+T139+T144+T160+T173+T176</f>
        <v>1039.5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BK126+BK130+BK139+BK144+BK160+BK173+BK176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0.504</v>
      </c>
      <c r="S126" s="214"/>
      <c r="T126" s="216">
        <f>SUM(T127:T129)</f>
        <v>976.5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SUM(BK127:BK129)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143</v>
      </c>
      <c r="F127" s="224" t="s">
        <v>144</v>
      </c>
      <c r="G127" s="225" t="s">
        <v>145</v>
      </c>
      <c r="H127" s="226">
        <v>3150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0.00016</v>
      </c>
      <c r="R127" s="231">
        <f>Q127*H127</f>
        <v>0.504</v>
      </c>
      <c r="S127" s="231">
        <v>0.31</v>
      </c>
      <c r="T127" s="232">
        <f>S127*H127</f>
        <v>976.5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147</v>
      </c>
    </row>
    <row r="128" spans="2:47" s="1" customFormat="1" ht="12">
      <c r="B128" s="35"/>
      <c r="C128" s="36"/>
      <c r="D128" s="235" t="s">
        <v>148</v>
      </c>
      <c r="E128" s="36"/>
      <c r="F128" s="236" t="s">
        <v>149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106</v>
      </c>
      <c r="F129" s="241" t="s">
        <v>151</v>
      </c>
      <c r="G129" s="239"/>
      <c r="H129" s="242">
        <v>3150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3" s="11" customFormat="1" ht="22.8" customHeight="1">
      <c r="B130" s="206"/>
      <c r="C130" s="207"/>
      <c r="D130" s="208" t="s">
        <v>77</v>
      </c>
      <c r="E130" s="220" t="s">
        <v>152</v>
      </c>
      <c r="F130" s="220" t="s">
        <v>153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0</v>
      </c>
      <c r="S130" s="214"/>
      <c r="T130" s="216">
        <f>SUM(T131:T138)</f>
        <v>0</v>
      </c>
      <c r="AR130" s="217" t="s">
        <v>85</v>
      </c>
      <c r="AT130" s="218" t="s">
        <v>77</v>
      </c>
      <c r="AU130" s="218" t="s">
        <v>85</v>
      </c>
      <c r="AY130" s="217" t="s">
        <v>140</v>
      </c>
      <c r="BK130" s="219">
        <f>SUM(BK131:BK138)</f>
        <v>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154</v>
      </c>
      <c r="F131" s="224" t="s">
        <v>155</v>
      </c>
      <c r="G131" s="225" t="s">
        <v>145</v>
      </c>
      <c r="H131" s="226">
        <v>3150</v>
      </c>
      <c r="I131" s="227"/>
      <c r="J131" s="228">
        <f>ROUND(I131*H131,2)</f>
        <v>0</v>
      </c>
      <c r="K131" s="224" t="s">
        <v>156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157</v>
      </c>
    </row>
    <row r="132" spans="2:47" s="1" customFormat="1" ht="12">
      <c r="B132" s="35"/>
      <c r="C132" s="36"/>
      <c r="D132" s="235" t="s">
        <v>148</v>
      </c>
      <c r="E132" s="36"/>
      <c r="F132" s="236" t="s">
        <v>158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160</v>
      </c>
      <c r="F133" s="224" t="s">
        <v>161</v>
      </c>
      <c r="G133" s="225" t="s">
        <v>145</v>
      </c>
      <c r="H133" s="226">
        <v>3150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162</v>
      </c>
    </row>
    <row r="134" spans="2:47" s="1" customFormat="1" ht="12">
      <c r="B134" s="35"/>
      <c r="C134" s="36"/>
      <c r="D134" s="235" t="s">
        <v>148</v>
      </c>
      <c r="E134" s="36"/>
      <c r="F134" s="236" t="s">
        <v>163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164</v>
      </c>
      <c r="F135" s="224" t="s">
        <v>165</v>
      </c>
      <c r="G135" s="225" t="s">
        <v>145</v>
      </c>
      <c r="H135" s="226">
        <v>3150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166</v>
      </c>
    </row>
    <row r="136" spans="2:47" s="1" customFormat="1" ht="12">
      <c r="B136" s="35"/>
      <c r="C136" s="36"/>
      <c r="D136" s="235" t="s">
        <v>148</v>
      </c>
      <c r="E136" s="36"/>
      <c r="F136" s="236" t="s">
        <v>167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168</v>
      </c>
      <c r="F137" s="224" t="s">
        <v>169</v>
      </c>
      <c r="G137" s="225" t="s">
        <v>145</v>
      </c>
      <c r="H137" s="226">
        <v>3150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170</v>
      </c>
    </row>
    <row r="138" spans="2:47" s="1" customFormat="1" ht="12">
      <c r="B138" s="35"/>
      <c r="C138" s="36"/>
      <c r="D138" s="235" t="s">
        <v>148</v>
      </c>
      <c r="E138" s="36"/>
      <c r="F138" s="236" t="s">
        <v>171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3" s="11" customFormat="1" ht="22.8" customHeight="1">
      <c r="B139" s="206"/>
      <c r="C139" s="207"/>
      <c r="D139" s="208" t="s">
        <v>77</v>
      </c>
      <c r="E139" s="220" t="s">
        <v>172</v>
      </c>
      <c r="F139" s="220" t="s">
        <v>173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SUM(P140:P143)</f>
        <v>0</v>
      </c>
      <c r="Q139" s="214"/>
      <c r="R139" s="215">
        <f>SUM(R140:R143)</f>
        <v>18.004</v>
      </c>
      <c r="S139" s="214"/>
      <c r="T139" s="216">
        <f>SUM(T140:T143)</f>
        <v>0</v>
      </c>
      <c r="AR139" s="217" t="s">
        <v>85</v>
      </c>
      <c r="AT139" s="218" t="s">
        <v>77</v>
      </c>
      <c r="AU139" s="218" t="s">
        <v>85</v>
      </c>
      <c r="AY139" s="217" t="s">
        <v>140</v>
      </c>
      <c r="BK139" s="219">
        <f>SUM(BK140:BK143)</f>
        <v>0</v>
      </c>
    </row>
    <row r="140" spans="2:65" s="1" customFormat="1" ht="24" customHeight="1">
      <c r="B140" s="35"/>
      <c r="C140" s="222" t="s">
        <v>174</v>
      </c>
      <c r="D140" s="222" t="s">
        <v>142</v>
      </c>
      <c r="E140" s="223" t="s">
        <v>175</v>
      </c>
      <c r="F140" s="224" t="s">
        <v>176</v>
      </c>
      <c r="G140" s="225" t="s">
        <v>177</v>
      </c>
      <c r="H140" s="226">
        <v>28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0.4208</v>
      </c>
      <c r="R140" s="231">
        <f>Q140*H140</f>
        <v>11.7824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178</v>
      </c>
    </row>
    <row r="141" spans="2:47" s="1" customFormat="1" ht="12">
      <c r="B141" s="35"/>
      <c r="C141" s="36"/>
      <c r="D141" s="235" t="s">
        <v>148</v>
      </c>
      <c r="E141" s="36"/>
      <c r="F141" s="236" t="s">
        <v>179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181</v>
      </c>
      <c r="F142" s="224" t="s">
        <v>182</v>
      </c>
      <c r="G142" s="225" t="s">
        <v>177</v>
      </c>
      <c r="H142" s="226">
        <v>20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0.31108</v>
      </c>
      <c r="R142" s="231">
        <f>Q142*H142</f>
        <v>6.2216000000000005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183</v>
      </c>
    </row>
    <row r="143" spans="2:47" s="1" customFormat="1" ht="12">
      <c r="B143" s="35"/>
      <c r="C143" s="36"/>
      <c r="D143" s="235" t="s">
        <v>148</v>
      </c>
      <c r="E143" s="36"/>
      <c r="F143" s="236" t="s">
        <v>184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3" s="11" customFormat="1" ht="22.8" customHeight="1">
      <c r="B144" s="206"/>
      <c r="C144" s="207"/>
      <c r="D144" s="208" t="s">
        <v>77</v>
      </c>
      <c r="E144" s="220" t="s">
        <v>185</v>
      </c>
      <c r="F144" s="220" t="s">
        <v>186</v>
      </c>
      <c r="G144" s="207"/>
      <c r="H144" s="207"/>
      <c r="I144" s="210"/>
      <c r="J144" s="221">
        <f>BK144</f>
        <v>0</v>
      </c>
      <c r="K144" s="207"/>
      <c r="L144" s="212"/>
      <c r="M144" s="213"/>
      <c r="N144" s="214"/>
      <c r="O144" s="214"/>
      <c r="P144" s="215">
        <f>SUM(P145:P159)</f>
        <v>0</v>
      </c>
      <c r="Q144" s="214"/>
      <c r="R144" s="215">
        <f>SUM(R145:R159)</f>
        <v>1.1443200000000002</v>
      </c>
      <c r="S144" s="214"/>
      <c r="T144" s="216">
        <f>SUM(T145:T159)</f>
        <v>63</v>
      </c>
      <c r="AR144" s="217" t="s">
        <v>85</v>
      </c>
      <c r="AT144" s="218" t="s">
        <v>77</v>
      </c>
      <c r="AU144" s="218" t="s">
        <v>85</v>
      </c>
      <c r="AY144" s="217" t="s">
        <v>140</v>
      </c>
      <c r="BK144" s="219">
        <f>SUM(BK145:BK159)</f>
        <v>0</v>
      </c>
    </row>
    <row r="145" spans="2:65" s="1" customFormat="1" ht="24" customHeight="1">
      <c r="B145" s="35"/>
      <c r="C145" s="222" t="s">
        <v>172</v>
      </c>
      <c r="D145" s="222" t="s">
        <v>142</v>
      </c>
      <c r="E145" s="223" t="s">
        <v>187</v>
      </c>
      <c r="F145" s="224" t="s">
        <v>188</v>
      </c>
      <c r="G145" s="225" t="s">
        <v>189</v>
      </c>
      <c r="H145" s="226">
        <v>6</v>
      </c>
      <c r="I145" s="227"/>
      <c r="J145" s="228">
        <f>ROUND(I145*H145,2)</f>
        <v>0</v>
      </c>
      <c r="K145" s="224" t="s">
        <v>156</v>
      </c>
      <c r="L145" s="40"/>
      <c r="M145" s="229" t="s">
        <v>1</v>
      </c>
      <c r="N145" s="230" t="s">
        <v>43</v>
      </c>
      <c r="O145" s="83"/>
      <c r="P145" s="231">
        <f>O145*H145</f>
        <v>0</v>
      </c>
      <c r="Q145" s="231">
        <v>0.1554</v>
      </c>
      <c r="R145" s="231">
        <f>Q145*H145</f>
        <v>0.9324000000000001</v>
      </c>
      <c r="S145" s="231">
        <v>0</v>
      </c>
      <c r="T145" s="232">
        <f>S145*H145</f>
        <v>0</v>
      </c>
      <c r="AR145" s="233" t="s">
        <v>146</v>
      </c>
      <c r="AT145" s="233" t="s">
        <v>142</v>
      </c>
      <c r="AU145" s="233" t="s">
        <v>87</v>
      </c>
      <c r="AY145" s="14" t="s">
        <v>140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4" t="s">
        <v>85</v>
      </c>
      <c r="BK145" s="234">
        <f>ROUND(I145*H145,2)</f>
        <v>0</v>
      </c>
      <c r="BL145" s="14" t="s">
        <v>146</v>
      </c>
      <c r="BM145" s="233" t="s">
        <v>190</v>
      </c>
    </row>
    <row r="146" spans="2:47" s="1" customFormat="1" ht="12">
      <c r="B146" s="35"/>
      <c r="C146" s="36"/>
      <c r="D146" s="235" t="s">
        <v>148</v>
      </c>
      <c r="E146" s="36"/>
      <c r="F146" s="236" t="s">
        <v>191</v>
      </c>
      <c r="G146" s="36"/>
      <c r="H146" s="36"/>
      <c r="I146" s="137"/>
      <c r="J146" s="36"/>
      <c r="K146" s="36"/>
      <c r="L146" s="40"/>
      <c r="M146" s="237"/>
      <c r="N146" s="83"/>
      <c r="O146" s="83"/>
      <c r="P146" s="83"/>
      <c r="Q146" s="83"/>
      <c r="R146" s="83"/>
      <c r="S146" s="83"/>
      <c r="T146" s="84"/>
      <c r="AT146" s="14" t="s">
        <v>148</v>
      </c>
      <c r="AU146" s="14" t="s">
        <v>87</v>
      </c>
    </row>
    <row r="147" spans="2:65" s="1" customFormat="1" ht="16.5" customHeight="1">
      <c r="B147" s="35"/>
      <c r="C147" s="249" t="s">
        <v>185</v>
      </c>
      <c r="D147" s="249" t="s">
        <v>192</v>
      </c>
      <c r="E147" s="250" t="s">
        <v>193</v>
      </c>
      <c r="F147" s="251" t="s">
        <v>194</v>
      </c>
      <c r="G147" s="252" t="s">
        <v>189</v>
      </c>
      <c r="H147" s="253">
        <v>6</v>
      </c>
      <c r="I147" s="254"/>
      <c r="J147" s="255">
        <f>ROUND(I147*H147,2)</f>
        <v>0</v>
      </c>
      <c r="K147" s="251" t="s">
        <v>156</v>
      </c>
      <c r="L147" s="256"/>
      <c r="M147" s="257" t="s">
        <v>1</v>
      </c>
      <c r="N147" s="258" t="s">
        <v>43</v>
      </c>
      <c r="O147" s="83"/>
      <c r="P147" s="231">
        <f>O147*H147</f>
        <v>0</v>
      </c>
      <c r="Q147" s="231">
        <v>0.0335</v>
      </c>
      <c r="R147" s="231">
        <f>Q147*H147</f>
        <v>0.201</v>
      </c>
      <c r="S147" s="231">
        <v>0</v>
      </c>
      <c r="T147" s="232">
        <f>S147*H147</f>
        <v>0</v>
      </c>
      <c r="AR147" s="233" t="s">
        <v>172</v>
      </c>
      <c r="AT147" s="233" t="s">
        <v>192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195</v>
      </c>
    </row>
    <row r="148" spans="2:47" s="1" customFormat="1" ht="12">
      <c r="B148" s="35"/>
      <c r="C148" s="36"/>
      <c r="D148" s="235" t="s">
        <v>148</v>
      </c>
      <c r="E148" s="36"/>
      <c r="F148" s="236" t="s">
        <v>194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5" s="1" customFormat="1" ht="24" customHeight="1">
      <c r="B149" s="35"/>
      <c r="C149" s="222" t="s">
        <v>196</v>
      </c>
      <c r="D149" s="222" t="s">
        <v>142</v>
      </c>
      <c r="E149" s="223" t="s">
        <v>197</v>
      </c>
      <c r="F149" s="224" t="s">
        <v>198</v>
      </c>
      <c r="G149" s="225" t="s">
        <v>189</v>
      </c>
      <c r="H149" s="226">
        <v>39</v>
      </c>
      <c r="I149" s="227"/>
      <c r="J149" s="228">
        <f>ROUND(I149*H149,2)</f>
        <v>0</v>
      </c>
      <c r="K149" s="224" t="s">
        <v>156</v>
      </c>
      <c r="L149" s="40"/>
      <c r="M149" s="229" t="s">
        <v>1</v>
      </c>
      <c r="N149" s="230" t="s">
        <v>43</v>
      </c>
      <c r="O149" s="8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146</v>
      </c>
      <c r="AT149" s="233" t="s">
        <v>142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199</v>
      </c>
    </row>
    <row r="150" spans="2:47" s="1" customFormat="1" ht="12">
      <c r="B150" s="35"/>
      <c r="C150" s="36"/>
      <c r="D150" s="235" t="s">
        <v>148</v>
      </c>
      <c r="E150" s="36"/>
      <c r="F150" s="236" t="s">
        <v>200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65" s="1" customFormat="1" ht="24" customHeight="1">
      <c r="B151" s="35"/>
      <c r="C151" s="222" t="s">
        <v>201</v>
      </c>
      <c r="D151" s="222" t="s">
        <v>142</v>
      </c>
      <c r="E151" s="223" t="s">
        <v>202</v>
      </c>
      <c r="F151" s="224" t="s">
        <v>203</v>
      </c>
      <c r="G151" s="225" t="s">
        <v>189</v>
      </c>
      <c r="H151" s="226">
        <v>39</v>
      </c>
      <c r="I151" s="227"/>
      <c r="J151" s="228">
        <f>ROUND(I151*H151,2)</f>
        <v>0</v>
      </c>
      <c r="K151" s="224" t="s">
        <v>156</v>
      </c>
      <c r="L151" s="40"/>
      <c r="M151" s="229" t="s">
        <v>1</v>
      </c>
      <c r="N151" s="230" t="s">
        <v>43</v>
      </c>
      <c r="O151" s="83"/>
      <c r="P151" s="231">
        <f>O151*H151</f>
        <v>0</v>
      </c>
      <c r="Q151" s="231">
        <v>0.00028</v>
      </c>
      <c r="R151" s="231">
        <f>Q151*H151</f>
        <v>0.01092</v>
      </c>
      <c r="S151" s="231">
        <v>0</v>
      </c>
      <c r="T151" s="232">
        <f>S151*H151</f>
        <v>0</v>
      </c>
      <c r="AR151" s="233" t="s">
        <v>146</v>
      </c>
      <c r="AT151" s="233" t="s">
        <v>142</v>
      </c>
      <c r="AU151" s="233" t="s">
        <v>87</v>
      </c>
      <c r="AY151" s="14" t="s">
        <v>140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4" t="s">
        <v>85</v>
      </c>
      <c r="BK151" s="234">
        <f>ROUND(I151*H151,2)</f>
        <v>0</v>
      </c>
      <c r="BL151" s="14" t="s">
        <v>146</v>
      </c>
      <c r="BM151" s="233" t="s">
        <v>204</v>
      </c>
    </row>
    <row r="152" spans="2:47" s="1" customFormat="1" ht="12">
      <c r="B152" s="35"/>
      <c r="C152" s="36"/>
      <c r="D152" s="235" t="s">
        <v>148</v>
      </c>
      <c r="E152" s="36"/>
      <c r="F152" s="236" t="s">
        <v>205</v>
      </c>
      <c r="G152" s="36"/>
      <c r="H152" s="36"/>
      <c r="I152" s="137"/>
      <c r="J152" s="36"/>
      <c r="K152" s="36"/>
      <c r="L152" s="40"/>
      <c r="M152" s="237"/>
      <c r="N152" s="83"/>
      <c r="O152" s="83"/>
      <c r="P152" s="83"/>
      <c r="Q152" s="83"/>
      <c r="R152" s="83"/>
      <c r="S152" s="83"/>
      <c r="T152" s="84"/>
      <c r="AT152" s="14" t="s">
        <v>148</v>
      </c>
      <c r="AU152" s="14" t="s">
        <v>87</v>
      </c>
    </row>
    <row r="153" spans="2:65" s="1" customFormat="1" ht="24" customHeight="1">
      <c r="B153" s="35"/>
      <c r="C153" s="222" t="s">
        <v>206</v>
      </c>
      <c r="D153" s="222" t="s">
        <v>142</v>
      </c>
      <c r="E153" s="223" t="s">
        <v>207</v>
      </c>
      <c r="F153" s="224" t="s">
        <v>208</v>
      </c>
      <c r="G153" s="225" t="s">
        <v>189</v>
      </c>
      <c r="H153" s="226">
        <v>39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209</v>
      </c>
    </row>
    <row r="154" spans="2:47" s="1" customFormat="1" ht="12">
      <c r="B154" s="35"/>
      <c r="C154" s="36"/>
      <c r="D154" s="235" t="s">
        <v>148</v>
      </c>
      <c r="E154" s="36"/>
      <c r="F154" s="236" t="s">
        <v>210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16.5" customHeight="1">
      <c r="B155" s="35"/>
      <c r="C155" s="222" t="s">
        <v>211</v>
      </c>
      <c r="D155" s="222" t="s">
        <v>142</v>
      </c>
      <c r="E155" s="223" t="s">
        <v>212</v>
      </c>
      <c r="F155" s="224" t="s">
        <v>213</v>
      </c>
      <c r="G155" s="225" t="s">
        <v>189</v>
      </c>
      <c r="H155" s="226">
        <v>39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214</v>
      </c>
    </row>
    <row r="156" spans="2:47" s="1" customFormat="1" ht="12">
      <c r="B156" s="35"/>
      <c r="C156" s="36"/>
      <c r="D156" s="235" t="s">
        <v>148</v>
      </c>
      <c r="E156" s="36"/>
      <c r="F156" s="236" t="s">
        <v>215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216</v>
      </c>
      <c r="D157" s="222" t="s">
        <v>142</v>
      </c>
      <c r="E157" s="223" t="s">
        <v>217</v>
      </c>
      <c r="F157" s="224" t="s">
        <v>218</v>
      </c>
      <c r="G157" s="225" t="s">
        <v>145</v>
      </c>
      <c r="H157" s="226">
        <v>3150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0</v>
      </c>
      <c r="R157" s="231">
        <f>Q157*H157</f>
        <v>0</v>
      </c>
      <c r="S157" s="231">
        <v>0.02</v>
      </c>
      <c r="T157" s="232">
        <f>S157*H157</f>
        <v>63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219</v>
      </c>
    </row>
    <row r="158" spans="2:47" s="1" customFormat="1" ht="12">
      <c r="B158" s="35"/>
      <c r="C158" s="36"/>
      <c r="D158" s="235" t="s">
        <v>148</v>
      </c>
      <c r="E158" s="36"/>
      <c r="F158" s="236" t="s">
        <v>220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51" s="12" customFormat="1" ht="12">
      <c r="B159" s="238"/>
      <c r="C159" s="239"/>
      <c r="D159" s="235" t="s">
        <v>150</v>
      </c>
      <c r="E159" s="240" t="s">
        <v>108</v>
      </c>
      <c r="F159" s="241" t="s">
        <v>106</v>
      </c>
      <c r="G159" s="239"/>
      <c r="H159" s="242">
        <v>3150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150</v>
      </c>
      <c r="AU159" s="248" t="s">
        <v>87</v>
      </c>
      <c r="AV159" s="12" t="s">
        <v>87</v>
      </c>
      <c r="AW159" s="12" t="s">
        <v>33</v>
      </c>
      <c r="AX159" s="12" t="s">
        <v>85</v>
      </c>
      <c r="AY159" s="248" t="s">
        <v>140</v>
      </c>
    </row>
    <row r="160" spans="2:63" s="11" customFormat="1" ht="22.8" customHeight="1">
      <c r="B160" s="206"/>
      <c r="C160" s="207"/>
      <c r="D160" s="208" t="s">
        <v>77</v>
      </c>
      <c r="E160" s="220" t="s">
        <v>221</v>
      </c>
      <c r="F160" s="220" t="s">
        <v>222</v>
      </c>
      <c r="G160" s="207"/>
      <c r="H160" s="207"/>
      <c r="I160" s="210"/>
      <c r="J160" s="221">
        <f>BK160</f>
        <v>0</v>
      </c>
      <c r="K160" s="207"/>
      <c r="L160" s="212"/>
      <c r="M160" s="213"/>
      <c r="N160" s="214"/>
      <c r="O160" s="214"/>
      <c r="P160" s="215">
        <f>SUM(P161:P172)</f>
        <v>0</v>
      </c>
      <c r="Q160" s="214"/>
      <c r="R160" s="215">
        <f>SUM(R161:R172)</f>
        <v>0</v>
      </c>
      <c r="S160" s="214"/>
      <c r="T160" s="216">
        <f>SUM(T161:T172)</f>
        <v>0</v>
      </c>
      <c r="AR160" s="217" t="s">
        <v>85</v>
      </c>
      <c r="AT160" s="218" t="s">
        <v>77</v>
      </c>
      <c r="AU160" s="218" t="s">
        <v>85</v>
      </c>
      <c r="AY160" s="217" t="s">
        <v>140</v>
      </c>
      <c r="BK160" s="219">
        <f>SUM(BK161:BK172)</f>
        <v>0</v>
      </c>
    </row>
    <row r="161" spans="2:65" s="1" customFormat="1" ht="16.5" customHeight="1">
      <c r="B161" s="35"/>
      <c r="C161" s="222" t="s">
        <v>8</v>
      </c>
      <c r="D161" s="222" t="s">
        <v>142</v>
      </c>
      <c r="E161" s="223" t="s">
        <v>223</v>
      </c>
      <c r="F161" s="224" t="s">
        <v>224</v>
      </c>
      <c r="G161" s="225" t="s">
        <v>225</v>
      </c>
      <c r="H161" s="226">
        <v>1039.5</v>
      </c>
      <c r="I161" s="227"/>
      <c r="J161" s="228">
        <f>ROUND(I161*H161,2)</f>
        <v>0</v>
      </c>
      <c r="K161" s="224" t="s">
        <v>156</v>
      </c>
      <c r="L161" s="40"/>
      <c r="M161" s="229" t="s">
        <v>1</v>
      </c>
      <c r="N161" s="230" t="s">
        <v>43</v>
      </c>
      <c r="O161" s="83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146</v>
      </c>
      <c r="AT161" s="233" t="s">
        <v>142</v>
      </c>
      <c r="AU161" s="233" t="s">
        <v>87</v>
      </c>
      <c r="AY161" s="14" t="s">
        <v>140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4" t="s">
        <v>85</v>
      </c>
      <c r="BK161" s="234">
        <f>ROUND(I161*H161,2)</f>
        <v>0</v>
      </c>
      <c r="BL161" s="14" t="s">
        <v>146</v>
      </c>
      <c r="BM161" s="233" t="s">
        <v>226</v>
      </c>
    </row>
    <row r="162" spans="2:47" s="1" customFormat="1" ht="12">
      <c r="B162" s="35"/>
      <c r="C162" s="36"/>
      <c r="D162" s="235" t="s">
        <v>148</v>
      </c>
      <c r="E162" s="36"/>
      <c r="F162" s="236" t="s">
        <v>227</v>
      </c>
      <c r="G162" s="36"/>
      <c r="H162" s="36"/>
      <c r="I162" s="137"/>
      <c r="J162" s="36"/>
      <c r="K162" s="36"/>
      <c r="L162" s="40"/>
      <c r="M162" s="237"/>
      <c r="N162" s="83"/>
      <c r="O162" s="83"/>
      <c r="P162" s="83"/>
      <c r="Q162" s="83"/>
      <c r="R162" s="83"/>
      <c r="S162" s="83"/>
      <c r="T162" s="84"/>
      <c r="AT162" s="14" t="s">
        <v>148</v>
      </c>
      <c r="AU162" s="14" t="s">
        <v>87</v>
      </c>
    </row>
    <row r="163" spans="2:65" s="1" customFormat="1" ht="24" customHeight="1">
      <c r="B163" s="35"/>
      <c r="C163" s="222" t="s">
        <v>228</v>
      </c>
      <c r="D163" s="222" t="s">
        <v>142</v>
      </c>
      <c r="E163" s="223" t="s">
        <v>229</v>
      </c>
      <c r="F163" s="224" t="s">
        <v>230</v>
      </c>
      <c r="G163" s="225" t="s">
        <v>225</v>
      </c>
      <c r="H163" s="226">
        <v>9355.5</v>
      </c>
      <c r="I163" s="227"/>
      <c r="J163" s="228">
        <f>ROUND(I163*H163,2)</f>
        <v>0</v>
      </c>
      <c r="K163" s="224" t="s">
        <v>156</v>
      </c>
      <c r="L163" s="40"/>
      <c r="M163" s="229" t="s">
        <v>1</v>
      </c>
      <c r="N163" s="230" t="s">
        <v>43</v>
      </c>
      <c r="O163" s="83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146</v>
      </c>
      <c r="AT163" s="233" t="s">
        <v>142</v>
      </c>
      <c r="AU163" s="233" t="s">
        <v>87</v>
      </c>
      <c r="AY163" s="14" t="s">
        <v>140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4" t="s">
        <v>85</v>
      </c>
      <c r="BK163" s="234">
        <f>ROUND(I163*H163,2)</f>
        <v>0</v>
      </c>
      <c r="BL163" s="14" t="s">
        <v>146</v>
      </c>
      <c r="BM163" s="233" t="s">
        <v>231</v>
      </c>
    </row>
    <row r="164" spans="2:47" s="1" customFormat="1" ht="12">
      <c r="B164" s="35"/>
      <c r="C164" s="36"/>
      <c r="D164" s="235" t="s">
        <v>148</v>
      </c>
      <c r="E164" s="36"/>
      <c r="F164" s="236" t="s">
        <v>232</v>
      </c>
      <c r="G164" s="36"/>
      <c r="H164" s="36"/>
      <c r="I164" s="137"/>
      <c r="J164" s="36"/>
      <c r="K164" s="36"/>
      <c r="L164" s="40"/>
      <c r="M164" s="237"/>
      <c r="N164" s="83"/>
      <c r="O164" s="83"/>
      <c r="P164" s="83"/>
      <c r="Q164" s="83"/>
      <c r="R164" s="83"/>
      <c r="S164" s="83"/>
      <c r="T164" s="84"/>
      <c r="AT164" s="14" t="s">
        <v>148</v>
      </c>
      <c r="AU164" s="14" t="s">
        <v>87</v>
      </c>
    </row>
    <row r="165" spans="2:47" s="1" customFormat="1" ht="12">
      <c r="B165" s="35"/>
      <c r="C165" s="36"/>
      <c r="D165" s="235" t="s">
        <v>233</v>
      </c>
      <c r="E165" s="36"/>
      <c r="F165" s="259" t="s">
        <v>234</v>
      </c>
      <c r="G165" s="36"/>
      <c r="H165" s="36"/>
      <c r="I165" s="137"/>
      <c r="J165" s="36"/>
      <c r="K165" s="36"/>
      <c r="L165" s="40"/>
      <c r="M165" s="237"/>
      <c r="N165" s="83"/>
      <c r="O165" s="83"/>
      <c r="P165" s="83"/>
      <c r="Q165" s="83"/>
      <c r="R165" s="83"/>
      <c r="S165" s="83"/>
      <c r="T165" s="84"/>
      <c r="AT165" s="14" t="s">
        <v>233</v>
      </c>
      <c r="AU165" s="14" t="s">
        <v>87</v>
      </c>
    </row>
    <row r="166" spans="2:51" s="12" customFormat="1" ht="12">
      <c r="B166" s="238"/>
      <c r="C166" s="239"/>
      <c r="D166" s="235" t="s">
        <v>150</v>
      </c>
      <c r="E166" s="239"/>
      <c r="F166" s="241" t="s">
        <v>235</v>
      </c>
      <c r="G166" s="239"/>
      <c r="H166" s="242">
        <v>9355.5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150</v>
      </c>
      <c r="AU166" s="248" t="s">
        <v>87</v>
      </c>
      <c r="AV166" s="12" t="s">
        <v>87</v>
      </c>
      <c r="AW166" s="12" t="s">
        <v>4</v>
      </c>
      <c r="AX166" s="12" t="s">
        <v>85</v>
      </c>
      <c r="AY166" s="248" t="s">
        <v>140</v>
      </c>
    </row>
    <row r="167" spans="2:65" s="1" customFormat="1" ht="24" customHeight="1">
      <c r="B167" s="35"/>
      <c r="C167" s="222" t="s">
        <v>236</v>
      </c>
      <c r="D167" s="222" t="s">
        <v>142</v>
      </c>
      <c r="E167" s="223" t="s">
        <v>237</v>
      </c>
      <c r="F167" s="224" t="s">
        <v>238</v>
      </c>
      <c r="G167" s="225" t="s">
        <v>225</v>
      </c>
      <c r="H167" s="226">
        <v>976.5</v>
      </c>
      <c r="I167" s="227"/>
      <c r="J167" s="228">
        <f>ROUND(I167*H167,2)</f>
        <v>0</v>
      </c>
      <c r="K167" s="224" t="s">
        <v>156</v>
      </c>
      <c r="L167" s="40"/>
      <c r="M167" s="229" t="s">
        <v>1</v>
      </c>
      <c r="N167" s="230" t="s">
        <v>43</v>
      </c>
      <c r="O167" s="83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146</v>
      </c>
      <c r="AT167" s="233" t="s">
        <v>142</v>
      </c>
      <c r="AU167" s="233" t="s">
        <v>87</v>
      </c>
      <c r="AY167" s="14" t="s">
        <v>140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4" t="s">
        <v>85</v>
      </c>
      <c r="BK167" s="234">
        <f>ROUND(I167*H167,2)</f>
        <v>0</v>
      </c>
      <c r="BL167" s="14" t="s">
        <v>146</v>
      </c>
      <c r="BM167" s="233" t="s">
        <v>239</v>
      </c>
    </row>
    <row r="168" spans="2:47" s="1" customFormat="1" ht="12">
      <c r="B168" s="35"/>
      <c r="C168" s="36"/>
      <c r="D168" s="235" t="s">
        <v>148</v>
      </c>
      <c r="E168" s="36"/>
      <c r="F168" s="236" t="s">
        <v>240</v>
      </c>
      <c r="G168" s="36"/>
      <c r="H168" s="36"/>
      <c r="I168" s="137"/>
      <c r="J168" s="36"/>
      <c r="K168" s="36"/>
      <c r="L168" s="40"/>
      <c r="M168" s="237"/>
      <c r="N168" s="83"/>
      <c r="O168" s="83"/>
      <c r="P168" s="83"/>
      <c r="Q168" s="83"/>
      <c r="R168" s="83"/>
      <c r="S168" s="83"/>
      <c r="T168" s="84"/>
      <c r="AT168" s="14" t="s">
        <v>148</v>
      </c>
      <c r="AU168" s="14" t="s">
        <v>87</v>
      </c>
    </row>
    <row r="169" spans="2:51" s="12" customFormat="1" ht="12">
      <c r="B169" s="238"/>
      <c r="C169" s="239"/>
      <c r="D169" s="235" t="s">
        <v>150</v>
      </c>
      <c r="E169" s="240" t="s">
        <v>1</v>
      </c>
      <c r="F169" s="241" t="s">
        <v>241</v>
      </c>
      <c r="G169" s="239"/>
      <c r="H169" s="242">
        <v>976.5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150</v>
      </c>
      <c r="AU169" s="248" t="s">
        <v>87</v>
      </c>
      <c r="AV169" s="12" t="s">
        <v>87</v>
      </c>
      <c r="AW169" s="12" t="s">
        <v>33</v>
      </c>
      <c r="AX169" s="12" t="s">
        <v>85</v>
      </c>
      <c r="AY169" s="248" t="s">
        <v>140</v>
      </c>
    </row>
    <row r="170" spans="2:65" s="1" customFormat="1" ht="24" customHeight="1">
      <c r="B170" s="35"/>
      <c r="C170" s="222" t="s">
        <v>242</v>
      </c>
      <c r="D170" s="222" t="s">
        <v>142</v>
      </c>
      <c r="E170" s="223" t="s">
        <v>243</v>
      </c>
      <c r="F170" s="224" t="s">
        <v>244</v>
      </c>
      <c r="G170" s="225" t="s">
        <v>225</v>
      </c>
      <c r="H170" s="226">
        <v>63</v>
      </c>
      <c r="I170" s="227"/>
      <c r="J170" s="228">
        <f>ROUND(I170*H170,2)</f>
        <v>0</v>
      </c>
      <c r="K170" s="224" t="s">
        <v>156</v>
      </c>
      <c r="L170" s="40"/>
      <c r="M170" s="229" t="s">
        <v>1</v>
      </c>
      <c r="N170" s="230" t="s">
        <v>43</v>
      </c>
      <c r="O170" s="83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AR170" s="233" t="s">
        <v>146</v>
      </c>
      <c r="AT170" s="233" t="s">
        <v>142</v>
      </c>
      <c r="AU170" s="233" t="s">
        <v>87</v>
      </c>
      <c r="AY170" s="14" t="s">
        <v>140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4" t="s">
        <v>85</v>
      </c>
      <c r="BK170" s="234">
        <f>ROUND(I170*H170,2)</f>
        <v>0</v>
      </c>
      <c r="BL170" s="14" t="s">
        <v>146</v>
      </c>
      <c r="BM170" s="233" t="s">
        <v>245</v>
      </c>
    </row>
    <row r="171" spans="2:47" s="1" customFormat="1" ht="12">
      <c r="B171" s="35"/>
      <c r="C171" s="36"/>
      <c r="D171" s="235" t="s">
        <v>148</v>
      </c>
      <c r="E171" s="36"/>
      <c r="F171" s="236" t="s">
        <v>246</v>
      </c>
      <c r="G171" s="36"/>
      <c r="H171" s="36"/>
      <c r="I171" s="137"/>
      <c r="J171" s="36"/>
      <c r="K171" s="36"/>
      <c r="L171" s="40"/>
      <c r="M171" s="237"/>
      <c r="N171" s="83"/>
      <c r="O171" s="83"/>
      <c r="P171" s="83"/>
      <c r="Q171" s="83"/>
      <c r="R171" s="83"/>
      <c r="S171" s="83"/>
      <c r="T171" s="84"/>
      <c r="AT171" s="14" t="s">
        <v>148</v>
      </c>
      <c r="AU171" s="14" t="s">
        <v>87</v>
      </c>
    </row>
    <row r="172" spans="2:51" s="12" customFormat="1" ht="12">
      <c r="B172" s="238"/>
      <c r="C172" s="239"/>
      <c r="D172" s="235" t="s">
        <v>150</v>
      </c>
      <c r="E172" s="240" t="s">
        <v>1</v>
      </c>
      <c r="F172" s="241" t="s">
        <v>247</v>
      </c>
      <c r="G172" s="239"/>
      <c r="H172" s="242">
        <v>63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150</v>
      </c>
      <c r="AU172" s="248" t="s">
        <v>87</v>
      </c>
      <c r="AV172" s="12" t="s">
        <v>87</v>
      </c>
      <c r="AW172" s="12" t="s">
        <v>33</v>
      </c>
      <c r="AX172" s="12" t="s">
        <v>85</v>
      </c>
      <c r="AY172" s="248" t="s">
        <v>140</v>
      </c>
    </row>
    <row r="173" spans="2:63" s="11" customFormat="1" ht="22.8" customHeight="1">
      <c r="B173" s="206"/>
      <c r="C173" s="207"/>
      <c r="D173" s="208" t="s">
        <v>77</v>
      </c>
      <c r="E173" s="220" t="s">
        <v>248</v>
      </c>
      <c r="F173" s="220" t="s">
        <v>249</v>
      </c>
      <c r="G173" s="207"/>
      <c r="H173" s="207"/>
      <c r="I173" s="210"/>
      <c r="J173" s="221">
        <f>BK173</f>
        <v>0</v>
      </c>
      <c r="K173" s="207"/>
      <c r="L173" s="212"/>
      <c r="M173" s="213"/>
      <c r="N173" s="214"/>
      <c r="O173" s="214"/>
      <c r="P173" s="215">
        <f>SUM(P174:P175)</f>
        <v>0</v>
      </c>
      <c r="Q173" s="214"/>
      <c r="R173" s="215">
        <f>SUM(R174:R175)</f>
        <v>0</v>
      </c>
      <c r="S173" s="214"/>
      <c r="T173" s="216">
        <f>SUM(T174:T175)</f>
        <v>0</v>
      </c>
      <c r="AR173" s="217" t="s">
        <v>85</v>
      </c>
      <c r="AT173" s="218" t="s">
        <v>77</v>
      </c>
      <c r="AU173" s="218" t="s">
        <v>85</v>
      </c>
      <c r="AY173" s="217" t="s">
        <v>140</v>
      </c>
      <c r="BK173" s="219">
        <f>SUM(BK174:BK175)</f>
        <v>0</v>
      </c>
    </row>
    <row r="174" spans="2:65" s="1" customFormat="1" ht="24" customHeight="1">
      <c r="B174" s="35"/>
      <c r="C174" s="222" t="s">
        <v>250</v>
      </c>
      <c r="D174" s="222" t="s">
        <v>142</v>
      </c>
      <c r="E174" s="223" t="s">
        <v>251</v>
      </c>
      <c r="F174" s="224" t="s">
        <v>252</v>
      </c>
      <c r="G174" s="225" t="s">
        <v>225</v>
      </c>
      <c r="H174" s="226">
        <v>19.652</v>
      </c>
      <c r="I174" s="227"/>
      <c r="J174" s="228">
        <f>ROUND(I174*H174,2)</f>
        <v>0</v>
      </c>
      <c r="K174" s="224" t="s">
        <v>156</v>
      </c>
      <c r="L174" s="40"/>
      <c r="M174" s="229" t="s">
        <v>1</v>
      </c>
      <c r="N174" s="230" t="s">
        <v>43</v>
      </c>
      <c r="O174" s="83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AR174" s="233" t="s">
        <v>146</v>
      </c>
      <c r="AT174" s="233" t="s">
        <v>142</v>
      </c>
      <c r="AU174" s="233" t="s">
        <v>87</v>
      </c>
      <c r="AY174" s="14" t="s">
        <v>140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4" t="s">
        <v>85</v>
      </c>
      <c r="BK174" s="234">
        <f>ROUND(I174*H174,2)</f>
        <v>0</v>
      </c>
      <c r="BL174" s="14" t="s">
        <v>146</v>
      </c>
      <c r="BM174" s="233" t="s">
        <v>253</v>
      </c>
    </row>
    <row r="175" spans="2:47" s="1" customFormat="1" ht="12">
      <c r="B175" s="35"/>
      <c r="C175" s="36"/>
      <c r="D175" s="235" t="s">
        <v>148</v>
      </c>
      <c r="E175" s="36"/>
      <c r="F175" s="236" t="s">
        <v>254</v>
      </c>
      <c r="G175" s="36"/>
      <c r="H175" s="36"/>
      <c r="I175" s="137"/>
      <c r="J175" s="36"/>
      <c r="K175" s="36"/>
      <c r="L175" s="40"/>
      <c r="M175" s="237"/>
      <c r="N175" s="83"/>
      <c r="O175" s="83"/>
      <c r="P175" s="83"/>
      <c r="Q175" s="83"/>
      <c r="R175" s="83"/>
      <c r="S175" s="83"/>
      <c r="T175" s="84"/>
      <c r="AT175" s="14" t="s">
        <v>148</v>
      </c>
      <c r="AU175" s="14" t="s">
        <v>87</v>
      </c>
    </row>
    <row r="176" spans="2:63" s="11" customFormat="1" ht="22.8" customHeight="1">
      <c r="B176" s="206"/>
      <c r="C176" s="207"/>
      <c r="D176" s="208" t="s">
        <v>77</v>
      </c>
      <c r="E176" s="220" t="s">
        <v>255</v>
      </c>
      <c r="F176" s="220" t="s">
        <v>256</v>
      </c>
      <c r="G176" s="207"/>
      <c r="H176" s="207"/>
      <c r="I176" s="210"/>
      <c r="J176" s="221">
        <f>BK176</f>
        <v>0</v>
      </c>
      <c r="K176" s="207"/>
      <c r="L176" s="212"/>
      <c r="M176" s="213"/>
      <c r="N176" s="214"/>
      <c r="O176" s="214"/>
      <c r="P176" s="215">
        <f>SUM(P177:P178)</f>
        <v>0</v>
      </c>
      <c r="Q176" s="214"/>
      <c r="R176" s="215">
        <f>SUM(R177:R178)</f>
        <v>0</v>
      </c>
      <c r="S176" s="214"/>
      <c r="T176" s="216">
        <f>SUM(T177:T178)</f>
        <v>0</v>
      </c>
      <c r="AR176" s="217" t="s">
        <v>152</v>
      </c>
      <c r="AT176" s="218" t="s">
        <v>77</v>
      </c>
      <c r="AU176" s="218" t="s">
        <v>85</v>
      </c>
      <c r="AY176" s="217" t="s">
        <v>140</v>
      </c>
      <c r="BK176" s="219">
        <f>SUM(BK177:BK178)</f>
        <v>0</v>
      </c>
    </row>
    <row r="177" spans="2:65" s="1" customFormat="1" ht="24" customHeight="1">
      <c r="B177" s="35"/>
      <c r="C177" s="222" t="s">
        <v>257</v>
      </c>
      <c r="D177" s="222" t="s">
        <v>142</v>
      </c>
      <c r="E177" s="223" t="s">
        <v>258</v>
      </c>
      <c r="F177" s="224" t="s">
        <v>259</v>
      </c>
      <c r="G177" s="225" t="s">
        <v>260</v>
      </c>
      <c r="H177" s="226">
        <v>1</v>
      </c>
      <c r="I177" s="227"/>
      <c r="J177" s="228">
        <f>ROUND(I177*H177,2)</f>
        <v>0</v>
      </c>
      <c r="K177" s="224" t="s">
        <v>156</v>
      </c>
      <c r="L177" s="40"/>
      <c r="M177" s="229" t="s">
        <v>1</v>
      </c>
      <c r="N177" s="230" t="s">
        <v>43</v>
      </c>
      <c r="O177" s="83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261</v>
      </c>
      <c r="AT177" s="233" t="s">
        <v>142</v>
      </c>
      <c r="AU177" s="233" t="s">
        <v>87</v>
      </c>
      <c r="AY177" s="14" t="s">
        <v>140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4" t="s">
        <v>85</v>
      </c>
      <c r="BK177" s="234">
        <f>ROUND(I177*H177,2)</f>
        <v>0</v>
      </c>
      <c r="BL177" s="14" t="s">
        <v>261</v>
      </c>
      <c r="BM177" s="233" t="s">
        <v>262</v>
      </c>
    </row>
    <row r="178" spans="2:47" s="1" customFormat="1" ht="12">
      <c r="B178" s="35"/>
      <c r="C178" s="36"/>
      <c r="D178" s="235" t="s">
        <v>148</v>
      </c>
      <c r="E178" s="36"/>
      <c r="F178" s="236" t="s">
        <v>263</v>
      </c>
      <c r="G178" s="36"/>
      <c r="H178" s="36"/>
      <c r="I178" s="137"/>
      <c r="J178" s="36"/>
      <c r="K178" s="36"/>
      <c r="L178" s="40"/>
      <c r="M178" s="260"/>
      <c r="N178" s="261"/>
      <c r="O178" s="261"/>
      <c r="P178" s="261"/>
      <c r="Q178" s="261"/>
      <c r="R178" s="261"/>
      <c r="S178" s="261"/>
      <c r="T178" s="262"/>
      <c r="AT178" s="14" t="s">
        <v>148</v>
      </c>
      <c r="AU178" s="14" t="s">
        <v>87</v>
      </c>
    </row>
    <row r="179" spans="2:12" s="1" customFormat="1" ht="6.95" customHeight="1">
      <c r="B179" s="58"/>
      <c r="C179" s="59"/>
      <c r="D179" s="59"/>
      <c r="E179" s="59"/>
      <c r="F179" s="59"/>
      <c r="G179" s="59"/>
      <c r="H179" s="59"/>
      <c r="I179" s="171"/>
      <c r="J179" s="59"/>
      <c r="K179" s="59"/>
      <c r="L179" s="40"/>
    </row>
  </sheetData>
  <sheetProtection password="CC35" sheet="1" objects="1" scenarios="1" formatColumns="0" formatRows="0" autoFilter="0"/>
  <autoFilter ref="C123:K17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90</v>
      </c>
      <c r="AZ2" s="129" t="s">
        <v>106</v>
      </c>
      <c r="BA2" s="129" t="s">
        <v>1</v>
      </c>
      <c r="BB2" s="129" t="s">
        <v>1</v>
      </c>
      <c r="BC2" s="129" t="s">
        <v>264</v>
      </c>
      <c r="BD2" s="129" t="s">
        <v>87</v>
      </c>
    </row>
    <row r="3" spans="2:5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  <c r="AZ3" s="129" t="s">
        <v>108</v>
      </c>
      <c r="BA3" s="129" t="s">
        <v>1</v>
      </c>
      <c r="BB3" s="129" t="s">
        <v>1</v>
      </c>
      <c r="BC3" s="129" t="s">
        <v>264</v>
      </c>
      <c r="BD3" s="129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265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ROUND((SUM(BE124:BE177)),2)</f>
        <v>0</v>
      </c>
      <c r="I33" s="152">
        <v>0.21</v>
      </c>
      <c r="J33" s="151">
        <f>ROUND(((SUM(BE124:BE177))*I33),2)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ROUND((SUM(BF124:BF177)),2)</f>
        <v>0</v>
      </c>
      <c r="I34" s="152">
        <v>0.15</v>
      </c>
      <c r="J34" s="151">
        <f>ROUND(((SUM(BF124:BF177))*I34),2)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ROUND((SUM(BG124:BG177)),2)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ROUND((SUM(BH124:BH177)),2)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ROUND((SUM(BI124:BI177)),2)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02 - Oprava MK ul. Kovalčíkova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J139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J144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J172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J175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02 - Oprava MK ul. Kovalčíkova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16.64706</v>
      </c>
      <c r="S124" s="96"/>
      <c r="T124" s="204">
        <f>T125</f>
        <v>739.1999999999999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P126+P130+P139+P144+P159+P172+P175</f>
        <v>0</v>
      </c>
      <c r="Q125" s="214"/>
      <c r="R125" s="215">
        <f>R126+R130+R139+R144+R159+R172+R175</f>
        <v>16.64706</v>
      </c>
      <c r="S125" s="214"/>
      <c r="T125" s="216">
        <f>T126+T130+T139+T144+T159+T172+T175</f>
        <v>739.1999999999999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BK126+BK130+BK139+BK144+BK159+BK172+BK175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0.35840000000000005</v>
      </c>
      <c r="S126" s="214"/>
      <c r="T126" s="216">
        <f>SUM(T127:T129)</f>
        <v>694.4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SUM(BK127:BK129)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143</v>
      </c>
      <c r="F127" s="224" t="s">
        <v>144</v>
      </c>
      <c r="G127" s="225" t="s">
        <v>145</v>
      </c>
      <c r="H127" s="226">
        <v>2240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0.00016</v>
      </c>
      <c r="R127" s="231">
        <f>Q127*H127</f>
        <v>0.35840000000000005</v>
      </c>
      <c r="S127" s="231">
        <v>0.31</v>
      </c>
      <c r="T127" s="232">
        <f>S127*H127</f>
        <v>694.4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147</v>
      </c>
    </row>
    <row r="128" spans="2:47" s="1" customFormat="1" ht="12">
      <c r="B128" s="35"/>
      <c r="C128" s="36"/>
      <c r="D128" s="235" t="s">
        <v>148</v>
      </c>
      <c r="E128" s="36"/>
      <c r="F128" s="236" t="s">
        <v>149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106</v>
      </c>
      <c r="F129" s="241" t="s">
        <v>266</v>
      </c>
      <c r="G129" s="239"/>
      <c r="H129" s="242">
        <v>2240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3" s="11" customFormat="1" ht="22.8" customHeight="1">
      <c r="B130" s="206"/>
      <c r="C130" s="207"/>
      <c r="D130" s="208" t="s">
        <v>77</v>
      </c>
      <c r="E130" s="220" t="s">
        <v>152</v>
      </c>
      <c r="F130" s="220" t="s">
        <v>153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0</v>
      </c>
      <c r="S130" s="214"/>
      <c r="T130" s="216">
        <f>SUM(T131:T138)</f>
        <v>0</v>
      </c>
      <c r="AR130" s="217" t="s">
        <v>85</v>
      </c>
      <c r="AT130" s="218" t="s">
        <v>77</v>
      </c>
      <c r="AU130" s="218" t="s">
        <v>85</v>
      </c>
      <c r="AY130" s="217" t="s">
        <v>140</v>
      </c>
      <c r="BK130" s="219">
        <f>SUM(BK131:BK138)</f>
        <v>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154</v>
      </c>
      <c r="F131" s="224" t="s">
        <v>155</v>
      </c>
      <c r="G131" s="225" t="s">
        <v>145</v>
      </c>
      <c r="H131" s="226">
        <v>2240</v>
      </c>
      <c r="I131" s="227"/>
      <c r="J131" s="228">
        <f>ROUND(I131*H131,2)</f>
        <v>0</v>
      </c>
      <c r="K131" s="224" t="s">
        <v>156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267</v>
      </c>
    </row>
    <row r="132" spans="2:47" s="1" customFormat="1" ht="12">
      <c r="B132" s="35"/>
      <c r="C132" s="36"/>
      <c r="D132" s="235" t="s">
        <v>148</v>
      </c>
      <c r="E132" s="36"/>
      <c r="F132" s="236" t="s">
        <v>158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160</v>
      </c>
      <c r="F133" s="224" t="s">
        <v>161</v>
      </c>
      <c r="G133" s="225" t="s">
        <v>145</v>
      </c>
      <c r="H133" s="226">
        <v>2240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268</v>
      </c>
    </row>
    <row r="134" spans="2:47" s="1" customFormat="1" ht="12">
      <c r="B134" s="35"/>
      <c r="C134" s="36"/>
      <c r="D134" s="235" t="s">
        <v>148</v>
      </c>
      <c r="E134" s="36"/>
      <c r="F134" s="236" t="s">
        <v>163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164</v>
      </c>
      <c r="F135" s="224" t="s">
        <v>165</v>
      </c>
      <c r="G135" s="225" t="s">
        <v>145</v>
      </c>
      <c r="H135" s="226">
        <v>2240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166</v>
      </c>
    </row>
    <row r="136" spans="2:47" s="1" customFormat="1" ht="12">
      <c r="B136" s="35"/>
      <c r="C136" s="36"/>
      <c r="D136" s="235" t="s">
        <v>148</v>
      </c>
      <c r="E136" s="36"/>
      <c r="F136" s="236" t="s">
        <v>167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168</v>
      </c>
      <c r="F137" s="224" t="s">
        <v>169</v>
      </c>
      <c r="G137" s="225" t="s">
        <v>145</v>
      </c>
      <c r="H137" s="226">
        <v>2240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170</v>
      </c>
    </row>
    <row r="138" spans="2:47" s="1" customFormat="1" ht="12">
      <c r="B138" s="35"/>
      <c r="C138" s="36"/>
      <c r="D138" s="235" t="s">
        <v>148</v>
      </c>
      <c r="E138" s="36"/>
      <c r="F138" s="236" t="s">
        <v>171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3" s="11" customFormat="1" ht="22.8" customHeight="1">
      <c r="B139" s="206"/>
      <c r="C139" s="207"/>
      <c r="D139" s="208" t="s">
        <v>77</v>
      </c>
      <c r="E139" s="220" t="s">
        <v>172</v>
      </c>
      <c r="F139" s="220" t="s">
        <v>173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SUM(P140:P143)</f>
        <v>0</v>
      </c>
      <c r="Q139" s="214"/>
      <c r="R139" s="215">
        <f>SUM(R140:R143)</f>
        <v>8.91036</v>
      </c>
      <c r="S139" s="214"/>
      <c r="T139" s="216">
        <f>SUM(T140:T143)</f>
        <v>0</v>
      </c>
      <c r="AR139" s="217" t="s">
        <v>85</v>
      </c>
      <c r="AT139" s="218" t="s">
        <v>77</v>
      </c>
      <c r="AU139" s="218" t="s">
        <v>85</v>
      </c>
      <c r="AY139" s="217" t="s">
        <v>140</v>
      </c>
      <c r="BK139" s="219">
        <f>SUM(BK140:BK143)</f>
        <v>0</v>
      </c>
    </row>
    <row r="140" spans="2:65" s="1" customFormat="1" ht="24" customHeight="1">
      <c r="B140" s="35"/>
      <c r="C140" s="222" t="s">
        <v>174</v>
      </c>
      <c r="D140" s="222" t="s">
        <v>142</v>
      </c>
      <c r="E140" s="223" t="s">
        <v>175</v>
      </c>
      <c r="F140" s="224" t="s">
        <v>176</v>
      </c>
      <c r="G140" s="225" t="s">
        <v>177</v>
      </c>
      <c r="H140" s="226">
        <v>16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0.4208</v>
      </c>
      <c r="R140" s="231">
        <f>Q140*H140</f>
        <v>6.7328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178</v>
      </c>
    </row>
    <row r="141" spans="2:47" s="1" customFormat="1" ht="12">
      <c r="B141" s="35"/>
      <c r="C141" s="36"/>
      <c r="D141" s="235" t="s">
        <v>148</v>
      </c>
      <c r="E141" s="36"/>
      <c r="F141" s="236" t="s">
        <v>179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181</v>
      </c>
      <c r="F142" s="224" t="s">
        <v>182</v>
      </c>
      <c r="G142" s="225" t="s">
        <v>177</v>
      </c>
      <c r="H142" s="226">
        <v>7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0.31108</v>
      </c>
      <c r="R142" s="231">
        <f>Q142*H142</f>
        <v>2.17756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183</v>
      </c>
    </row>
    <row r="143" spans="2:47" s="1" customFormat="1" ht="12">
      <c r="B143" s="35"/>
      <c r="C143" s="36"/>
      <c r="D143" s="235" t="s">
        <v>148</v>
      </c>
      <c r="E143" s="36"/>
      <c r="F143" s="236" t="s">
        <v>184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3" s="11" customFormat="1" ht="22.8" customHeight="1">
      <c r="B144" s="206"/>
      <c r="C144" s="207"/>
      <c r="D144" s="208" t="s">
        <v>77</v>
      </c>
      <c r="E144" s="220" t="s">
        <v>185</v>
      </c>
      <c r="F144" s="220" t="s">
        <v>186</v>
      </c>
      <c r="G144" s="207"/>
      <c r="H144" s="207"/>
      <c r="I144" s="210"/>
      <c r="J144" s="221">
        <f>BK144</f>
        <v>0</v>
      </c>
      <c r="K144" s="207"/>
      <c r="L144" s="212"/>
      <c r="M144" s="213"/>
      <c r="N144" s="214"/>
      <c r="O144" s="214"/>
      <c r="P144" s="215">
        <f>SUM(P145:P158)</f>
        <v>0</v>
      </c>
      <c r="Q144" s="214"/>
      <c r="R144" s="215">
        <f>SUM(R145:R158)</f>
        <v>7.378299999999999</v>
      </c>
      <c r="S144" s="214"/>
      <c r="T144" s="216">
        <f>SUM(T145:T158)</f>
        <v>44.800000000000004</v>
      </c>
      <c r="AR144" s="217" t="s">
        <v>85</v>
      </c>
      <c r="AT144" s="218" t="s">
        <v>77</v>
      </c>
      <c r="AU144" s="218" t="s">
        <v>85</v>
      </c>
      <c r="AY144" s="217" t="s">
        <v>140</v>
      </c>
      <c r="BK144" s="219">
        <f>SUM(BK145:BK158)</f>
        <v>0</v>
      </c>
    </row>
    <row r="145" spans="2:65" s="1" customFormat="1" ht="24" customHeight="1">
      <c r="B145" s="35"/>
      <c r="C145" s="222" t="s">
        <v>172</v>
      </c>
      <c r="D145" s="222" t="s">
        <v>142</v>
      </c>
      <c r="E145" s="223" t="s">
        <v>187</v>
      </c>
      <c r="F145" s="224" t="s">
        <v>188</v>
      </c>
      <c r="G145" s="225" t="s">
        <v>189</v>
      </c>
      <c r="H145" s="226">
        <v>39</v>
      </c>
      <c r="I145" s="227"/>
      <c r="J145" s="228">
        <f>ROUND(I145*H145,2)</f>
        <v>0</v>
      </c>
      <c r="K145" s="224" t="s">
        <v>156</v>
      </c>
      <c r="L145" s="40"/>
      <c r="M145" s="229" t="s">
        <v>1</v>
      </c>
      <c r="N145" s="230" t="s">
        <v>43</v>
      </c>
      <c r="O145" s="83"/>
      <c r="P145" s="231">
        <f>O145*H145</f>
        <v>0</v>
      </c>
      <c r="Q145" s="231">
        <v>0.1554</v>
      </c>
      <c r="R145" s="231">
        <f>Q145*H145</f>
        <v>6.0606</v>
      </c>
      <c r="S145" s="231">
        <v>0</v>
      </c>
      <c r="T145" s="232">
        <f>S145*H145</f>
        <v>0</v>
      </c>
      <c r="AR145" s="233" t="s">
        <v>146</v>
      </c>
      <c r="AT145" s="233" t="s">
        <v>142</v>
      </c>
      <c r="AU145" s="233" t="s">
        <v>87</v>
      </c>
      <c r="AY145" s="14" t="s">
        <v>140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4" t="s">
        <v>85</v>
      </c>
      <c r="BK145" s="234">
        <f>ROUND(I145*H145,2)</f>
        <v>0</v>
      </c>
      <c r="BL145" s="14" t="s">
        <v>146</v>
      </c>
      <c r="BM145" s="233" t="s">
        <v>190</v>
      </c>
    </row>
    <row r="146" spans="2:47" s="1" customFormat="1" ht="12">
      <c r="B146" s="35"/>
      <c r="C146" s="36"/>
      <c r="D146" s="235" t="s">
        <v>148</v>
      </c>
      <c r="E146" s="36"/>
      <c r="F146" s="236" t="s">
        <v>191</v>
      </c>
      <c r="G146" s="36"/>
      <c r="H146" s="36"/>
      <c r="I146" s="137"/>
      <c r="J146" s="36"/>
      <c r="K146" s="36"/>
      <c r="L146" s="40"/>
      <c r="M146" s="237"/>
      <c r="N146" s="83"/>
      <c r="O146" s="83"/>
      <c r="P146" s="83"/>
      <c r="Q146" s="83"/>
      <c r="R146" s="83"/>
      <c r="S146" s="83"/>
      <c r="T146" s="84"/>
      <c r="AT146" s="14" t="s">
        <v>148</v>
      </c>
      <c r="AU146" s="14" t="s">
        <v>87</v>
      </c>
    </row>
    <row r="147" spans="2:65" s="1" customFormat="1" ht="16.5" customHeight="1">
      <c r="B147" s="35"/>
      <c r="C147" s="249" t="s">
        <v>185</v>
      </c>
      <c r="D147" s="249" t="s">
        <v>192</v>
      </c>
      <c r="E147" s="250" t="s">
        <v>193</v>
      </c>
      <c r="F147" s="251" t="s">
        <v>194</v>
      </c>
      <c r="G147" s="252" t="s">
        <v>189</v>
      </c>
      <c r="H147" s="253">
        <v>39</v>
      </c>
      <c r="I147" s="254"/>
      <c r="J147" s="255">
        <f>ROUND(I147*H147,2)</f>
        <v>0</v>
      </c>
      <c r="K147" s="251" t="s">
        <v>156</v>
      </c>
      <c r="L147" s="256"/>
      <c r="M147" s="257" t="s">
        <v>1</v>
      </c>
      <c r="N147" s="258" t="s">
        <v>43</v>
      </c>
      <c r="O147" s="83"/>
      <c r="P147" s="231">
        <f>O147*H147</f>
        <v>0</v>
      </c>
      <c r="Q147" s="231">
        <v>0.0335</v>
      </c>
      <c r="R147" s="231">
        <f>Q147*H147</f>
        <v>1.3065</v>
      </c>
      <c r="S147" s="231">
        <v>0</v>
      </c>
      <c r="T147" s="232">
        <f>S147*H147</f>
        <v>0</v>
      </c>
      <c r="AR147" s="233" t="s">
        <v>172</v>
      </c>
      <c r="AT147" s="233" t="s">
        <v>192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195</v>
      </c>
    </row>
    <row r="148" spans="2:47" s="1" customFormat="1" ht="12">
      <c r="B148" s="35"/>
      <c r="C148" s="36"/>
      <c r="D148" s="235" t="s">
        <v>148</v>
      </c>
      <c r="E148" s="36"/>
      <c r="F148" s="236" t="s">
        <v>194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5" s="1" customFormat="1" ht="24" customHeight="1">
      <c r="B149" s="35"/>
      <c r="C149" s="222" t="s">
        <v>196</v>
      </c>
      <c r="D149" s="222" t="s">
        <v>142</v>
      </c>
      <c r="E149" s="223" t="s">
        <v>197</v>
      </c>
      <c r="F149" s="224" t="s">
        <v>198</v>
      </c>
      <c r="G149" s="225" t="s">
        <v>189</v>
      </c>
      <c r="H149" s="226">
        <v>40</v>
      </c>
      <c r="I149" s="227"/>
      <c r="J149" s="228">
        <f>ROUND(I149*H149,2)</f>
        <v>0</v>
      </c>
      <c r="K149" s="224" t="s">
        <v>156</v>
      </c>
      <c r="L149" s="40"/>
      <c r="M149" s="229" t="s">
        <v>1</v>
      </c>
      <c r="N149" s="230" t="s">
        <v>43</v>
      </c>
      <c r="O149" s="8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146</v>
      </c>
      <c r="AT149" s="233" t="s">
        <v>142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199</v>
      </c>
    </row>
    <row r="150" spans="2:47" s="1" customFormat="1" ht="12">
      <c r="B150" s="35"/>
      <c r="C150" s="36"/>
      <c r="D150" s="235" t="s">
        <v>148</v>
      </c>
      <c r="E150" s="36"/>
      <c r="F150" s="236" t="s">
        <v>200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65" s="1" customFormat="1" ht="24" customHeight="1">
      <c r="B151" s="35"/>
      <c r="C151" s="222" t="s">
        <v>201</v>
      </c>
      <c r="D151" s="222" t="s">
        <v>142</v>
      </c>
      <c r="E151" s="223" t="s">
        <v>202</v>
      </c>
      <c r="F151" s="224" t="s">
        <v>203</v>
      </c>
      <c r="G151" s="225" t="s">
        <v>189</v>
      </c>
      <c r="H151" s="226">
        <v>40</v>
      </c>
      <c r="I151" s="227"/>
      <c r="J151" s="228">
        <f>ROUND(I151*H151,2)</f>
        <v>0</v>
      </c>
      <c r="K151" s="224" t="s">
        <v>156</v>
      </c>
      <c r="L151" s="40"/>
      <c r="M151" s="229" t="s">
        <v>1</v>
      </c>
      <c r="N151" s="230" t="s">
        <v>43</v>
      </c>
      <c r="O151" s="83"/>
      <c r="P151" s="231">
        <f>O151*H151</f>
        <v>0</v>
      </c>
      <c r="Q151" s="231">
        <v>0.00028</v>
      </c>
      <c r="R151" s="231">
        <f>Q151*H151</f>
        <v>0.011199999999999998</v>
      </c>
      <c r="S151" s="231">
        <v>0</v>
      </c>
      <c r="T151" s="232">
        <f>S151*H151</f>
        <v>0</v>
      </c>
      <c r="AR151" s="233" t="s">
        <v>146</v>
      </c>
      <c r="AT151" s="233" t="s">
        <v>142</v>
      </c>
      <c r="AU151" s="233" t="s">
        <v>87</v>
      </c>
      <c r="AY151" s="14" t="s">
        <v>140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4" t="s">
        <v>85</v>
      </c>
      <c r="BK151" s="234">
        <f>ROUND(I151*H151,2)</f>
        <v>0</v>
      </c>
      <c r="BL151" s="14" t="s">
        <v>146</v>
      </c>
      <c r="BM151" s="233" t="s">
        <v>204</v>
      </c>
    </row>
    <row r="152" spans="2:47" s="1" customFormat="1" ht="12">
      <c r="B152" s="35"/>
      <c r="C152" s="36"/>
      <c r="D152" s="235" t="s">
        <v>148</v>
      </c>
      <c r="E152" s="36"/>
      <c r="F152" s="236" t="s">
        <v>205</v>
      </c>
      <c r="G152" s="36"/>
      <c r="H152" s="36"/>
      <c r="I152" s="137"/>
      <c r="J152" s="36"/>
      <c r="K152" s="36"/>
      <c r="L152" s="40"/>
      <c r="M152" s="237"/>
      <c r="N152" s="83"/>
      <c r="O152" s="83"/>
      <c r="P152" s="83"/>
      <c r="Q152" s="83"/>
      <c r="R152" s="83"/>
      <c r="S152" s="83"/>
      <c r="T152" s="84"/>
      <c r="AT152" s="14" t="s">
        <v>148</v>
      </c>
      <c r="AU152" s="14" t="s">
        <v>87</v>
      </c>
    </row>
    <row r="153" spans="2:65" s="1" customFormat="1" ht="24" customHeight="1">
      <c r="B153" s="35"/>
      <c r="C153" s="222" t="s">
        <v>206</v>
      </c>
      <c r="D153" s="222" t="s">
        <v>142</v>
      </c>
      <c r="E153" s="223" t="s">
        <v>207</v>
      </c>
      <c r="F153" s="224" t="s">
        <v>208</v>
      </c>
      <c r="G153" s="225" t="s">
        <v>189</v>
      </c>
      <c r="H153" s="226">
        <v>40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209</v>
      </c>
    </row>
    <row r="154" spans="2:47" s="1" customFormat="1" ht="12">
      <c r="B154" s="35"/>
      <c r="C154" s="36"/>
      <c r="D154" s="235" t="s">
        <v>148</v>
      </c>
      <c r="E154" s="36"/>
      <c r="F154" s="236" t="s">
        <v>210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16.5" customHeight="1">
      <c r="B155" s="35"/>
      <c r="C155" s="222" t="s">
        <v>211</v>
      </c>
      <c r="D155" s="222" t="s">
        <v>142</v>
      </c>
      <c r="E155" s="223" t="s">
        <v>212</v>
      </c>
      <c r="F155" s="224" t="s">
        <v>213</v>
      </c>
      <c r="G155" s="225" t="s">
        <v>189</v>
      </c>
      <c r="H155" s="226">
        <v>40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214</v>
      </c>
    </row>
    <row r="156" spans="2:47" s="1" customFormat="1" ht="12">
      <c r="B156" s="35"/>
      <c r="C156" s="36"/>
      <c r="D156" s="235" t="s">
        <v>148</v>
      </c>
      <c r="E156" s="36"/>
      <c r="F156" s="236" t="s">
        <v>215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216</v>
      </c>
      <c r="D157" s="222" t="s">
        <v>142</v>
      </c>
      <c r="E157" s="223" t="s">
        <v>217</v>
      </c>
      <c r="F157" s="224" t="s">
        <v>218</v>
      </c>
      <c r="G157" s="225" t="s">
        <v>145</v>
      </c>
      <c r="H157" s="226">
        <v>2240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0</v>
      </c>
      <c r="R157" s="231">
        <f>Q157*H157</f>
        <v>0</v>
      </c>
      <c r="S157" s="231">
        <v>0.02</v>
      </c>
      <c r="T157" s="232">
        <f>S157*H157</f>
        <v>44.800000000000004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219</v>
      </c>
    </row>
    <row r="158" spans="2:47" s="1" customFormat="1" ht="12">
      <c r="B158" s="35"/>
      <c r="C158" s="36"/>
      <c r="D158" s="235" t="s">
        <v>148</v>
      </c>
      <c r="E158" s="36"/>
      <c r="F158" s="236" t="s">
        <v>220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63" s="11" customFormat="1" ht="22.8" customHeight="1">
      <c r="B159" s="206"/>
      <c r="C159" s="207"/>
      <c r="D159" s="208" t="s">
        <v>77</v>
      </c>
      <c r="E159" s="220" t="s">
        <v>221</v>
      </c>
      <c r="F159" s="220" t="s">
        <v>222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SUM(P160:P171)</f>
        <v>0</v>
      </c>
      <c r="Q159" s="214"/>
      <c r="R159" s="215">
        <f>SUM(R160:R171)</f>
        <v>0</v>
      </c>
      <c r="S159" s="214"/>
      <c r="T159" s="216">
        <f>SUM(T160:T171)</f>
        <v>0</v>
      </c>
      <c r="AR159" s="217" t="s">
        <v>85</v>
      </c>
      <c r="AT159" s="218" t="s">
        <v>77</v>
      </c>
      <c r="AU159" s="218" t="s">
        <v>85</v>
      </c>
      <c r="AY159" s="217" t="s">
        <v>140</v>
      </c>
      <c r="BK159" s="219">
        <f>SUM(BK160:BK171)</f>
        <v>0</v>
      </c>
    </row>
    <row r="160" spans="2:65" s="1" customFormat="1" ht="16.5" customHeight="1">
      <c r="B160" s="35"/>
      <c r="C160" s="222" t="s">
        <v>8</v>
      </c>
      <c r="D160" s="222" t="s">
        <v>142</v>
      </c>
      <c r="E160" s="223" t="s">
        <v>223</v>
      </c>
      <c r="F160" s="224" t="s">
        <v>224</v>
      </c>
      <c r="G160" s="225" t="s">
        <v>225</v>
      </c>
      <c r="H160" s="226">
        <v>739.2</v>
      </c>
      <c r="I160" s="227"/>
      <c r="J160" s="228">
        <f>ROUND(I160*H160,2)</f>
        <v>0</v>
      </c>
      <c r="K160" s="224" t="s">
        <v>156</v>
      </c>
      <c r="L160" s="40"/>
      <c r="M160" s="229" t="s">
        <v>1</v>
      </c>
      <c r="N160" s="230" t="s">
        <v>43</v>
      </c>
      <c r="O160" s="83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146</v>
      </c>
      <c r="AT160" s="233" t="s">
        <v>142</v>
      </c>
      <c r="AU160" s="233" t="s">
        <v>87</v>
      </c>
      <c r="AY160" s="14" t="s">
        <v>140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4" t="s">
        <v>85</v>
      </c>
      <c r="BK160" s="234">
        <f>ROUND(I160*H160,2)</f>
        <v>0</v>
      </c>
      <c r="BL160" s="14" t="s">
        <v>146</v>
      </c>
      <c r="BM160" s="233" t="s">
        <v>226</v>
      </c>
    </row>
    <row r="161" spans="2:47" s="1" customFormat="1" ht="12">
      <c r="B161" s="35"/>
      <c r="C161" s="36"/>
      <c r="D161" s="235" t="s">
        <v>148</v>
      </c>
      <c r="E161" s="36"/>
      <c r="F161" s="236" t="s">
        <v>227</v>
      </c>
      <c r="G161" s="36"/>
      <c r="H161" s="36"/>
      <c r="I161" s="137"/>
      <c r="J161" s="36"/>
      <c r="K161" s="36"/>
      <c r="L161" s="40"/>
      <c r="M161" s="237"/>
      <c r="N161" s="83"/>
      <c r="O161" s="83"/>
      <c r="P161" s="83"/>
      <c r="Q161" s="83"/>
      <c r="R161" s="83"/>
      <c r="S161" s="83"/>
      <c r="T161" s="84"/>
      <c r="AT161" s="14" t="s">
        <v>148</v>
      </c>
      <c r="AU161" s="14" t="s">
        <v>87</v>
      </c>
    </row>
    <row r="162" spans="2:65" s="1" customFormat="1" ht="24" customHeight="1">
      <c r="B162" s="35"/>
      <c r="C162" s="222" t="s">
        <v>228</v>
      </c>
      <c r="D162" s="222" t="s">
        <v>142</v>
      </c>
      <c r="E162" s="223" t="s">
        <v>229</v>
      </c>
      <c r="F162" s="224" t="s">
        <v>230</v>
      </c>
      <c r="G162" s="225" t="s">
        <v>225</v>
      </c>
      <c r="H162" s="226">
        <v>6652.8</v>
      </c>
      <c r="I162" s="227"/>
      <c r="J162" s="228">
        <f>ROUND(I162*H162,2)</f>
        <v>0</v>
      </c>
      <c r="K162" s="224" t="s">
        <v>156</v>
      </c>
      <c r="L162" s="40"/>
      <c r="M162" s="229" t="s">
        <v>1</v>
      </c>
      <c r="N162" s="230" t="s">
        <v>43</v>
      </c>
      <c r="O162" s="83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146</v>
      </c>
      <c r="AT162" s="233" t="s">
        <v>142</v>
      </c>
      <c r="AU162" s="233" t="s">
        <v>87</v>
      </c>
      <c r="AY162" s="14" t="s">
        <v>140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4" t="s">
        <v>85</v>
      </c>
      <c r="BK162" s="234">
        <f>ROUND(I162*H162,2)</f>
        <v>0</v>
      </c>
      <c r="BL162" s="14" t="s">
        <v>146</v>
      </c>
      <c r="BM162" s="233" t="s">
        <v>231</v>
      </c>
    </row>
    <row r="163" spans="2:47" s="1" customFormat="1" ht="12">
      <c r="B163" s="35"/>
      <c r="C163" s="36"/>
      <c r="D163" s="235" t="s">
        <v>148</v>
      </c>
      <c r="E163" s="36"/>
      <c r="F163" s="236" t="s">
        <v>232</v>
      </c>
      <c r="G163" s="36"/>
      <c r="H163" s="36"/>
      <c r="I163" s="137"/>
      <c r="J163" s="36"/>
      <c r="K163" s="36"/>
      <c r="L163" s="40"/>
      <c r="M163" s="237"/>
      <c r="N163" s="83"/>
      <c r="O163" s="83"/>
      <c r="P163" s="83"/>
      <c r="Q163" s="83"/>
      <c r="R163" s="83"/>
      <c r="S163" s="83"/>
      <c r="T163" s="84"/>
      <c r="AT163" s="14" t="s">
        <v>148</v>
      </c>
      <c r="AU163" s="14" t="s">
        <v>87</v>
      </c>
    </row>
    <row r="164" spans="2:47" s="1" customFormat="1" ht="12">
      <c r="B164" s="35"/>
      <c r="C164" s="36"/>
      <c r="D164" s="235" t="s">
        <v>233</v>
      </c>
      <c r="E164" s="36"/>
      <c r="F164" s="259" t="s">
        <v>234</v>
      </c>
      <c r="G164" s="36"/>
      <c r="H164" s="36"/>
      <c r="I164" s="137"/>
      <c r="J164" s="36"/>
      <c r="K164" s="36"/>
      <c r="L164" s="40"/>
      <c r="M164" s="237"/>
      <c r="N164" s="83"/>
      <c r="O164" s="83"/>
      <c r="P164" s="83"/>
      <c r="Q164" s="83"/>
      <c r="R164" s="83"/>
      <c r="S164" s="83"/>
      <c r="T164" s="84"/>
      <c r="AT164" s="14" t="s">
        <v>233</v>
      </c>
      <c r="AU164" s="14" t="s">
        <v>87</v>
      </c>
    </row>
    <row r="165" spans="2:51" s="12" customFormat="1" ht="12">
      <c r="B165" s="238"/>
      <c r="C165" s="239"/>
      <c r="D165" s="235" t="s">
        <v>150</v>
      </c>
      <c r="E165" s="239"/>
      <c r="F165" s="241" t="s">
        <v>269</v>
      </c>
      <c r="G165" s="239"/>
      <c r="H165" s="242">
        <v>6652.8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150</v>
      </c>
      <c r="AU165" s="248" t="s">
        <v>87</v>
      </c>
      <c r="AV165" s="12" t="s">
        <v>87</v>
      </c>
      <c r="AW165" s="12" t="s">
        <v>4</v>
      </c>
      <c r="AX165" s="12" t="s">
        <v>85</v>
      </c>
      <c r="AY165" s="248" t="s">
        <v>140</v>
      </c>
    </row>
    <row r="166" spans="2:65" s="1" customFormat="1" ht="24" customHeight="1">
      <c r="B166" s="35"/>
      <c r="C166" s="222" t="s">
        <v>236</v>
      </c>
      <c r="D166" s="222" t="s">
        <v>142</v>
      </c>
      <c r="E166" s="223" t="s">
        <v>237</v>
      </c>
      <c r="F166" s="224" t="s">
        <v>238</v>
      </c>
      <c r="G166" s="225" t="s">
        <v>225</v>
      </c>
      <c r="H166" s="226">
        <v>694.4</v>
      </c>
      <c r="I166" s="227"/>
      <c r="J166" s="228">
        <f>ROUND(I166*H166,2)</f>
        <v>0</v>
      </c>
      <c r="K166" s="224" t="s">
        <v>156</v>
      </c>
      <c r="L166" s="40"/>
      <c r="M166" s="229" t="s">
        <v>1</v>
      </c>
      <c r="N166" s="230" t="s">
        <v>43</v>
      </c>
      <c r="O166" s="83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146</v>
      </c>
      <c r="AT166" s="233" t="s">
        <v>142</v>
      </c>
      <c r="AU166" s="233" t="s">
        <v>87</v>
      </c>
      <c r="AY166" s="14" t="s">
        <v>140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4" t="s">
        <v>85</v>
      </c>
      <c r="BK166" s="234">
        <f>ROUND(I166*H166,2)</f>
        <v>0</v>
      </c>
      <c r="BL166" s="14" t="s">
        <v>146</v>
      </c>
      <c r="BM166" s="233" t="s">
        <v>239</v>
      </c>
    </row>
    <row r="167" spans="2:47" s="1" customFormat="1" ht="12">
      <c r="B167" s="35"/>
      <c r="C167" s="36"/>
      <c r="D167" s="235" t="s">
        <v>148</v>
      </c>
      <c r="E167" s="36"/>
      <c r="F167" s="236" t="s">
        <v>240</v>
      </c>
      <c r="G167" s="36"/>
      <c r="H167" s="36"/>
      <c r="I167" s="137"/>
      <c r="J167" s="36"/>
      <c r="K167" s="36"/>
      <c r="L167" s="40"/>
      <c r="M167" s="237"/>
      <c r="N167" s="83"/>
      <c r="O167" s="83"/>
      <c r="P167" s="83"/>
      <c r="Q167" s="83"/>
      <c r="R167" s="83"/>
      <c r="S167" s="83"/>
      <c r="T167" s="84"/>
      <c r="AT167" s="14" t="s">
        <v>148</v>
      </c>
      <c r="AU167" s="14" t="s">
        <v>87</v>
      </c>
    </row>
    <row r="168" spans="2:51" s="12" customFormat="1" ht="12">
      <c r="B168" s="238"/>
      <c r="C168" s="239"/>
      <c r="D168" s="235" t="s">
        <v>150</v>
      </c>
      <c r="E168" s="240" t="s">
        <v>1</v>
      </c>
      <c r="F168" s="241" t="s">
        <v>241</v>
      </c>
      <c r="G168" s="239"/>
      <c r="H168" s="242">
        <v>694.4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150</v>
      </c>
      <c r="AU168" s="248" t="s">
        <v>87</v>
      </c>
      <c r="AV168" s="12" t="s">
        <v>87</v>
      </c>
      <c r="AW168" s="12" t="s">
        <v>33</v>
      </c>
      <c r="AX168" s="12" t="s">
        <v>85</v>
      </c>
      <c r="AY168" s="248" t="s">
        <v>140</v>
      </c>
    </row>
    <row r="169" spans="2:65" s="1" customFormat="1" ht="24" customHeight="1">
      <c r="B169" s="35"/>
      <c r="C169" s="222" t="s">
        <v>242</v>
      </c>
      <c r="D169" s="222" t="s">
        <v>142</v>
      </c>
      <c r="E169" s="223" t="s">
        <v>243</v>
      </c>
      <c r="F169" s="224" t="s">
        <v>244</v>
      </c>
      <c r="G169" s="225" t="s">
        <v>225</v>
      </c>
      <c r="H169" s="226">
        <v>44.8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245</v>
      </c>
    </row>
    <row r="170" spans="2:47" s="1" customFormat="1" ht="12">
      <c r="B170" s="35"/>
      <c r="C170" s="36"/>
      <c r="D170" s="235" t="s">
        <v>148</v>
      </c>
      <c r="E170" s="36"/>
      <c r="F170" s="236" t="s">
        <v>246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51" s="12" customFormat="1" ht="12">
      <c r="B171" s="238"/>
      <c r="C171" s="239"/>
      <c r="D171" s="235" t="s">
        <v>150</v>
      </c>
      <c r="E171" s="240" t="s">
        <v>1</v>
      </c>
      <c r="F171" s="241" t="s">
        <v>247</v>
      </c>
      <c r="G171" s="239"/>
      <c r="H171" s="242">
        <v>44.8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150</v>
      </c>
      <c r="AU171" s="248" t="s">
        <v>87</v>
      </c>
      <c r="AV171" s="12" t="s">
        <v>87</v>
      </c>
      <c r="AW171" s="12" t="s">
        <v>33</v>
      </c>
      <c r="AX171" s="12" t="s">
        <v>85</v>
      </c>
      <c r="AY171" s="248" t="s">
        <v>140</v>
      </c>
    </row>
    <row r="172" spans="2:63" s="11" customFormat="1" ht="22.8" customHeight="1">
      <c r="B172" s="206"/>
      <c r="C172" s="207"/>
      <c r="D172" s="208" t="s">
        <v>77</v>
      </c>
      <c r="E172" s="220" t="s">
        <v>248</v>
      </c>
      <c r="F172" s="220" t="s">
        <v>249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SUM(P173:P174)</f>
        <v>0</v>
      </c>
      <c r="Q172" s="214"/>
      <c r="R172" s="215">
        <f>SUM(R173:R174)</f>
        <v>0</v>
      </c>
      <c r="S172" s="214"/>
      <c r="T172" s="216">
        <f>SUM(T173:T174)</f>
        <v>0</v>
      </c>
      <c r="AR172" s="217" t="s">
        <v>85</v>
      </c>
      <c r="AT172" s="218" t="s">
        <v>77</v>
      </c>
      <c r="AU172" s="218" t="s">
        <v>85</v>
      </c>
      <c r="AY172" s="217" t="s">
        <v>140</v>
      </c>
      <c r="BK172" s="219">
        <f>SUM(BK173:BK174)</f>
        <v>0</v>
      </c>
    </row>
    <row r="173" spans="2:65" s="1" customFormat="1" ht="24" customHeight="1">
      <c r="B173" s="35"/>
      <c r="C173" s="222" t="s">
        <v>250</v>
      </c>
      <c r="D173" s="222" t="s">
        <v>142</v>
      </c>
      <c r="E173" s="223" t="s">
        <v>251</v>
      </c>
      <c r="F173" s="224" t="s">
        <v>252</v>
      </c>
      <c r="G173" s="225" t="s">
        <v>225</v>
      </c>
      <c r="H173" s="226">
        <v>16.647</v>
      </c>
      <c r="I173" s="227"/>
      <c r="J173" s="228">
        <f>ROUND(I173*H173,2)</f>
        <v>0</v>
      </c>
      <c r="K173" s="224" t="s">
        <v>156</v>
      </c>
      <c r="L173" s="40"/>
      <c r="M173" s="229" t="s">
        <v>1</v>
      </c>
      <c r="N173" s="230" t="s">
        <v>43</v>
      </c>
      <c r="O173" s="8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146</v>
      </c>
      <c r="AT173" s="233" t="s">
        <v>142</v>
      </c>
      <c r="AU173" s="233" t="s">
        <v>87</v>
      </c>
      <c r="AY173" s="14" t="s">
        <v>140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4" t="s">
        <v>85</v>
      </c>
      <c r="BK173" s="234">
        <f>ROUND(I173*H173,2)</f>
        <v>0</v>
      </c>
      <c r="BL173" s="14" t="s">
        <v>146</v>
      </c>
      <c r="BM173" s="233" t="s">
        <v>253</v>
      </c>
    </row>
    <row r="174" spans="2:47" s="1" customFormat="1" ht="12">
      <c r="B174" s="35"/>
      <c r="C174" s="36"/>
      <c r="D174" s="235" t="s">
        <v>148</v>
      </c>
      <c r="E174" s="36"/>
      <c r="F174" s="236" t="s">
        <v>254</v>
      </c>
      <c r="G174" s="36"/>
      <c r="H174" s="36"/>
      <c r="I174" s="137"/>
      <c r="J174" s="36"/>
      <c r="K174" s="36"/>
      <c r="L174" s="40"/>
      <c r="M174" s="237"/>
      <c r="N174" s="83"/>
      <c r="O174" s="83"/>
      <c r="P174" s="83"/>
      <c r="Q174" s="83"/>
      <c r="R174" s="83"/>
      <c r="S174" s="83"/>
      <c r="T174" s="84"/>
      <c r="AT174" s="14" t="s">
        <v>148</v>
      </c>
      <c r="AU174" s="14" t="s">
        <v>87</v>
      </c>
    </row>
    <row r="175" spans="2:63" s="11" customFormat="1" ht="22.8" customHeight="1">
      <c r="B175" s="206"/>
      <c r="C175" s="207"/>
      <c r="D175" s="208" t="s">
        <v>77</v>
      </c>
      <c r="E175" s="220" t="s">
        <v>255</v>
      </c>
      <c r="F175" s="220" t="s">
        <v>256</v>
      </c>
      <c r="G175" s="207"/>
      <c r="H175" s="207"/>
      <c r="I175" s="210"/>
      <c r="J175" s="221">
        <f>BK175</f>
        <v>0</v>
      </c>
      <c r="K175" s="207"/>
      <c r="L175" s="212"/>
      <c r="M175" s="213"/>
      <c r="N175" s="214"/>
      <c r="O175" s="214"/>
      <c r="P175" s="215">
        <f>SUM(P176:P177)</f>
        <v>0</v>
      </c>
      <c r="Q175" s="214"/>
      <c r="R175" s="215">
        <f>SUM(R176:R177)</f>
        <v>0</v>
      </c>
      <c r="S175" s="214"/>
      <c r="T175" s="216">
        <f>SUM(T176:T177)</f>
        <v>0</v>
      </c>
      <c r="AR175" s="217" t="s">
        <v>152</v>
      </c>
      <c r="AT175" s="218" t="s">
        <v>77</v>
      </c>
      <c r="AU175" s="218" t="s">
        <v>85</v>
      </c>
      <c r="AY175" s="217" t="s">
        <v>140</v>
      </c>
      <c r="BK175" s="219">
        <f>SUM(BK176:BK177)</f>
        <v>0</v>
      </c>
    </row>
    <row r="176" spans="2:65" s="1" customFormat="1" ht="24" customHeight="1">
      <c r="B176" s="35"/>
      <c r="C176" s="222" t="s">
        <v>257</v>
      </c>
      <c r="D176" s="222" t="s">
        <v>142</v>
      </c>
      <c r="E176" s="223" t="s">
        <v>258</v>
      </c>
      <c r="F176" s="224" t="s">
        <v>259</v>
      </c>
      <c r="G176" s="225" t="s">
        <v>260</v>
      </c>
      <c r="H176" s="226">
        <v>1</v>
      </c>
      <c r="I176" s="227"/>
      <c r="J176" s="228">
        <f>ROUND(I176*H176,2)</f>
        <v>0</v>
      </c>
      <c r="K176" s="224" t="s">
        <v>156</v>
      </c>
      <c r="L176" s="40"/>
      <c r="M176" s="229" t="s">
        <v>1</v>
      </c>
      <c r="N176" s="230" t="s">
        <v>43</v>
      </c>
      <c r="O176" s="83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261</v>
      </c>
      <c r="AT176" s="233" t="s">
        <v>142</v>
      </c>
      <c r="AU176" s="233" t="s">
        <v>87</v>
      </c>
      <c r="AY176" s="14" t="s">
        <v>140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4" t="s">
        <v>85</v>
      </c>
      <c r="BK176" s="234">
        <f>ROUND(I176*H176,2)</f>
        <v>0</v>
      </c>
      <c r="BL176" s="14" t="s">
        <v>261</v>
      </c>
      <c r="BM176" s="233" t="s">
        <v>262</v>
      </c>
    </row>
    <row r="177" spans="2:47" s="1" customFormat="1" ht="12">
      <c r="B177" s="35"/>
      <c r="C177" s="36"/>
      <c r="D177" s="235" t="s">
        <v>148</v>
      </c>
      <c r="E177" s="36"/>
      <c r="F177" s="236" t="s">
        <v>263</v>
      </c>
      <c r="G177" s="36"/>
      <c r="H177" s="36"/>
      <c r="I177" s="137"/>
      <c r="J177" s="36"/>
      <c r="K177" s="36"/>
      <c r="L177" s="40"/>
      <c r="M177" s="260"/>
      <c r="N177" s="261"/>
      <c r="O177" s="261"/>
      <c r="P177" s="261"/>
      <c r="Q177" s="261"/>
      <c r="R177" s="261"/>
      <c r="S177" s="261"/>
      <c r="T177" s="262"/>
      <c r="AT177" s="14" t="s">
        <v>148</v>
      </c>
      <c r="AU177" s="14" t="s">
        <v>87</v>
      </c>
    </row>
    <row r="178" spans="2:12" s="1" customFormat="1" ht="6.95" customHeight="1">
      <c r="B178" s="58"/>
      <c r="C178" s="59"/>
      <c r="D178" s="59"/>
      <c r="E178" s="59"/>
      <c r="F178" s="59"/>
      <c r="G178" s="59"/>
      <c r="H178" s="59"/>
      <c r="I178" s="171"/>
      <c r="J178" s="59"/>
      <c r="K178" s="59"/>
      <c r="L178" s="40"/>
    </row>
  </sheetData>
  <sheetProtection password="CC35" sheet="1" objects="1" scenarios="1" formatColumns="0" formatRows="0" autoFilter="0"/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93</v>
      </c>
      <c r="AZ2" s="129" t="s">
        <v>106</v>
      </c>
      <c r="BA2" s="129" t="s">
        <v>1</v>
      </c>
      <c r="BB2" s="129" t="s">
        <v>1</v>
      </c>
      <c r="BC2" s="129" t="s">
        <v>270</v>
      </c>
      <c r="BD2" s="129" t="s">
        <v>87</v>
      </c>
    </row>
    <row r="3" spans="2:5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  <c r="AZ3" s="129" t="s">
        <v>108</v>
      </c>
      <c r="BA3" s="129" t="s">
        <v>1</v>
      </c>
      <c r="BB3" s="129" t="s">
        <v>1</v>
      </c>
      <c r="BC3" s="129" t="s">
        <v>270</v>
      </c>
      <c r="BD3" s="129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271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ROUND((SUM(BE124:BE177)),2)</f>
        <v>0</v>
      </c>
      <c r="I33" s="152">
        <v>0.21</v>
      </c>
      <c r="J33" s="151">
        <f>ROUND(((SUM(BE124:BE177))*I33),2)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ROUND((SUM(BF124:BF177)),2)</f>
        <v>0</v>
      </c>
      <c r="I34" s="152">
        <v>0.15</v>
      </c>
      <c r="J34" s="151">
        <f>ROUND(((SUM(BF124:BF177))*I34),2)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ROUND((SUM(BG124:BG177)),2)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ROUND((SUM(BH124:BH177)),2)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ROUND((SUM(BI124:BI177)),2)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03 - Oprava MK ul. Petra Bezruče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J139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J144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J172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J175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03 - Oprava MK ul. Petra Bezruče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9.09828</v>
      </c>
      <c r="S124" s="96"/>
      <c r="T124" s="204">
        <f>T125</f>
        <v>346.5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P126+P130+P139+P144+P159+P172+P175</f>
        <v>0</v>
      </c>
      <c r="Q125" s="214"/>
      <c r="R125" s="215">
        <f>R126+R130+R139+R144+R159+R172+R175</f>
        <v>9.09828</v>
      </c>
      <c r="S125" s="214"/>
      <c r="T125" s="216">
        <f>T126+T130+T139+T144+T159+T172+T175</f>
        <v>346.5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BK126+BK130+BK139+BK144+BK159+BK172+BK175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0.168</v>
      </c>
      <c r="S126" s="214"/>
      <c r="T126" s="216">
        <f>SUM(T127:T129)</f>
        <v>325.5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SUM(BK127:BK129)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143</v>
      </c>
      <c r="F127" s="224" t="s">
        <v>144</v>
      </c>
      <c r="G127" s="225" t="s">
        <v>145</v>
      </c>
      <c r="H127" s="226">
        <v>1050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0.00016</v>
      </c>
      <c r="R127" s="231">
        <f>Q127*H127</f>
        <v>0.168</v>
      </c>
      <c r="S127" s="231">
        <v>0.31</v>
      </c>
      <c r="T127" s="232">
        <f>S127*H127</f>
        <v>325.5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147</v>
      </c>
    </row>
    <row r="128" spans="2:47" s="1" customFormat="1" ht="12">
      <c r="B128" s="35"/>
      <c r="C128" s="36"/>
      <c r="D128" s="235" t="s">
        <v>148</v>
      </c>
      <c r="E128" s="36"/>
      <c r="F128" s="236" t="s">
        <v>149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106</v>
      </c>
      <c r="F129" s="241" t="s">
        <v>272</v>
      </c>
      <c r="G129" s="239"/>
      <c r="H129" s="242">
        <v>1050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3" s="11" customFormat="1" ht="22.8" customHeight="1">
      <c r="B130" s="206"/>
      <c r="C130" s="207"/>
      <c r="D130" s="208" t="s">
        <v>77</v>
      </c>
      <c r="E130" s="220" t="s">
        <v>152</v>
      </c>
      <c r="F130" s="220" t="s">
        <v>153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0</v>
      </c>
      <c r="S130" s="214"/>
      <c r="T130" s="216">
        <f>SUM(T131:T138)</f>
        <v>0</v>
      </c>
      <c r="AR130" s="217" t="s">
        <v>85</v>
      </c>
      <c r="AT130" s="218" t="s">
        <v>77</v>
      </c>
      <c r="AU130" s="218" t="s">
        <v>85</v>
      </c>
      <c r="AY130" s="217" t="s">
        <v>140</v>
      </c>
      <c r="BK130" s="219">
        <f>SUM(BK131:BK138)</f>
        <v>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154</v>
      </c>
      <c r="F131" s="224" t="s">
        <v>155</v>
      </c>
      <c r="G131" s="225" t="s">
        <v>145</v>
      </c>
      <c r="H131" s="226">
        <v>1050</v>
      </c>
      <c r="I131" s="227"/>
      <c r="J131" s="228">
        <f>ROUND(I131*H131,2)</f>
        <v>0</v>
      </c>
      <c r="K131" s="224" t="s">
        <v>156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273</v>
      </c>
    </row>
    <row r="132" spans="2:47" s="1" customFormat="1" ht="12">
      <c r="B132" s="35"/>
      <c r="C132" s="36"/>
      <c r="D132" s="235" t="s">
        <v>148</v>
      </c>
      <c r="E132" s="36"/>
      <c r="F132" s="236" t="s">
        <v>158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160</v>
      </c>
      <c r="F133" s="224" t="s">
        <v>161</v>
      </c>
      <c r="G133" s="225" t="s">
        <v>145</v>
      </c>
      <c r="H133" s="226">
        <v>1050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274</v>
      </c>
    </row>
    <row r="134" spans="2:47" s="1" customFormat="1" ht="12">
      <c r="B134" s="35"/>
      <c r="C134" s="36"/>
      <c r="D134" s="235" t="s">
        <v>148</v>
      </c>
      <c r="E134" s="36"/>
      <c r="F134" s="236" t="s">
        <v>163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164</v>
      </c>
      <c r="F135" s="224" t="s">
        <v>165</v>
      </c>
      <c r="G135" s="225" t="s">
        <v>145</v>
      </c>
      <c r="H135" s="226">
        <v>1050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166</v>
      </c>
    </row>
    <row r="136" spans="2:47" s="1" customFormat="1" ht="12">
      <c r="B136" s="35"/>
      <c r="C136" s="36"/>
      <c r="D136" s="235" t="s">
        <v>148</v>
      </c>
      <c r="E136" s="36"/>
      <c r="F136" s="236" t="s">
        <v>167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168</v>
      </c>
      <c r="F137" s="224" t="s">
        <v>169</v>
      </c>
      <c r="G137" s="225" t="s">
        <v>145</v>
      </c>
      <c r="H137" s="226">
        <v>1050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170</v>
      </c>
    </row>
    <row r="138" spans="2:47" s="1" customFormat="1" ht="12">
      <c r="B138" s="35"/>
      <c r="C138" s="36"/>
      <c r="D138" s="235" t="s">
        <v>148</v>
      </c>
      <c r="E138" s="36"/>
      <c r="F138" s="236" t="s">
        <v>171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3" s="11" customFormat="1" ht="22.8" customHeight="1">
      <c r="B139" s="206"/>
      <c r="C139" s="207"/>
      <c r="D139" s="208" t="s">
        <v>77</v>
      </c>
      <c r="E139" s="220" t="s">
        <v>172</v>
      </c>
      <c r="F139" s="220" t="s">
        <v>173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SUM(P140:P143)</f>
        <v>0</v>
      </c>
      <c r="Q139" s="214"/>
      <c r="R139" s="215">
        <f>SUM(R140:R143)</f>
        <v>5.525880000000001</v>
      </c>
      <c r="S139" s="214"/>
      <c r="T139" s="216">
        <f>SUM(T140:T143)</f>
        <v>0</v>
      </c>
      <c r="AR139" s="217" t="s">
        <v>85</v>
      </c>
      <c r="AT139" s="218" t="s">
        <v>77</v>
      </c>
      <c r="AU139" s="218" t="s">
        <v>85</v>
      </c>
      <c r="AY139" s="217" t="s">
        <v>140</v>
      </c>
      <c r="BK139" s="219">
        <f>SUM(BK140:BK143)</f>
        <v>0</v>
      </c>
    </row>
    <row r="140" spans="2:65" s="1" customFormat="1" ht="24" customHeight="1">
      <c r="B140" s="35"/>
      <c r="C140" s="222" t="s">
        <v>174</v>
      </c>
      <c r="D140" s="222" t="s">
        <v>142</v>
      </c>
      <c r="E140" s="223" t="s">
        <v>175</v>
      </c>
      <c r="F140" s="224" t="s">
        <v>176</v>
      </c>
      <c r="G140" s="225" t="s">
        <v>177</v>
      </c>
      <c r="H140" s="226">
        <v>5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0.4208</v>
      </c>
      <c r="R140" s="231">
        <f>Q140*H140</f>
        <v>2.104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178</v>
      </c>
    </row>
    <row r="141" spans="2:47" s="1" customFormat="1" ht="12">
      <c r="B141" s="35"/>
      <c r="C141" s="36"/>
      <c r="D141" s="235" t="s">
        <v>148</v>
      </c>
      <c r="E141" s="36"/>
      <c r="F141" s="236" t="s">
        <v>179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181</v>
      </c>
      <c r="F142" s="224" t="s">
        <v>182</v>
      </c>
      <c r="G142" s="225" t="s">
        <v>177</v>
      </c>
      <c r="H142" s="226">
        <v>11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0.31108</v>
      </c>
      <c r="R142" s="231">
        <f>Q142*H142</f>
        <v>3.4218800000000003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183</v>
      </c>
    </row>
    <row r="143" spans="2:47" s="1" customFormat="1" ht="12">
      <c r="B143" s="35"/>
      <c r="C143" s="36"/>
      <c r="D143" s="235" t="s">
        <v>148</v>
      </c>
      <c r="E143" s="36"/>
      <c r="F143" s="236" t="s">
        <v>184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3" s="11" customFormat="1" ht="22.8" customHeight="1">
      <c r="B144" s="206"/>
      <c r="C144" s="207"/>
      <c r="D144" s="208" t="s">
        <v>77</v>
      </c>
      <c r="E144" s="220" t="s">
        <v>185</v>
      </c>
      <c r="F144" s="220" t="s">
        <v>186</v>
      </c>
      <c r="G144" s="207"/>
      <c r="H144" s="207"/>
      <c r="I144" s="210"/>
      <c r="J144" s="221">
        <f>BK144</f>
        <v>0</v>
      </c>
      <c r="K144" s="207"/>
      <c r="L144" s="212"/>
      <c r="M144" s="213"/>
      <c r="N144" s="214"/>
      <c r="O144" s="214"/>
      <c r="P144" s="215">
        <f>SUM(P145:P158)</f>
        <v>0</v>
      </c>
      <c r="Q144" s="214"/>
      <c r="R144" s="215">
        <f>SUM(R145:R158)</f>
        <v>3.4044</v>
      </c>
      <c r="S144" s="214"/>
      <c r="T144" s="216">
        <f>SUM(T145:T158)</f>
        <v>21</v>
      </c>
      <c r="AR144" s="217" t="s">
        <v>85</v>
      </c>
      <c r="AT144" s="218" t="s">
        <v>77</v>
      </c>
      <c r="AU144" s="218" t="s">
        <v>85</v>
      </c>
      <c r="AY144" s="217" t="s">
        <v>140</v>
      </c>
      <c r="BK144" s="219">
        <f>SUM(BK145:BK158)</f>
        <v>0</v>
      </c>
    </row>
    <row r="145" spans="2:65" s="1" customFormat="1" ht="24" customHeight="1">
      <c r="B145" s="35"/>
      <c r="C145" s="222" t="s">
        <v>172</v>
      </c>
      <c r="D145" s="222" t="s">
        <v>142</v>
      </c>
      <c r="E145" s="223" t="s">
        <v>187</v>
      </c>
      <c r="F145" s="224" t="s">
        <v>188</v>
      </c>
      <c r="G145" s="225" t="s">
        <v>189</v>
      </c>
      <c r="H145" s="226">
        <v>18</v>
      </c>
      <c r="I145" s="227"/>
      <c r="J145" s="228">
        <f>ROUND(I145*H145,2)</f>
        <v>0</v>
      </c>
      <c r="K145" s="224" t="s">
        <v>156</v>
      </c>
      <c r="L145" s="40"/>
      <c r="M145" s="229" t="s">
        <v>1</v>
      </c>
      <c r="N145" s="230" t="s">
        <v>43</v>
      </c>
      <c r="O145" s="83"/>
      <c r="P145" s="231">
        <f>O145*H145</f>
        <v>0</v>
      </c>
      <c r="Q145" s="231">
        <v>0.1554</v>
      </c>
      <c r="R145" s="231">
        <f>Q145*H145</f>
        <v>2.7972</v>
      </c>
      <c r="S145" s="231">
        <v>0</v>
      </c>
      <c r="T145" s="232">
        <f>S145*H145</f>
        <v>0</v>
      </c>
      <c r="AR145" s="233" t="s">
        <v>146</v>
      </c>
      <c r="AT145" s="233" t="s">
        <v>142</v>
      </c>
      <c r="AU145" s="233" t="s">
        <v>87</v>
      </c>
      <c r="AY145" s="14" t="s">
        <v>140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4" t="s">
        <v>85</v>
      </c>
      <c r="BK145" s="234">
        <f>ROUND(I145*H145,2)</f>
        <v>0</v>
      </c>
      <c r="BL145" s="14" t="s">
        <v>146</v>
      </c>
      <c r="BM145" s="233" t="s">
        <v>190</v>
      </c>
    </row>
    <row r="146" spans="2:47" s="1" customFormat="1" ht="12">
      <c r="B146" s="35"/>
      <c r="C146" s="36"/>
      <c r="D146" s="235" t="s">
        <v>148</v>
      </c>
      <c r="E146" s="36"/>
      <c r="F146" s="236" t="s">
        <v>191</v>
      </c>
      <c r="G146" s="36"/>
      <c r="H146" s="36"/>
      <c r="I146" s="137"/>
      <c r="J146" s="36"/>
      <c r="K146" s="36"/>
      <c r="L146" s="40"/>
      <c r="M146" s="237"/>
      <c r="N146" s="83"/>
      <c r="O146" s="83"/>
      <c r="P146" s="83"/>
      <c r="Q146" s="83"/>
      <c r="R146" s="83"/>
      <c r="S146" s="83"/>
      <c r="T146" s="84"/>
      <c r="AT146" s="14" t="s">
        <v>148</v>
      </c>
      <c r="AU146" s="14" t="s">
        <v>87</v>
      </c>
    </row>
    <row r="147" spans="2:65" s="1" customFormat="1" ht="16.5" customHeight="1">
      <c r="B147" s="35"/>
      <c r="C147" s="249" t="s">
        <v>185</v>
      </c>
      <c r="D147" s="249" t="s">
        <v>192</v>
      </c>
      <c r="E147" s="250" t="s">
        <v>193</v>
      </c>
      <c r="F147" s="251" t="s">
        <v>194</v>
      </c>
      <c r="G147" s="252" t="s">
        <v>189</v>
      </c>
      <c r="H147" s="253">
        <v>18</v>
      </c>
      <c r="I147" s="254"/>
      <c r="J147" s="255">
        <f>ROUND(I147*H147,2)</f>
        <v>0</v>
      </c>
      <c r="K147" s="251" t="s">
        <v>156</v>
      </c>
      <c r="L147" s="256"/>
      <c r="M147" s="257" t="s">
        <v>1</v>
      </c>
      <c r="N147" s="258" t="s">
        <v>43</v>
      </c>
      <c r="O147" s="83"/>
      <c r="P147" s="231">
        <f>O147*H147</f>
        <v>0</v>
      </c>
      <c r="Q147" s="231">
        <v>0.0335</v>
      </c>
      <c r="R147" s="231">
        <f>Q147*H147</f>
        <v>0.603</v>
      </c>
      <c r="S147" s="231">
        <v>0</v>
      </c>
      <c r="T147" s="232">
        <f>S147*H147</f>
        <v>0</v>
      </c>
      <c r="AR147" s="233" t="s">
        <v>172</v>
      </c>
      <c r="AT147" s="233" t="s">
        <v>192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195</v>
      </c>
    </row>
    <row r="148" spans="2:47" s="1" customFormat="1" ht="12">
      <c r="B148" s="35"/>
      <c r="C148" s="36"/>
      <c r="D148" s="235" t="s">
        <v>148</v>
      </c>
      <c r="E148" s="36"/>
      <c r="F148" s="236" t="s">
        <v>194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5" s="1" customFormat="1" ht="24" customHeight="1">
      <c r="B149" s="35"/>
      <c r="C149" s="222" t="s">
        <v>196</v>
      </c>
      <c r="D149" s="222" t="s">
        <v>142</v>
      </c>
      <c r="E149" s="223" t="s">
        <v>197</v>
      </c>
      <c r="F149" s="224" t="s">
        <v>198</v>
      </c>
      <c r="G149" s="225" t="s">
        <v>189</v>
      </c>
      <c r="H149" s="226">
        <v>15</v>
      </c>
      <c r="I149" s="227"/>
      <c r="J149" s="228">
        <f>ROUND(I149*H149,2)</f>
        <v>0</v>
      </c>
      <c r="K149" s="224" t="s">
        <v>156</v>
      </c>
      <c r="L149" s="40"/>
      <c r="M149" s="229" t="s">
        <v>1</v>
      </c>
      <c r="N149" s="230" t="s">
        <v>43</v>
      </c>
      <c r="O149" s="8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146</v>
      </c>
      <c r="AT149" s="233" t="s">
        <v>142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199</v>
      </c>
    </row>
    <row r="150" spans="2:47" s="1" customFormat="1" ht="12">
      <c r="B150" s="35"/>
      <c r="C150" s="36"/>
      <c r="D150" s="235" t="s">
        <v>148</v>
      </c>
      <c r="E150" s="36"/>
      <c r="F150" s="236" t="s">
        <v>200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65" s="1" customFormat="1" ht="24" customHeight="1">
      <c r="B151" s="35"/>
      <c r="C151" s="222" t="s">
        <v>201</v>
      </c>
      <c r="D151" s="222" t="s">
        <v>142</v>
      </c>
      <c r="E151" s="223" t="s">
        <v>202</v>
      </c>
      <c r="F151" s="224" t="s">
        <v>203</v>
      </c>
      <c r="G151" s="225" t="s">
        <v>189</v>
      </c>
      <c r="H151" s="226">
        <v>15</v>
      </c>
      <c r="I151" s="227"/>
      <c r="J151" s="228">
        <f>ROUND(I151*H151,2)</f>
        <v>0</v>
      </c>
      <c r="K151" s="224" t="s">
        <v>156</v>
      </c>
      <c r="L151" s="40"/>
      <c r="M151" s="229" t="s">
        <v>1</v>
      </c>
      <c r="N151" s="230" t="s">
        <v>43</v>
      </c>
      <c r="O151" s="83"/>
      <c r="P151" s="231">
        <f>O151*H151</f>
        <v>0</v>
      </c>
      <c r="Q151" s="231">
        <v>0.00028</v>
      </c>
      <c r="R151" s="231">
        <f>Q151*H151</f>
        <v>0.0042</v>
      </c>
      <c r="S151" s="231">
        <v>0</v>
      </c>
      <c r="T151" s="232">
        <f>S151*H151</f>
        <v>0</v>
      </c>
      <c r="AR151" s="233" t="s">
        <v>146</v>
      </c>
      <c r="AT151" s="233" t="s">
        <v>142</v>
      </c>
      <c r="AU151" s="233" t="s">
        <v>87</v>
      </c>
      <c r="AY151" s="14" t="s">
        <v>140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4" t="s">
        <v>85</v>
      </c>
      <c r="BK151" s="234">
        <f>ROUND(I151*H151,2)</f>
        <v>0</v>
      </c>
      <c r="BL151" s="14" t="s">
        <v>146</v>
      </c>
      <c r="BM151" s="233" t="s">
        <v>204</v>
      </c>
    </row>
    <row r="152" spans="2:47" s="1" customFormat="1" ht="12">
      <c r="B152" s="35"/>
      <c r="C152" s="36"/>
      <c r="D152" s="235" t="s">
        <v>148</v>
      </c>
      <c r="E152" s="36"/>
      <c r="F152" s="236" t="s">
        <v>205</v>
      </c>
      <c r="G152" s="36"/>
      <c r="H152" s="36"/>
      <c r="I152" s="137"/>
      <c r="J152" s="36"/>
      <c r="K152" s="36"/>
      <c r="L152" s="40"/>
      <c r="M152" s="237"/>
      <c r="N152" s="83"/>
      <c r="O152" s="83"/>
      <c r="P152" s="83"/>
      <c r="Q152" s="83"/>
      <c r="R152" s="83"/>
      <c r="S152" s="83"/>
      <c r="T152" s="84"/>
      <c r="AT152" s="14" t="s">
        <v>148</v>
      </c>
      <c r="AU152" s="14" t="s">
        <v>87</v>
      </c>
    </row>
    <row r="153" spans="2:65" s="1" customFormat="1" ht="24" customHeight="1">
      <c r="B153" s="35"/>
      <c r="C153" s="222" t="s">
        <v>206</v>
      </c>
      <c r="D153" s="222" t="s">
        <v>142</v>
      </c>
      <c r="E153" s="223" t="s">
        <v>207</v>
      </c>
      <c r="F153" s="224" t="s">
        <v>208</v>
      </c>
      <c r="G153" s="225" t="s">
        <v>189</v>
      </c>
      <c r="H153" s="226">
        <v>15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209</v>
      </c>
    </row>
    <row r="154" spans="2:47" s="1" customFormat="1" ht="12">
      <c r="B154" s="35"/>
      <c r="C154" s="36"/>
      <c r="D154" s="235" t="s">
        <v>148</v>
      </c>
      <c r="E154" s="36"/>
      <c r="F154" s="236" t="s">
        <v>210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16.5" customHeight="1">
      <c r="B155" s="35"/>
      <c r="C155" s="222" t="s">
        <v>211</v>
      </c>
      <c r="D155" s="222" t="s">
        <v>142</v>
      </c>
      <c r="E155" s="223" t="s">
        <v>212</v>
      </c>
      <c r="F155" s="224" t="s">
        <v>213</v>
      </c>
      <c r="G155" s="225" t="s">
        <v>189</v>
      </c>
      <c r="H155" s="226">
        <v>15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214</v>
      </c>
    </row>
    <row r="156" spans="2:47" s="1" customFormat="1" ht="12">
      <c r="B156" s="35"/>
      <c r="C156" s="36"/>
      <c r="D156" s="235" t="s">
        <v>148</v>
      </c>
      <c r="E156" s="36"/>
      <c r="F156" s="236" t="s">
        <v>215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216</v>
      </c>
      <c r="D157" s="222" t="s">
        <v>142</v>
      </c>
      <c r="E157" s="223" t="s">
        <v>217</v>
      </c>
      <c r="F157" s="224" t="s">
        <v>218</v>
      </c>
      <c r="G157" s="225" t="s">
        <v>145</v>
      </c>
      <c r="H157" s="226">
        <v>1050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0</v>
      </c>
      <c r="R157" s="231">
        <f>Q157*H157</f>
        <v>0</v>
      </c>
      <c r="S157" s="231">
        <v>0.02</v>
      </c>
      <c r="T157" s="232">
        <f>S157*H157</f>
        <v>21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219</v>
      </c>
    </row>
    <row r="158" spans="2:47" s="1" customFormat="1" ht="12">
      <c r="B158" s="35"/>
      <c r="C158" s="36"/>
      <c r="D158" s="235" t="s">
        <v>148</v>
      </c>
      <c r="E158" s="36"/>
      <c r="F158" s="236" t="s">
        <v>220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63" s="11" customFormat="1" ht="22.8" customHeight="1">
      <c r="B159" s="206"/>
      <c r="C159" s="207"/>
      <c r="D159" s="208" t="s">
        <v>77</v>
      </c>
      <c r="E159" s="220" t="s">
        <v>221</v>
      </c>
      <c r="F159" s="220" t="s">
        <v>222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SUM(P160:P171)</f>
        <v>0</v>
      </c>
      <c r="Q159" s="214"/>
      <c r="R159" s="215">
        <f>SUM(R160:R171)</f>
        <v>0</v>
      </c>
      <c r="S159" s="214"/>
      <c r="T159" s="216">
        <f>SUM(T160:T171)</f>
        <v>0</v>
      </c>
      <c r="AR159" s="217" t="s">
        <v>85</v>
      </c>
      <c r="AT159" s="218" t="s">
        <v>77</v>
      </c>
      <c r="AU159" s="218" t="s">
        <v>85</v>
      </c>
      <c r="AY159" s="217" t="s">
        <v>140</v>
      </c>
      <c r="BK159" s="219">
        <f>SUM(BK160:BK171)</f>
        <v>0</v>
      </c>
    </row>
    <row r="160" spans="2:65" s="1" customFormat="1" ht="16.5" customHeight="1">
      <c r="B160" s="35"/>
      <c r="C160" s="222" t="s">
        <v>8</v>
      </c>
      <c r="D160" s="222" t="s">
        <v>142</v>
      </c>
      <c r="E160" s="223" t="s">
        <v>223</v>
      </c>
      <c r="F160" s="224" t="s">
        <v>224</v>
      </c>
      <c r="G160" s="225" t="s">
        <v>225</v>
      </c>
      <c r="H160" s="226">
        <v>346.5</v>
      </c>
      <c r="I160" s="227"/>
      <c r="J160" s="228">
        <f>ROUND(I160*H160,2)</f>
        <v>0</v>
      </c>
      <c r="K160" s="224" t="s">
        <v>156</v>
      </c>
      <c r="L160" s="40"/>
      <c r="M160" s="229" t="s">
        <v>1</v>
      </c>
      <c r="N160" s="230" t="s">
        <v>43</v>
      </c>
      <c r="O160" s="83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146</v>
      </c>
      <c r="AT160" s="233" t="s">
        <v>142</v>
      </c>
      <c r="AU160" s="233" t="s">
        <v>87</v>
      </c>
      <c r="AY160" s="14" t="s">
        <v>140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4" t="s">
        <v>85</v>
      </c>
      <c r="BK160" s="234">
        <f>ROUND(I160*H160,2)</f>
        <v>0</v>
      </c>
      <c r="BL160" s="14" t="s">
        <v>146</v>
      </c>
      <c r="BM160" s="233" t="s">
        <v>226</v>
      </c>
    </row>
    <row r="161" spans="2:47" s="1" customFormat="1" ht="12">
      <c r="B161" s="35"/>
      <c r="C161" s="36"/>
      <c r="D161" s="235" t="s">
        <v>148</v>
      </c>
      <c r="E161" s="36"/>
      <c r="F161" s="236" t="s">
        <v>227</v>
      </c>
      <c r="G161" s="36"/>
      <c r="H161" s="36"/>
      <c r="I161" s="137"/>
      <c r="J161" s="36"/>
      <c r="K161" s="36"/>
      <c r="L161" s="40"/>
      <c r="M161" s="237"/>
      <c r="N161" s="83"/>
      <c r="O161" s="83"/>
      <c r="P161" s="83"/>
      <c r="Q161" s="83"/>
      <c r="R161" s="83"/>
      <c r="S161" s="83"/>
      <c r="T161" s="84"/>
      <c r="AT161" s="14" t="s">
        <v>148</v>
      </c>
      <c r="AU161" s="14" t="s">
        <v>87</v>
      </c>
    </row>
    <row r="162" spans="2:65" s="1" customFormat="1" ht="24" customHeight="1">
      <c r="B162" s="35"/>
      <c r="C162" s="222" t="s">
        <v>228</v>
      </c>
      <c r="D162" s="222" t="s">
        <v>142</v>
      </c>
      <c r="E162" s="223" t="s">
        <v>229</v>
      </c>
      <c r="F162" s="224" t="s">
        <v>230</v>
      </c>
      <c r="G162" s="225" t="s">
        <v>225</v>
      </c>
      <c r="H162" s="226">
        <v>3118.5</v>
      </c>
      <c r="I162" s="227"/>
      <c r="J162" s="228">
        <f>ROUND(I162*H162,2)</f>
        <v>0</v>
      </c>
      <c r="K162" s="224" t="s">
        <v>156</v>
      </c>
      <c r="L162" s="40"/>
      <c r="M162" s="229" t="s">
        <v>1</v>
      </c>
      <c r="N162" s="230" t="s">
        <v>43</v>
      </c>
      <c r="O162" s="83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146</v>
      </c>
      <c r="AT162" s="233" t="s">
        <v>142</v>
      </c>
      <c r="AU162" s="233" t="s">
        <v>87</v>
      </c>
      <c r="AY162" s="14" t="s">
        <v>140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4" t="s">
        <v>85</v>
      </c>
      <c r="BK162" s="234">
        <f>ROUND(I162*H162,2)</f>
        <v>0</v>
      </c>
      <c r="BL162" s="14" t="s">
        <v>146</v>
      </c>
      <c r="BM162" s="233" t="s">
        <v>231</v>
      </c>
    </row>
    <row r="163" spans="2:47" s="1" customFormat="1" ht="12">
      <c r="B163" s="35"/>
      <c r="C163" s="36"/>
      <c r="D163" s="235" t="s">
        <v>148</v>
      </c>
      <c r="E163" s="36"/>
      <c r="F163" s="236" t="s">
        <v>232</v>
      </c>
      <c r="G163" s="36"/>
      <c r="H163" s="36"/>
      <c r="I163" s="137"/>
      <c r="J163" s="36"/>
      <c r="K163" s="36"/>
      <c r="L163" s="40"/>
      <c r="M163" s="237"/>
      <c r="N163" s="83"/>
      <c r="O163" s="83"/>
      <c r="P163" s="83"/>
      <c r="Q163" s="83"/>
      <c r="R163" s="83"/>
      <c r="S163" s="83"/>
      <c r="T163" s="84"/>
      <c r="AT163" s="14" t="s">
        <v>148</v>
      </c>
      <c r="AU163" s="14" t="s">
        <v>87</v>
      </c>
    </row>
    <row r="164" spans="2:47" s="1" customFormat="1" ht="12">
      <c r="B164" s="35"/>
      <c r="C164" s="36"/>
      <c r="D164" s="235" t="s">
        <v>233</v>
      </c>
      <c r="E164" s="36"/>
      <c r="F164" s="259" t="s">
        <v>234</v>
      </c>
      <c r="G164" s="36"/>
      <c r="H164" s="36"/>
      <c r="I164" s="137"/>
      <c r="J164" s="36"/>
      <c r="K164" s="36"/>
      <c r="L164" s="40"/>
      <c r="M164" s="237"/>
      <c r="N164" s="83"/>
      <c r="O164" s="83"/>
      <c r="P164" s="83"/>
      <c r="Q164" s="83"/>
      <c r="R164" s="83"/>
      <c r="S164" s="83"/>
      <c r="T164" s="84"/>
      <c r="AT164" s="14" t="s">
        <v>233</v>
      </c>
      <c r="AU164" s="14" t="s">
        <v>87</v>
      </c>
    </row>
    <row r="165" spans="2:51" s="12" customFormat="1" ht="12">
      <c r="B165" s="238"/>
      <c r="C165" s="239"/>
      <c r="D165" s="235" t="s">
        <v>150</v>
      </c>
      <c r="E165" s="239"/>
      <c r="F165" s="241" t="s">
        <v>275</v>
      </c>
      <c r="G165" s="239"/>
      <c r="H165" s="242">
        <v>3118.5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150</v>
      </c>
      <c r="AU165" s="248" t="s">
        <v>87</v>
      </c>
      <c r="AV165" s="12" t="s">
        <v>87</v>
      </c>
      <c r="AW165" s="12" t="s">
        <v>4</v>
      </c>
      <c r="AX165" s="12" t="s">
        <v>85</v>
      </c>
      <c r="AY165" s="248" t="s">
        <v>140</v>
      </c>
    </row>
    <row r="166" spans="2:65" s="1" customFormat="1" ht="24" customHeight="1">
      <c r="B166" s="35"/>
      <c r="C166" s="222" t="s">
        <v>236</v>
      </c>
      <c r="D166" s="222" t="s">
        <v>142</v>
      </c>
      <c r="E166" s="223" t="s">
        <v>237</v>
      </c>
      <c r="F166" s="224" t="s">
        <v>238</v>
      </c>
      <c r="G166" s="225" t="s">
        <v>225</v>
      </c>
      <c r="H166" s="226">
        <v>325.5</v>
      </c>
      <c r="I166" s="227"/>
      <c r="J166" s="228">
        <f>ROUND(I166*H166,2)</f>
        <v>0</v>
      </c>
      <c r="K166" s="224" t="s">
        <v>156</v>
      </c>
      <c r="L166" s="40"/>
      <c r="M166" s="229" t="s">
        <v>1</v>
      </c>
      <c r="N166" s="230" t="s">
        <v>43</v>
      </c>
      <c r="O166" s="83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146</v>
      </c>
      <c r="AT166" s="233" t="s">
        <v>142</v>
      </c>
      <c r="AU166" s="233" t="s">
        <v>87</v>
      </c>
      <c r="AY166" s="14" t="s">
        <v>140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4" t="s">
        <v>85</v>
      </c>
      <c r="BK166" s="234">
        <f>ROUND(I166*H166,2)</f>
        <v>0</v>
      </c>
      <c r="BL166" s="14" t="s">
        <v>146</v>
      </c>
      <c r="BM166" s="233" t="s">
        <v>239</v>
      </c>
    </row>
    <row r="167" spans="2:47" s="1" customFormat="1" ht="12">
      <c r="B167" s="35"/>
      <c r="C167" s="36"/>
      <c r="D167" s="235" t="s">
        <v>148</v>
      </c>
      <c r="E167" s="36"/>
      <c r="F167" s="236" t="s">
        <v>240</v>
      </c>
      <c r="G167" s="36"/>
      <c r="H167" s="36"/>
      <c r="I167" s="137"/>
      <c r="J167" s="36"/>
      <c r="K167" s="36"/>
      <c r="L167" s="40"/>
      <c r="M167" s="237"/>
      <c r="N167" s="83"/>
      <c r="O167" s="83"/>
      <c r="P167" s="83"/>
      <c r="Q167" s="83"/>
      <c r="R167" s="83"/>
      <c r="S167" s="83"/>
      <c r="T167" s="84"/>
      <c r="AT167" s="14" t="s">
        <v>148</v>
      </c>
      <c r="AU167" s="14" t="s">
        <v>87</v>
      </c>
    </row>
    <row r="168" spans="2:51" s="12" customFormat="1" ht="12">
      <c r="B168" s="238"/>
      <c r="C168" s="239"/>
      <c r="D168" s="235" t="s">
        <v>150</v>
      </c>
      <c r="E168" s="240" t="s">
        <v>1</v>
      </c>
      <c r="F168" s="241" t="s">
        <v>241</v>
      </c>
      <c r="G168" s="239"/>
      <c r="H168" s="242">
        <v>325.5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150</v>
      </c>
      <c r="AU168" s="248" t="s">
        <v>87</v>
      </c>
      <c r="AV168" s="12" t="s">
        <v>87</v>
      </c>
      <c r="AW168" s="12" t="s">
        <v>33</v>
      </c>
      <c r="AX168" s="12" t="s">
        <v>85</v>
      </c>
      <c r="AY168" s="248" t="s">
        <v>140</v>
      </c>
    </row>
    <row r="169" spans="2:65" s="1" customFormat="1" ht="24" customHeight="1">
      <c r="B169" s="35"/>
      <c r="C169" s="222" t="s">
        <v>242</v>
      </c>
      <c r="D169" s="222" t="s">
        <v>142</v>
      </c>
      <c r="E169" s="223" t="s">
        <v>243</v>
      </c>
      <c r="F169" s="224" t="s">
        <v>244</v>
      </c>
      <c r="G169" s="225" t="s">
        <v>225</v>
      </c>
      <c r="H169" s="226">
        <v>21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245</v>
      </c>
    </row>
    <row r="170" spans="2:47" s="1" customFormat="1" ht="12">
      <c r="B170" s="35"/>
      <c r="C170" s="36"/>
      <c r="D170" s="235" t="s">
        <v>148</v>
      </c>
      <c r="E170" s="36"/>
      <c r="F170" s="236" t="s">
        <v>246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51" s="12" customFormat="1" ht="12">
      <c r="B171" s="238"/>
      <c r="C171" s="239"/>
      <c r="D171" s="235" t="s">
        <v>150</v>
      </c>
      <c r="E171" s="240" t="s">
        <v>1</v>
      </c>
      <c r="F171" s="241" t="s">
        <v>247</v>
      </c>
      <c r="G171" s="239"/>
      <c r="H171" s="242">
        <v>21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150</v>
      </c>
      <c r="AU171" s="248" t="s">
        <v>87</v>
      </c>
      <c r="AV171" s="12" t="s">
        <v>87</v>
      </c>
      <c r="AW171" s="12" t="s">
        <v>33</v>
      </c>
      <c r="AX171" s="12" t="s">
        <v>85</v>
      </c>
      <c r="AY171" s="248" t="s">
        <v>140</v>
      </c>
    </row>
    <row r="172" spans="2:63" s="11" customFormat="1" ht="22.8" customHeight="1">
      <c r="B172" s="206"/>
      <c r="C172" s="207"/>
      <c r="D172" s="208" t="s">
        <v>77</v>
      </c>
      <c r="E172" s="220" t="s">
        <v>248</v>
      </c>
      <c r="F172" s="220" t="s">
        <v>249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SUM(P173:P174)</f>
        <v>0</v>
      </c>
      <c r="Q172" s="214"/>
      <c r="R172" s="215">
        <f>SUM(R173:R174)</f>
        <v>0</v>
      </c>
      <c r="S172" s="214"/>
      <c r="T172" s="216">
        <f>SUM(T173:T174)</f>
        <v>0</v>
      </c>
      <c r="AR172" s="217" t="s">
        <v>85</v>
      </c>
      <c r="AT172" s="218" t="s">
        <v>77</v>
      </c>
      <c r="AU172" s="218" t="s">
        <v>85</v>
      </c>
      <c r="AY172" s="217" t="s">
        <v>140</v>
      </c>
      <c r="BK172" s="219">
        <f>SUM(BK173:BK174)</f>
        <v>0</v>
      </c>
    </row>
    <row r="173" spans="2:65" s="1" customFormat="1" ht="24" customHeight="1">
      <c r="B173" s="35"/>
      <c r="C173" s="222" t="s">
        <v>250</v>
      </c>
      <c r="D173" s="222" t="s">
        <v>142</v>
      </c>
      <c r="E173" s="223" t="s">
        <v>251</v>
      </c>
      <c r="F173" s="224" t="s">
        <v>252</v>
      </c>
      <c r="G173" s="225" t="s">
        <v>225</v>
      </c>
      <c r="H173" s="226">
        <v>9.098</v>
      </c>
      <c r="I173" s="227"/>
      <c r="J173" s="228">
        <f>ROUND(I173*H173,2)</f>
        <v>0</v>
      </c>
      <c r="K173" s="224" t="s">
        <v>156</v>
      </c>
      <c r="L173" s="40"/>
      <c r="M173" s="229" t="s">
        <v>1</v>
      </c>
      <c r="N173" s="230" t="s">
        <v>43</v>
      </c>
      <c r="O173" s="8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146</v>
      </c>
      <c r="AT173" s="233" t="s">
        <v>142</v>
      </c>
      <c r="AU173" s="233" t="s">
        <v>87</v>
      </c>
      <c r="AY173" s="14" t="s">
        <v>140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4" t="s">
        <v>85</v>
      </c>
      <c r="BK173" s="234">
        <f>ROUND(I173*H173,2)</f>
        <v>0</v>
      </c>
      <c r="BL173" s="14" t="s">
        <v>146</v>
      </c>
      <c r="BM173" s="233" t="s">
        <v>253</v>
      </c>
    </row>
    <row r="174" spans="2:47" s="1" customFormat="1" ht="12">
      <c r="B174" s="35"/>
      <c r="C174" s="36"/>
      <c r="D174" s="235" t="s">
        <v>148</v>
      </c>
      <c r="E174" s="36"/>
      <c r="F174" s="236" t="s">
        <v>254</v>
      </c>
      <c r="G174" s="36"/>
      <c r="H174" s="36"/>
      <c r="I174" s="137"/>
      <c r="J174" s="36"/>
      <c r="K174" s="36"/>
      <c r="L174" s="40"/>
      <c r="M174" s="237"/>
      <c r="N174" s="83"/>
      <c r="O174" s="83"/>
      <c r="P174" s="83"/>
      <c r="Q174" s="83"/>
      <c r="R174" s="83"/>
      <c r="S174" s="83"/>
      <c r="T174" s="84"/>
      <c r="AT174" s="14" t="s">
        <v>148</v>
      </c>
      <c r="AU174" s="14" t="s">
        <v>87</v>
      </c>
    </row>
    <row r="175" spans="2:63" s="11" customFormat="1" ht="22.8" customHeight="1">
      <c r="B175" s="206"/>
      <c r="C175" s="207"/>
      <c r="D175" s="208" t="s">
        <v>77</v>
      </c>
      <c r="E175" s="220" t="s">
        <v>255</v>
      </c>
      <c r="F175" s="220" t="s">
        <v>256</v>
      </c>
      <c r="G175" s="207"/>
      <c r="H175" s="207"/>
      <c r="I175" s="210"/>
      <c r="J175" s="221">
        <f>BK175</f>
        <v>0</v>
      </c>
      <c r="K175" s="207"/>
      <c r="L175" s="212"/>
      <c r="M175" s="213"/>
      <c r="N175" s="214"/>
      <c r="O175" s="214"/>
      <c r="P175" s="215">
        <f>SUM(P176:P177)</f>
        <v>0</v>
      </c>
      <c r="Q175" s="214"/>
      <c r="R175" s="215">
        <f>SUM(R176:R177)</f>
        <v>0</v>
      </c>
      <c r="S175" s="214"/>
      <c r="T175" s="216">
        <f>SUM(T176:T177)</f>
        <v>0</v>
      </c>
      <c r="AR175" s="217" t="s">
        <v>152</v>
      </c>
      <c r="AT175" s="218" t="s">
        <v>77</v>
      </c>
      <c r="AU175" s="218" t="s">
        <v>85</v>
      </c>
      <c r="AY175" s="217" t="s">
        <v>140</v>
      </c>
      <c r="BK175" s="219">
        <f>SUM(BK176:BK177)</f>
        <v>0</v>
      </c>
    </row>
    <row r="176" spans="2:65" s="1" customFormat="1" ht="24" customHeight="1">
      <c r="B176" s="35"/>
      <c r="C176" s="222" t="s">
        <v>257</v>
      </c>
      <c r="D176" s="222" t="s">
        <v>142</v>
      </c>
      <c r="E176" s="223" t="s">
        <v>258</v>
      </c>
      <c r="F176" s="224" t="s">
        <v>259</v>
      </c>
      <c r="G176" s="225" t="s">
        <v>260</v>
      </c>
      <c r="H176" s="226">
        <v>1</v>
      </c>
      <c r="I176" s="227"/>
      <c r="J176" s="228">
        <f>ROUND(I176*H176,2)</f>
        <v>0</v>
      </c>
      <c r="K176" s="224" t="s">
        <v>156</v>
      </c>
      <c r="L176" s="40"/>
      <c r="M176" s="229" t="s">
        <v>1</v>
      </c>
      <c r="N176" s="230" t="s">
        <v>43</v>
      </c>
      <c r="O176" s="83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261</v>
      </c>
      <c r="AT176" s="233" t="s">
        <v>142</v>
      </c>
      <c r="AU176" s="233" t="s">
        <v>87</v>
      </c>
      <c r="AY176" s="14" t="s">
        <v>140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4" t="s">
        <v>85</v>
      </c>
      <c r="BK176" s="234">
        <f>ROUND(I176*H176,2)</f>
        <v>0</v>
      </c>
      <c r="BL176" s="14" t="s">
        <v>261</v>
      </c>
      <c r="BM176" s="233" t="s">
        <v>262</v>
      </c>
    </row>
    <row r="177" spans="2:47" s="1" customFormat="1" ht="12">
      <c r="B177" s="35"/>
      <c r="C177" s="36"/>
      <c r="D177" s="235" t="s">
        <v>148</v>
      </c>
      <c r="E177" s="36"/>
      <c r="F177" s="236" t="s">
        <v>263</v>
      </c>
      <c r="G177" s="36"/>
      <c r="H177" s="36"/>
      <c r="I177" s="137"/>
      <c r="J177" s="36"/>
      <c r="K177" s="36"/>
      <c r="L177" s="40"/>
      <c r="M177" s="260"/>
      <c r="N177" s="261"/>
      <c r="O177" s="261"/>
      <c r="P177" s="261"/>
      <c r="Q177" s="261"/>
      <c r="R177" s="261"/>
      <c r="S177" s="261"/>
      <c r="T177" s="262"/>
      <c r="AT177" s="14" t="s">
        <v>148</v>
      </c>
      <c r="AU177" s="14" t="s">
        <v>87</v>
      </c>
    </row>
    <row r="178" spans="2:12" s="1" customFormat="1" ht="6.95" customHeight="1">
      <c r="B178" s="58"/>
      <c r="C178" s="59"/>
      <c r="D178" s="59"/>
      <c r="E178" s="59"/>
      <c r="F178" s="59"/>
      <c r="G178" s="59"/>
      <c r="H178" s="59"/>
      <c r="I178" s="171"/>
      <c r="J178" s="59"/>
      <c r="K178" s="59"/>
      <c r="L178" s="40"/>
    </row>
  </sheetData>
  <sheetProtection password="CC35" sheet="1" objects="1" scenarios="1" formatColumns="0" formatRows="0" autoFilter="0"/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96</v>
      </c>
      <c r="AZ2" s="129" t="s">
        <v>106</v>
      </c>
      <c r="BA2" s="129" t="s">
        <v>1</v>
      </c>
      <c r="BB2" s="129" t="s">
        <v>1</v>
      </c>
      <c r="BC2" s="129" t="s">
        <v>276</v>
      </c>
      <c r="BD2" s="129" t="s">
        <v>87</v>
      </c>
    </row>
    <row r="3" spans="2:5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  <c r="AZ3" s="129" t="s">
        <v>108</v>
      </c>
      <c r="BA3" s="129" t="s">
        <v>1</v>
      </c>
      <c r="BB3" s="129" t="s">
        <v>1</v>
      </c>
      <c r="BC3" s="129" t="s">
        <v>276</v>
      </c>
      <c r="BD3" s="129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277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ROUND((SUM(BE124:BE177)),2)</f>
        <v>0</v>
      </c>
      <c r="I33" s="152">
        <v>0.21</v>
      </c>
      <c r="J33" s="151">
        <f>ROUND(((SUM(BE124:BE177))*I33),2)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ROUND((SUM(BF124:BF177)),2)</f>
        <v>0</v>
      </c>
      <c r="I34" s="152">
        <v>0.15</v>
      </c>
      <c r="J34" s="151">
        <f>ROUND(((SUM(BF124:BF177))*I34),2)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ROUND((SUM(BG124:BG177)),2)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ROUND((SUM(BH124:BH177)),2)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ROUND((SUM(BI124:BI177)),2)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04 - Oprava MK ul. Panelová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J139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J144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J172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J175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04 - Oprava MK ul. Panelová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11.734900000000001</v>
      </c>
      <c r="S124" s="96"/>
      <c r="T124" s="204">
        <f>T125</f>
        <v>529.65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P126+P130+P139+P144+P159+P172+P175</f>
        <v>0</v>
      </c>
      <c r="Q125" s="214"/>
      <c r="R125" s="215">
        <f>R126+R130+R139+R144+R159+R172+R175</f>
        <v>11.734900000000001</v>
      </c>
      <c r="S125" s="214"/>
      <c r="T125" s="216">
        <f>T126+T130+T139+T144+T159+T172+T175</f>
        <v>529.65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BK126+BK130+BK139+BK144+BK159+BK172+BK175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0.25680000000000003</v>
      </c>
      <c r="S126" s="214"/>
      <c r="T126" s="216">
        <f>SUM(T127:T129)</f>
        <v>497.55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SUM(BK127:BK129)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143</v>
      </c>
      <c r="F127" s="224" t="s">
        <v>144</v>
      </c>
      <c r="G127" s="225" t="s">
        <v>145</v>
      </c>
      <c r="H127" s="226">
        <v>1605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0.00016</v>
      </c>
      <c r="R127" s="231">
        <f>Q127*H127</f>
        <v>0.25680000000000003</v>
      </c>
      <c r="S127" s="231">
        <v>0.31</v>
      </c>
      <c r="T127" s="232">
        <f>S127*H127</f>
        <v>497.55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147</v>
      </c>
    </row>
    <row r="128" spans="2:47" s="1" customFormat="1" ht="12">
      <c r="B128" s="35"/>
      <c r="C128" s="36"/>
      <c r="D128" s="235" t="s">
        <v>148</v>
      </c>
      <c r="E128" s="36"/>
      <c r="F128" s="236" t="s">
        <v>149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106</v>
      </c>
      <c r="F129" s="241" t="s">
        <v>278</v>
      </c>
      <c r="G129" s="239"/>
      <c r="H129" s="242">
        <v>1605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3" s="11" customFormat="1" ht="22.8" customHeight="1">
      <c r="B130" s="206"/>
      <c r="C130" s="207"/>
      <c r="D130" s="208" t="s">
        <v>77</v>
      </c>
      <c r="E130" s="220" t="s">
        <v>152</v>
      </c>
      <c r="F130" s="220" t="s">
        <v>153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0</v>
      </c>
      <c r="S130" s="214"/>
      <c r="T130" s="216">
        <f>SUM(T131:T138)</f>
        <v>0</v>
      </c>
      <c r="AR130" s="217" t="s">
        <v>85</v>
      </c>
      <c r="AT130" s="218" t="s">
        <v>77</v>
      </c>
      <c r="AU130" s="218" t="s">
        <v>85</v>
      </c>
      <c r="AY130" s="217" t="s">
        <v>140</v>
      </c>
      <c r="BK130" s="219">
        <f>SUM(BK131:BK138)</f>
        <v>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154</v>
      </c>
      <c r="F131" s="224" t="s">
        <v>155</v>
      </c>
      <c r="G131" s="225" t="s">
        <v>145</v>
      </c>
      <c r="H131" s="226">
        <v>1605</v>
      </c>
      <c r="I131" s="227"/>
      <c r="J131" s="228">
        <f>ROUND(I131*H131,2)</f>
        <v>0</v>
      </c>
      <c r="K131" s="224" t="s">
        <v>156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279</v>
      </c>
    </row>
    <row r="132" spans="2:47" s="1" customFormat="1" ht="12">
      <c r="B132" s="35"/>
      <c r="C132" s="36"/>
      <c r="D132" s="235" t="s">
        <v>148</v>
      </c>
      <c r="E132" s="36"/>
      <c r="F132" s="236" t="s">
        <v>158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160</v>
      </c>
      <c r="F133" s="224" t="s">
        <v>161</v>
      </c>
      <c r="G133" s="225" t="s">
        <v>145</v>
      </c>
      <c r="H133" s="226">
        <v>1605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280</v>
      </c>
    </row>
    <row r="134" spans="2:47" s="1" customFormat="1" ht="12">
      <c r="B134" s="35"/>
      <c r="C134" s="36"/>
      <c r="D134" s="235" t="s">
        <v>148</v>
      </c>
      <c r="E134" s="36"/>
      <c r="F134" s="236" t="s">
        <v>163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164</v>
      </c>
      <c r="F135" s="224" t="s">
        <v>165</v>
      </c>
      <c r="G135" s="225" t="s">
        <v>145</v>
      </c>
      <c r="H135" s="226">
        <v>1605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166</v>
      </c>
    </row>
    <row r="136" spans="2:47" s="1" customFormat="1" ht="12">
      <c r="B136" s="35"/>
      <c r="C136" s="36"/>
      <c r="D136" s="235" t="s">
        <v>148</v>
      </c>
      <c r="E136" s="36"/>
      <c r="F136" s="236" t="s">
        <v>167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168</v>
      </c>
      <c r="F137" s="224" t="s">
        <v>169</v>
      </c>
      <c r="G137" s="225" t="s">
        <v>145</v>
      </c>
      <c r="H137" s="226">
        <v>1605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170</v>
      </c>
    </row>
    <row r="138" spans="2:47" s="1" customFormat="1" ht="12">
      <c r="B138" s="35"/>
      <c r="C138" s="36"/>
      <c r="D138" s="235" t="s">
        <v>148</v>
      </c>
      <c r="E138" s="36"/>
      <c r="F138" s="236" t="s">
        <v>171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3" s="11" customFormat="1" ht="22.8" customHeight="1">
      <c r="B139" s="206"/>
      <c r="C139" s="207"/>
      <c r="D139" s="208" t="s">
        <v>77</v>
      </c>
      <c r="E139" s="220" t="s">
        <v>172</v>
      </c>
      <c r="F139" s="220" t="s">
        <v>173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SUM(P140:P143)</f>
        <v>0</v>
      </c>
      <c r="Q139" s="214"/>
      <c r="R139" s="215">
        <f>SUM(R140:R143)</f>
        <v>9.77128</v>
      </c>
      <c r="S139" s="214"/>
      <c r="T139" s="216">
        <f>SUM(T140:T143)</f>
        <v>0</v>
      </c>
      <c r="AR139" s="217" t="s">
        <v>85</v>
      </c>
      <c r="AT139" s="218" t="s">
        <v>77</v>
      </c>
      <c r="AU139" s="218" t="s">
        <v>85</v>
      </c>
      <c r="AY139" s="217" t="s">
        <v>140</v>
      </c>
      <c r="BK139" s="219">
        <f>SUM(BK140:BK143)</f>
        <v>0</v>
      </c>
    </row>
    <row r="140" spans="2:65" s="1" customFormat="1" ht="24" customHeight="1">
      <c r="B140" s="35"/>
      <c r="C140" s="222" t="s">
        <v>174</v>
      </c>
      <c r="D140" s="222" t="s">
        <v>142</v>
      </c>
      <c r="E140" s="223" t="s">
        <v>175</v>
      </c>
      <c r="F140" s="224" t="s">
        <v>176</v>
      </c>
      <c r="G140" s="225" t="s">
        <v>177</v>
      </c>
      <c r="H140" s="226">
        <v>4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0.4208</v>
      </c>
      <c r="R140" s="231">
        <f>Q140*H140</f>
        <v>1.6832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178</v>
      </c>
    </row>
    <row r="141" spans="2:47" s="1" customFormat="1" ht="12">
      <c r="B141" s="35"/>
      <c r="C141" s="36"/>
      <c r="D141" s="235" t="s">
        <v>148</v>
      </c>
      <c r="E141" s="36"/>
      <c r="F141" s="236" t="s">
        <v>179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181</v>
      </c>
      <c r="F142" s="224" t="s">
        <v>182</v>
      </c>
      <c r="G142" s="225" t="s">
        <v>177</v>
      </c>
      <c r="H142" s="226">
        <v>26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0.31108</v>
      </c>
      <c r="R142" s="231">
        <f>Q142*H142</f>
        <v>8.088080000000001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183</v>
      </c>
    </row>
    <row r="143" spans="2:47" s="1" customFormat="1" ht="12">
      <c r="B143" s="35"/>
      <c r="C143" s="36"/>
      <c r="D143" s="235" t="s">
        <v>148</v>
      </c>
      <c r="E143" s="36"/>
      <c r="F143" s="236" t="s">
        <v>184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3" s="11" customFormat="1" ht="22.8" customHeight="1">
      <c r="B144" s="206"/>
      <c r="C144" s="207"/>
      <c r="D144" s="208" t="s">
        <v>77</v>
      </c>
      <c r="E144" s="220" t="s">
        <v>185</v>
      </c>
      <c r="F144" s="220" t="s">
        <v>186</v>
      </c>
      <c r="G144" s="207"/>
      <c r="H144" s="207"/>
      <c r="I144" s="210"/>
      <c r="J144" s="221">
        <f>BK144</f>
        <v>0</v>
      </c>
      <c r="K144" s="207"/>
      <c r="L144" s="212"/>
      <c r="M144" s="213"/>
      <c r="N144" s="214"/>
      <c r="O144" s="214"/>
      <c r="P144" s="215">
        <f>SUM(P145:P158)</f>
        <v>0</v>
      </c>
      <c r="Q144" s="214"/>
      <c r="R144" s="215">
        <f>SUM(R145:R158)</f>
        <v>1.70682</v>
      </c>
      <c r="S144" s="214"/>
      <c r="T144" s="216">
        <f>SUM(T145:T158)</f>
        <v>32.1</v>
      </c>
      <c r="AR144" s="217" t="s">
        <v>85</v>
      </c>
      <c r="AT144" s="218" t="s">
        <v>77</v>
      </c>
      <c r="AU144" s="218" t="s">
        <v>85</v>
      </c>
      <c r="AY144" s="217" t="s">
        <v>140</v>
      </c>
      <c r="BK144" s="219">
        <f>SUM(BK145:BK158)</f>
        <v>0</v>
      </c>
    </row>
    <row r="145" spans="2:65" s="1" customFormat="1" ht="24" customHeight="1">
      <c r="B145" s="35"/>
      <c r="C145" s="222" t="s">
        <v>172</v>
      </c>
      <c r="D145" s="222" t="s">
        <v>142</v>
      </c>
      <c r="E145" s="223" t="s">
        <v>187</v>
      </c>
      <c r="F145" s="224" t="s">
        <v>188</v>
      </c>
      <c r="G145" s="225" t="s">
        <v>189</v>
      </c>
      <c r="H145" s="226">
        <v>9</v>
      </c>
      <c r="I145" s="227"/>
      <c r="J145" s="228">
        <f>ROUND(I145*H145,2)</f>
        <v>0</v>
      </c>
      <c r="K145" s="224" t="s">
        <v>156</v>
      </c>
      <c r="L145" s="40"/>
      <c r="M145" s="229" t="s">
        <v>1</v>
      </c>
      <c r="N145" s="230" t="s">
        <v>43</v>
      </c>
      <c r="O145" s="83"/>
      <c r="P145" s="231">
        <f>O145*H145</f>
        <v>0</v>
      </c>
      <c r="Q145" s="231">
        <v>0.1554</v>
      </c>
      <c r="R145" s="231">
        <f>Q145*H145</f>
        <v>1.3986</v>
      </c>
      <c r="S145" s="231">
        <v>0</v>
      </c>
      <c r="T145" s="232">
        <f>S145*H145</f>
        <v>0</v>
      </c>
      <c r="AR145" s="233" t="s">
        <v>146</v>
      </c>
      <c r="AT145" s="233" t="s">
        <v>142</v>
      </c>
      <c r="AU145" s="233" t="s">
        <v>87</v>
      </c>
      <c r="AY145" s="14" t="s">
        <v>140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4" t="s">
        <v>85</v>
      </c>
      <c r="BK145" s="234">
        <f>ROUND(I145*H145,2)</f>
        <v>0</v>
      </c>
      <c r="BL145" s="14" t="s">
        <v>146</v>
      </c>
      <c r="BM145" s="233" t="s">
        <v>190</v>
      </c>
    </row>
    <row r="146" spans="2:47" s="1" customFormat="1" ht="12">
      <c r="B146" s="35"/>
      <c r="C146" s="36"/>
      <c r="D146" s="235" t="s">
        <v>148</v>
      </c>
      <c r="E146" s="36"/>
      <c r="F146" s="236" t="s">
        <v>191</v>
      </c>
      <c r="G146" s="36"/>
      <c r="H146" s="36"/>
      <c r="I146" s="137"/>
      <c r="J146" s="36"/>
      <c r="K146" s="36"/>
      <c r="L146" s="40"/>
      <c r="M146" s="237"/>
      <c r="N146" s="83"/>
      <c r="O146" s="83"/>
      <c r="P146" s="83"/>
      <c r="Q146" s="83"/>
      <c r="R146" s="83"/>
      <c r="S146" s="83"/>
      <c r="T146" s="84"/>
      <c r="AT146" s="14" t="s">
        <v>148</v>
      </c>
      <c r="AU146" s="14" t="s">
        <v>87</v>
      </c>
    </row>
    <row r="147" spans="2:65" s="1" customFormat="1" ht="16.5" customHeight="1">
      <c r="B147" s="35"/>
      <c r="C147" s="249" t="s">
        <v>185</v>
      </c>
      <c r="D147" s="249" t="s">
        <v>192</v>
      </c>
      <c r="E147" s="250" t="s">
        <v>193</v>
      </c>
      <c r="F147" s="251" t="s">
        <v>194</v>
      </c>
      <c r="G147" s="252" t="s">
        <v>189</v>
      </c>
      <c r="H147" s="253">
        <v>9</v>
      </c>
      <c r="I147" s="254"/>
      <c r="J147" s="255">
        <f>ROUND(I147*H147,2)</f>
        <v>0</v>
      </c>
      <c r="K147" s="251" t="s">
        <v>156</v>
      </c>
      <c r="L147" s="256"/>
      <c r="M147" s="257" t="s">
        <v>1</v>
      </c>
      <c r="N147" s="258" t="s">
        <v>43</v>
      </c>
      <c r="O147" s="83"/>
      <c r="P147" s="231">
        <f>O147*H147</f>
        <v>0</v>
      </c>
      <c r="Q147" s="231">
        <v>0.0335</v>
      </c>
      <c r="R147" s="231">
        <f>Q147*H147</f>
        <v>0.3015</v>
      </c>
      <c r="S147" s="231">
        <v>0</v>
      </c>
      <c r="T147" s="232">
        <f>S147*H147</f>
        <v>0</v>
      </c>
      <c r="AR147" s="233" t="s">
        <v>172</v>
      </c>
      <c r="AT147" s="233" t="s">
        <v>192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195</v>
      </c>
    </row>
    <row r="148" spans="2:47" s="1" customFormat="1" ht="12">
      <c r="B148" s="35"/>
      <c r="C148" s="36"/>
      <c r="D148" s="235" t="s">
        <v>148</v>
      </c>
      <c r="E148" s="36"/>
      <c r="F148" s="236" t="s">
        <v>194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5" s="1" customFormat="1" ht="24" customHeight="1">
      <c r="B149" s="35"/>
      <c r="C149" s="222" t="s">
        <v>196</v>
      </c>
      <c r="D149" s="222" t="s">
        <v>142</v>
      </c>
      <c r="E149" s="223" t="s">
        <v>197</v>
      </c>
      <c r="F149" s="224" t="s">
        <v>198</v>
      </c>
      <c r="G149" s="225" t="s">
        <v>189</v>
      </c>
      <c r="H149" s="226">
        <v>24</v>
      </c>
      <c r="I149" s="227"/>
      <c r="J149" s="228">
        <f>ROUND(I149*H149,2)</f>
        <v>0</v>
      </c>
      <c r="K149" s="224" t="s">
        <v>156</v>
      </c>
      <c r="L149" s="40"/>
      <c r="M149" s="229" t="s">
        <v>1</v>
      </c>
      <c r="N149" s="230" t="s">
        <v>43</v>
      </c>
      <c r="O149" s="8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146</v>
      </c>
      <c r="AT149" s="233" t="s">
        <v>142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199</v>
      </c>
    </row>
    <row r="150" spans="2:47" s="1" customFormat="1" ht="12">
      <c r="B150" s="35"/>
      <c r="C150" s="36"/>
      <c r="D150" s="235" t="s">
        <v>148</v>
      </c>
      <c r="E150" s="36"/>
      <c r="F150" s="236" t="s">
        <v>200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65" s="1" customFormat="1" ht="24" customHeight="1">
      <c r="B151" s="35"/>
      <c r="C151" s="222" t="s">
        <v>201</v>
      </c>
      <c r="D151" s="222" t="s">
        <v>142</v>
      </c>
      <c r="E151" s="223" t="s">
        <v>202</v>
      </c>
      <c r="F151" s="224" t="s">
        <v>203</v>
      </c>
      <c r="G151" s="225" t="s">
        <v>189</v>
      </c>
      <c r="H151" s="226">
        <v>24</v>
      </c>
      <c r="I151" s="227"/>
      <c r="J151" s="228">
        <f>ROUND(I151*H151,2)</f>
        <v>0</v>
      </c>
      <c r="K151" s="224" t="s">
        <v>156</v>
      </c>
      <c r="L151" s="40"/>
      <c r="M151" s="229" t="s">
        <v>1</v>
      </c>
      <c r="N151" s="230" t="s">
        <v>43</v>
      </c>
      <c r="O151" s="83"/>
      <c r="P151" s="231">
        <f>O151*H151</f>
        <v>0</v>
      </c>
      <c r="Q151" s="231">
        <v>0.00028</v>
      </c>
      <c r="R151" s="231">
        <f>Q151*H151</f>
        <v>0.006719999999999999</v>
      </c>
      <c r="S151" s="231">
        <v>0</v>
      </c>
      <c r="T151" s="232">
        <f>S151*H151</f>
        <v>0</v>
      </c>
      <c r="AR151" s="233" t="s">
        <v>146</v>
      </c>
      <c r="AT151" s="233" t="s">
        <v>142</v>
      </c>
      <c r="AU151" s="233" t="s">
        <v>87</v>
      </c>
      <c r="AY151" s="14" t="s">
        <v>140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4" t="s">
        <v>85</v>
      </c>
      <c r="BK151" s="234">
        <f>ROUND(I151*H151,2)</f>
        <v>0</v>
      </c>
      <c r="BL151" s="14" t="s">
        <v>146</v>
      </c>
      <c r="BM151" s="233" t="s">
        <v>204</v>
      </c>
    </row>
    <row r="152" spans="2:47" s="1" customFormat="1" ht="12">
      <c r="B152" s="35"/>
      <c r="C152" s="36"/>
      <c r="D152" s="235" t="s">
        <v>148</v>
      </c>
      <c r="E152" s="36"/>
      <c r="F152" s="236" t="s">
        <v>205</v>
      </c>
      <c r="G152" s="36"/>
      <c r="H152" s="36"/>
      <c r="I152" s="137"/>
      <c r="J152" s="36"/>
      <c r="K152" s="36"/>
      <c r="L152" s="40"/>
      <c r="M152" s="237"/>
      <c r="N152" s="83"/>
      <c r="O152" s="83"/>
      <c r="P152" s="83"/>
      <c r="Q152" s="83"/>
      <c r="R152" s="83"/>
      <c r="S152" s="83"/>
      <c r="T152" s="84"/>
      <c r="AT152" s="14" t="s">
        <v>148</v>
      </c>
      <c r="AU152" s="14" t="s">
        <v>87</v>
      </c>
    </row>
    <row r="153" spans="2:65" s="1" customFormat="1" ht="24" customHeight="1">
      <c r="B153" s="35"/>
      <c r="C153" s="222" t="s">
        <v>206</v>
      </c>
      <c r="D153" s="222" t="s">
        <v>142</v>
      </c>
      <c r="E153" s="223" t="s">
        <v>207</v>
      </c>
      <c r="F153" s="224" t="s">
        <v>208</v>
      </c>
      <c r="G153" s="225" t="s">
        <v>189</v>
      </c>
      <c r="H153" s="226">
        <v>24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209</v>
      </c>
    </row>
    <row r="154" spans="2:47" s="1" customFormat="1" ht="12">
      <c r="B154" s="35"/>
      <c r="C154" s="36"/>
      <c r="D154" s="235" t="s">
        <v>148</v>
      </c>
      <c r="E154" s="36"/>
      <c r="F154" s="236" t="s">
        <v>210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16.5" customHeight="1">
      <c r="B155" s="35"/>
      <c r="C155" s="222" t="s">
        <v>211</v>
      </c>
      <c r="D155" s="222" t="s">
        <v>142</v>
      </c>
      <c r="E155" s="223" t="s">
        <v>212</v>
      </c>
      <c r="F155" s="224" t="s">
        <v>213</v>
      </c>
      <c r="G155" s="225" t="s">
        <v>189</v>
      </c>
      <c r="H155" s="226">
        <v>24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214</v>
      </c>
    </row>
    <row r="156" spans="2:47" s="1" customFormat="1" ht="12">
      <c r="B156" s="35"/>
      <c r="C156" s="36"/>
      <c r="D156" s="235" t="s">
        <v>148</v>
      </c>
      <c r="E156" s="36"/>
      <c r="F156" s="236" t="s">
        <v>215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216</v>
      </c>
      <c r="D157" s="222" t="s">
        <v>142</v>
      </c>
      <c r="E157" s="223" t="s">
        <v>217</v>
      </c>
      <c r="F157" s="224" t="s">
        <v>218</v>
      </c>
      <c r="G157" s="225" t="s">
        <v>145</v>
      </c>
      <c r="H157" s="226">
        <v>1605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0</v>
      </c>
      <c r="R157" s="231">
        <f>Q157*H157</f>
        <v>0</v>
      </c>
      <c r="S157" s="231">
        <v>0.02</v>
      </c>
      <c r="T157" s="232">
        <f>S157*H157</f>
        <v>32.1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219</v>
      </c>
    </row>
    <row r="158" spans="2:47" s="1" customFormat="1" ht="12">
      <c r="B158" s="35"/>
      <c r="C158" s="36"/>
      <c r="D158" s="235" t="s">
        <v>148</v>
      </c>
      <c r="E158" s="36"/>
      <c r="F158" s="236" t="s">
        <v>220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63" s="11" customFormat="1" ht="22.8" customHeight="1">
      <c r="B159" s="206"/>
      <c r="C159" s="207"/>
      <c r="D159" s="208" t="s">
        <v>77</v>
      </c>
      <c r="E159" s="220" t="s">
        <v>221</v>
      </c>
      <c r="F159" s="220" t="s">
        <v>222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SUM(P160:P171)</f>
        <v>0</v>
      </c>
      <c r="Q159" s="214"/>
      <c r="R159" s="215">
        <f>SUM(R160:R171)</f>
        <v>0</v>
      </c>
      <c r="S159" s="214"/>
      <c r="T159" s="216">
        <f>SUM(T160:T171)</f>
        <v>0</v>
      </c>
      <c r="AR159" s="217" t="s">
        <v>85</v>
      </c>
      <c r="AT159" s="218" t="s">
        <v>77</v>
      </c>
      <c r="AU159" s="218" t="s">
        <v>85</v>
      </c>
      <c r="AY159" s="217" t="s">
        <v>140</v>
      </c>
      <c r="BK159" s="219">
        <f>SUM(BK160:BK171)</f>
        <v>0</v>
      </c>
    </row>
    <row r="160" spans="2:65" s="1" customFormat="1" ht="16.5" customHeight="1">
      <c r="B160" s="35"/>
      <c r="C160" s="222" t="s">
        <v>8</v>
      </c>
      <c r="D160" s="222" t="s">
        <v>142</v>
      </c>
      <c r="E160" s="223" t="s">
        <v>223</v>
      </c>
      <c r="F160" s="224" t="s">
        <v>224</v>
      </c>
      <c r="G160" s="225" t="s">
        <v>225</v>
      </c>
      <c r="H160" s="226">
        <v>529.65</v>
      </c>
      <c r="I160" s="227"/>
      <c r="J160" s="228">
        <f>ROUND(I160*H160,2)</f>
        <v>0</v>
      </c>
      <c r="K160" s="224" t="s">
        <v>156</v>
      </c>
      <c r="L160" s="40"/>
      <c r="M160" s="229" t="s">
        <v>1</v>
      </c>
      <c r="N160" s="230" t="s">
        <v>43</v>
      </c>
      <c r="O160" s="83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146</v>
      </c>
      <c r="AT160" s="233" t="s">
        <v>142</v>
      </c>
      <c r="AU160" s="233" t="s">
        <v>87</v>
      </c>
      <c r="AY160" s="14" t="s">
        <v>140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4" t="s">
        <v>85</v>
      </c>
      <c r="BK160" s="234">
        <f>ROUND(I160*H160,2)</f>
        <v>0</v>
      </c>
      <c r="BL160" s="14" t="s">
        <v>146</v>
      </c>
      <c r="BM160" s="233" t="s">
        <v>226</v>
      </c>
    </row>
    <row r="161" spans="2:47" s="1" customFormat="1" ht="12">
      <c r="B161" s="35"/>
      <c r="C161" s="36"/>
      <c r="D161" s="235" t="s">
        <v>148</v>
      </c>
      <c r="E161" s="36"/>
      <c r="F161" s="236" t="s">
        <v>227</v>
      </c>
      <c r="G161" s="36"/>
      <c r="H161" s="36"/>
      <c r="I161" s="137"/>
      <c r="J161" s="36"/>
      <c r="K161" s="36"/>
      <c r="L161" s="40"/>
      <c r="M161" s="237"/>
      <c r="N161" s="83"/>
      <c r="O161" s="83"/>
      <c r="P161" s="83"/>
      <c r="Q161" s="83"/>
      <c r="R161" s="83"/>
      <c r="S161" s="83"/>
      <c r="T161" s="84"/>
      <c r="AT161" s="14" t="s">
        <v>148</v>
      </c>
      <c r="AU161" s="14" t="s">
        <v>87</v>
      </c>
    </row>
    <row r="162" spans="2:65" s="1" customFormat="1" ht="24" customHeight="1">
      <c r="B162" s="35"/>
      <c r="C162" s="222" t="s">
        <v>228</v>
      </c>
      <c r="D162" s="222" t="s">
        <v>142</v>
      </c>
      <c r="E162" s="223" t="s">
        <v>229</v>
      </c>
      <c r="F162" s="224" t="s">
        <v>230</v>
      </c>
      <c r="G162" s="225" t="s">
        <v>225</v>
      </c>
      <c r="H162" s="226">
        <v>4766.85</v>
      </c>
      <c r="I162" s="227"/>
      <c r="J162" s="228">
        <f>ROUND(I162*H162,2)</f>
        <v>0</v>
      </c>
      <c r="K162" s="224" t="s">
        <v>156</v>
      </c>
      <c r="L162" s="40"/>
      <c r="M162" s="229" t="s">
        <v>1</v>
      </c>
      <c r="N162" s="230" t="s">
        <v>43</v>
      </c>
      <c r="O162" s="83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146</v>
      </c>
      <c r="AT162" s="233" t="s">
        <v>142</v>
      </c>
      <c r="AU162" s="233" t="s">
        <v>87</v>
      </c>
      <c r="AY162" s="14" t="s">
        <v>140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4" t="s">
        <v>85</v>
      </c>
      <c r="BK162" s="234">
        <f>ROUND(I162*H162,2)</f>
        <v>0</v>
      </c>
      <c r="BL162" s="14" t="s">
        <v>146</v>
      </c>
      <c r="BM162" s="233" t="s">
        <v>231</v>
      </c>
    </row>
    <row r="163" spans="2:47" s="1" customFormat="1" ht="12">
      <c r="B163" s="35"/>
      <c r="C163" s="36"/>
      <c r="D163" s="235" t="s">
        <v>148</v>
      </c>
      <c r="E163" s="36"/>
      <c r="F163" s="236" t="s">
        <v>232</v>
      </c>
      <c r="G163" s="36"/>
      <c r="H163" s="36"/>
      <c r="I163" s="137"/>
      <c r="J163" s="36"/>
      <c r="K163" s="36"/>
      <c r="L163" s="40"/>
      <c r="M163" s="237"/>
      <c r="N163" s="83"/>
      <c r="O163" s="83"/>
      <c r="P163" s="83"/>
      <c r="Q163" s="83"/>
      <c r="R163" s="83"/>
      <c r="S163" s="83"/>
      <c r="T163" s="84"/>
      <c r="AT163" s="14" t="s">
        <v>148</v>
      </c>
      <c r="AU163" s="14" t="s">
        <v>87</v>
      </c>
    </row>
    <row r="164" spans="2:47" s="1" customFormat="1" ht="12">
      <c r="B164" s="35"/>
      <c r="C164" s="36"/>
      <c r="D164" s="235" t="s">
        <v>233</v>
      </c>
      <c r="E164" s="36"/>
      <c r="F164" s="259" t="s">
        <v>234</v>
      </c>
      <c r="G164" s="36"/>
      <c r="H164" s="36"/>
      <c r="I164" s="137"/>
      <c r="J164" s="36"/>
      <c r="K164" s="36"/>
      <c r="L164" s="40"/>
      <c r="M164" s="237"/>
      <c r="N164" s="83"/>
      <c r="O164" s="83"/>
      <c r="P164" s="83"/>
      <c r="Q164" s="83"/>
      <c r="R164" s="83"/>
      <c r="S164" s="83"/>
      <c r="T164" s="84"/>
      <c r="AT164" s="14" t="s">
        <v>233</v>
      </c>
      <c r="AU164" s="14" t="s">
        <v>87</v>
      </c>
    </row>
    <row r="165" spans="2:51" s="12" customFormat="1" ht="12">
      <c r="B165" s="238"/>
      <c r="C165" s="239"/>
      <c r="D165" s="235" t="s">
        <v>150</v>
      </c>
      <c r="E165" s="239"/>
      <c r="F165" s="241" t="s">
        <v>281</v>
      </c>
      <c r="G165" s="239"/>
      <c r="H165" s="242">
        <v>4766.85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150</v>
      </c>
      <c r="AU165" s="248" t="s">
        <v>87</v>
      </c>
      <c r="AV165" s="12" t="s">
        <v>87</v>
      </c>
      <c r="AW165" s="12" t="s">
        <v>4</v>
      </c>
      <c r="AX165" s="12" t="s">
        <v>85</v>
      </c>
      <c r="AY165" s="248" t="s">
        <v>140</v>
      </c>
    </row>
    <row r="166" spans="2:65" s="1" customFormat="1" ht="24" customHeight="1">
      <c r="B166" s="35"/>
      <c r="C166" s="222" t="s">
        <v>236</v>
      </c>
      <c r="D166" s="222" t="s">
        <v>142</v>
      </c>
      <c r="E166" s="223" t="s">
        <v>237</v>
      </c>
      <c r="F166" s="224" t="s">
        <v>238</v>
      </c>
      <c r="G166" s="225" t="s">
        <v>225</v>
      </c>
      <c r="H166" s="226">
        <v>497.55</v>
      </c>
      <c r="I166" s="227"/>
      <c r="J166" s="228">
        <f>ROUND(I166*H166,2)</f>
        <v>0</v>
      </c>
      <c r="K166" s="224" t="s">
        <v>156</v>
      </c>
      <c r="L166" s="40"/>
      <c r="M166" s="229" t="s">
        <v>1</v>
      </c>
      <c r="N166" s="230" t="s">
        <v>43</v>
      </c>
      <c r="O166" s="83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146</v>
      </c>
      <c r="AT166" s="233" t="s">
        <v>142</v>
      </c>
      <c r="AU166" s="233" t="s">
        <v>87</v>
      </c>
      <c r="AY166" s="14" t="s">
        <v>140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4" t="s">
        <v>85</v>
      </c>
      <c r="BK166" s="234">
        <f>ROUND(I166*H166,2)</f>
        <v>0</v>
      </c>
      <c r="BL166" s="14" t="s">
        <v>146</v>
      </c>
      <c r="BM166" s="233" t="s">
        <v>239</v>
      </c>
    </row>
    <row r="167" spans="2:47" s="1" customFormat="1" ht="12">
      <c r="B167" s="35"/>
      <c r="C167" s="36"/>
      <c r="D167" s="235" t="s">
        <v>148</v>
      </c>
      <c r="E167" s="36"/>
      <c r="F167" s="236" t="s">
        <v>240</v>
      </c>
      <c r="G167" s="36"/>
      <c r="H167" s="36"/>
      <c r="I167" s="137"/>
      <c r="J167" s="36"/>
      <c r="K167" s="36"/>
      <c r="L167" s="40"/>
      <c r="M167" s="237"/>
      <c r="N167" s="83"/>
      <c r="O167" s="83"/>
      <c r="P167" s="83"/>
      <c r="Q167" s="83"/>
      <c r="R167" s="83"/>
      <c r="S167" s="83"/>
      <c r="T167" s="84"/>
      <c r="AT167" s="14" t="s">
        <v>148</v>
      </c>
      <c r="AU167" s="14" t="s">
        <v>87</v>
      </c>
    </row>
    <row r="168" spans="2:51" s="12" customFormat="1" ht="12">
      <c r="B168" s="238"/>
      <c r="C168" s="239"/>
      <c r="D168" s="235" t="s">
        <v>150</v>
      </c>
      <c r="E168" s="240" t="s">
        <v>1</v>
      </c>
      <c r="F168" s="241" t="s">
        <v>241</v>
      </c>
      <c r="G168" s="239"/>
      <c r="H168" s="242">
        <v>497.55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150</v>
      </c>
      <c r="AU168" s="248" t="s">
        <v>87</v>
      </c>
      <c r="AV168" s="12" t="s">
        <v>87</v>
      </c>
      <c r="AW168" s="12" t="s">
        <v>33</v>
      </c>
      <c r="AX168" s="12" t="s">
        <v>85</v>
      </c>
      <c r="AY168" s="248" t="s">
        <v>140</v>
      </c>
    </row>
    <row r="169" spans="2:65" s="1" customFormat="1" ht="24" customHeight="1">
      <c r="B169" s="35"/>
      <c r="C169" s="222" t="s">
        <v>242</v>
      </c>
      <c r="D169" s="222" t="s">
        <v>142</v>
      </c>
      <c r="E169" s="223" t="s">
        <v>243</v>
      </c>
      <c r="F169" s="224" t="s">
        <v>244</v>
      </c>
      <c r="G169" s="225" t="s">
        <v>225</v>
      </c>
      <c r="H169" s="226">
        <v>32.1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245</v>
      </c>
    </row>
    <row r="170" spans="2:47" s="1" customFormat="1" ht="12">
      <c r="B170" s="35"/>
      <c r="C170" s="36"/>
      <c r="D170" s="235" t="s">
        <v>148</v>
      </c>
      <c r="E170" s="36"/>
      <c r="F170" s="236" t="s">
        <v>246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51" s="12" customFormat="1" ht="12">
      <c r="B171" s="238"/>
      <c r="C171" s="239"/>
      <c r="D171" s="235" t="s">
        <v>150</v>
      </c>
      <c r="E171" s="240" t="s">
        <v>1</v>
      </c>
      <c r="F171" s="241" t="s">
        <v>247</v>
      </c>
      <c r="G171" s="239"/>
      <c r="H171" s="242">
        <v>32.1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150</v>
      </c>
      <c r="AU171" s="248" t="s">
        <v>87</v>
      </c>
      <c r="AV171" s="12" t="s">
        <v>87</v>
      </c>
      <c r="AW171" s="12" t="s">
        <v>33</v>
      </c>
      <c r="AX171" s="12" t="s">
        <v>85</v>
      </c>
      <c r="AY171" s="248" t="s">
        <v>140</v>
      </c>
    </row>
    <row r="172" spans="2:63" s="11" customFormat="1" ht="22.8" customHeight="1">
      <c r="B172" s="206"/>
      <c r="C172" s="207"/>
      <c r="D172" s="208" t="s">
        <v>77</v>
      </c>
      <c r="E172" s="220" t="s">
        <v>248</v>
      </c>
      <c r="F172" s="220" t="s">
        <v>249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SUM(P173:P174)</f>
        <v>0</v>
      </c>
      <c r="Q172" s="214"/>
      <c r="R172" s="215">
        <f>SUM(R173:R174)</f>
        <v>0</v>
      </c>
      <c r="S172" s="214"/>
      <c r="T172" s="216">
        <f>SUM(T173:T174)</f>
        <v>0</v>
      </c>
      <c r="AR172" s="217" t="s">
        <v>85</v>
      </c>
      <c r="AT172" s="218" t="s">
        <v>77</v>
      </c>
      <c r="AU172" s="218" t="s">
        <v>85</v>
      </c>
      <c r="AY172" s="217" t="s">
        <v>140</v>
      </c>
      <c r="BK172" s="219">
        <f>SUM(BK173:BK174)</f>
        <v>0</v>
      </c>
    </row>
    <row r="173" spans="2:65" s="1" customFormat="1" ht="24" customHeight="1">
      <c r="B173" s="35"/>
      <c r="C173" s="222" t="s">
        <v>250</v>
      </c>
      <c r="D173" s="222" t="s">
        <v>142</v>
      </c>
      <c r="E173" s="223" t="s">
        <v>251</v>
      </c>
      <c r="F173" s="224" t="s">
        <v>252</v>
      </c>
      <c r="G173" s="225" t="s">
        <v>225</v>
      </c>
      <c r="H173" s="226">
        <v>11.735</v>
      </c>
      <c r="I173" s="227"/>
      <c r="J173" s="228">
        <f>ROUND(I173*H173,2)</f>
        <v>0</v>
      </c>
      <c r="K173" s="224" t="s">
        <v>156</v>
      </c>
      <c r="L173" s="40"/>
      <c r="M173" s="229" t="s">
        <v>1</v>
      </c>
      <c r="N173" s="230" t="s">
        <v>43</v>
      </c>
      <c r="O173" s="8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146</v>
      </c>
      <c r="AT173" s="233" t="s">
        <v>142</v>
      </c>
      <c r="AU173" s="233" t="s">
        <v>87</v>
      </c>
      <c r="AY173" s="14" t="s">
        <v>140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4" t="s">
        <v>85</v>
      </c>
      <c r="BK173" s="234">
        <f>ROUND(I173*H173,2)</f>
        <v>0</v>
      </c>
      <c r="BL173" s="14" t="s">
        <v>146</v>
      </c>
      <c r="BM173" s="233" t="s">
        <v>253</v>
      </c>
    </row>
    <row r="174" spans="2:47" s="1" customFormat="1" ht="12">
      <c r="B174" s="35"/>
      <c r="C174" s="36"/>
      <c r="D174" s="235" t="s">
        <v>148</v>
      </c>
      <c r="E174" s="36"/>
      <c r="F174" s="236" t="s">
        <v>254</v>
      </c>
      <c r="G174" s="36"/>
      <c r="H174" s="36"/>
      <c r="I174" s="137"/>
      <c r="J174" s="36"/>
      <c r="K174" s="36"/>
      <c r="L174" s="40"/>
      <c r="M174" s="237"/>
      <c r="N174" s="83"/>
      <c r="O174" s="83"/>
      <c r="P174" s="83"/>
      <c r="Q174" s="83"/>
      <c r="R174" s="83"/>
      <c r="S174" s="83"/>
      <c r="T174" s="84"/>
      <c r="AT174" s="14" t="s">
        <v>148</v>
      </c>
      <c r="AU174" s="14" t="s">
        <v>87</v>
      </c>
    </row>
    <row r="175" spans="2:63" s="11" customFormat="1" ht="22.8" customHeight="1">
      <c r="B175" s="206"/>
      <c r="C175" s="207"/>
      <c r="D175" s="208" t="s">
        <v>77</v>
      </c>
      <c r="E175" s="220" t="s">
        <v>255</v>
      </c>
      <c r="F175" s="220" t="s">
        <v>256</v>
      </c>
      <c r="G175" s="207"/>
      <c r="H175" s="207"/>
      <c r="I175" s="210"/>
      <c r="J175" s="221">
        <f>BK175</f>
        <v>0</v>
      </c>
      <c r="K175" s="207"/>
      <c r="L175" s="212"/>
      <c r="M175" s="213"/>
      <c r="N175" s="214"/>
      <c r="O175" s="214"/>
      <c r="P175" s="215">
        <f>SUM(P176:P177)</f>
        <v>0</v>
      </c>
      <c r="Q175" s="214"/>
      <c r="R175" s="215">
        <f>SUM(R176:R177)</f>
        <v>0</v>
      </c>
      <c r="S175" s="214"/>
      <c r="T175" s="216">
        <f>SUM(T176:T177)</f>
        <v>0</v>
      </c>
      <c r="AR175" s="217" t="s">
        <v>152</v>
      </c>
      <c r="AT175" s="218" t="s">
        <v>77</v>
      </c>
      <c r="AU175" s="218" t="s">
        <v>85</v>
      </c>
      <c r="AY175" s="217" t="s">
        <v>140</v>
      </c>
      <c r="BK175" s="219">
        <f>SUM(BK176:BK177)</f>
        <v>0</v>
      </c>
    </row>
    <row r="176" spans="2:65" s="1" customFormat="1" ht="24" customHeight="1">
      <c r="B176" s="35"/>
      <c r="C176" s="222" t="s">
        <v>257</v>
      </c>
      <c r="D176" s="222" t="s">
        <v>142</v>
      </c>
      <c r="E176" s="223" t="s">
        <v>258</v>
      </c>
      <c r="F176" s="224" t="s">
        <v>259</v>
      </c>
      <c r="G176" s="225" t="s">
        <v>260</v>
      </c>
      <c r="H176" s="226">
        <v>1</v>
      </c>
      <c r="I176" s="227"/>
      <c r="J176" s="228">
        <f>ROUND(I176*H176,2)</f>
        <v>0</v>
      </c>
      <c r="K176" s="224" t="s">
        <v>156</v>
      </c>
      <c r="L176" s="40"/>
      <c r="M176" s="229" t="s">
        <v>1</v>
      </c>
      <c r="N176" s="230" t="s">
        <v>43</v>
      </c>
      <c r="O176" s="83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261</v>
      </c>
      <c r="AT176" s="233" t="s">
        <v>142</v>
      </c>
      <c r="AU176" s="233" t="s">
        <v>87</v>
      </c>
      <c r="AY176" s="14" t="s">
        <v>140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4" t="s">
        <v>85</v>
      </c>
      <c r="BK176" s="234">
        <f>ROUND(I176*H176,2)</f>
        <v>0</v>
      </c>
      <c r="BL176" s="14" t="s">
        <v>261</v>
      </c>
      <c r="BM176" s="233" t="s">
        <v>262</v>
      </c>
    </row>
    <row r="177" spans="2:47" s="1" customFormat="1" ht="12">
      <c r="B177" s="35"/>
      <c r="C177" s="36"/>
      <c r="D177" s="235" t="s">
        <v>148</v>
      </c>
      <c r="E177" s="36"/>
      <c r="F177" s="236" t="s">
        <v>263</v>
      </c>
      <c r="G177" s="36"/>
      <c r="H177" s="36"/>
      <c r="I177" s="137"/>
      <c r="J177" s="36"/>
      <c r="K177" s="36"/>
      <c r="L177" s="40"/>
      <c r="M177" s="260"/>
      <c r="N177" s="261"/>
      <c r="O177" s="261"/>
      <c r="P177" s="261"/>
      <c r="Q177" s="261"/>
      <c r="R177" s="261"/>
      <c r="S177" s="261"/>
      <c r="T177" s="262"/>
      <c r="AT177" s="14" t="s">
        <v>148</v>
      </c>
      <c r="AU177" s="14" t="s">
        <v>87</v>
      </c>
    </row>
    <row r="178" spans="2:12" s="1" customFormat="1" ht="6.95" customHeight="1">
      <c r="B178" s="58"/>
      <c r="C178" s="59"/>
      <c r="D178" s="59"/>
      <c r="E178" s="59"/>
      <c r="F178" s="59"/>
      <c r="G178" s="59"/>
      <c r="H178" s="59"/>
      <c r="I178" s="171"/>
      <c r="J178" s="59"/>
      <c r="K178" s="59"/>
      <c r="L178" s="40"/>
    </row>
  </sheetData>
  <sheetProtection password="CC35" sheet="1" objects="1" scenarios="1" formatColumns="0" formatRows="0" autoFilter="0"/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99</v>
      </c>
      <c r="AZ2" s="129" t="s">
        <v>282</v>
      </c>
      <c r="BA2" s="129" t="s">
        <v>1</v>
      </c>
      <c r="BB2" s="129" t="s">
        <v>1</v>
      </c>
      <c r="BC2" s="129" t="s">
        <v>283</v>
      </c>
      <c r="BD2" s="129" t="s">
        <v>87</v>
      </c>
    </row>
    <row r="3" spans="2:5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  <c r="AZ3" s="129" t="s">
        <v>284</v>
      </c>
      <c r="BA3" s="129" t="s">
        <v>1</v>
      </c>
      <c r="BB3" s="129" t="s">
        <v>1</v>
      </c>
      <c r="BC3" s="129" t="s">
        <v>285</v>
      </c>
      <c r="BD3" s="129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286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ROUND((SUM(BE124:BE196)),2)</f>
        <v>0</v>
      </c>
      <c r="I33" s="152">
        <v>0.21</v>
      </c>
      <c r="J33" s="151">
        <f>ROUND(((SUM(BE124:BE196))*I33),2)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ROUND((SUM(BF124:BF196)),2)</f>
        <v>0</v>
      </c>
      <c r="I34" s="152">
        <v>0.15</v>
      </c>
      <c r="J34" s="151">
        <f>ROUND(((SUM(BF124:BF196))*I34),2)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ROUND((SUM(BG124:BG196)),2)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ROUND((SUM(BH124:BH196)),2)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ROUND((SUM(BI124:BI196)),2)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05 - Oprava MK ul. 2. května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J132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J141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J146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J179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J191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J194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05 - Oprava MK ul. 2. května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2.657855</v>
      </c>
      <c r="S124" s="96"/>
      <c r="T124" s="204">
        <f>T125</f>
        <v>653.4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P126+P132+P141+P146+P179+P191+P194</f>
        <v>0</v>
      </c>
      <c r="Q125" s="214"/>
      <c r="R125" s="215">
        <f>R126+R132+R141+R146+R179+R191+R194</f>
        <v>2.657855</v>
      </c>
      <c r="S125" s="214"/>
      <c r="T125" s="216">
        <f>T126+T132+T141+T146+T179+T191+T194</f>
        <v>653.4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BK126+BK132+BK141+BK146+BK179+BK191+BK194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SUM(P127:P131)</f>
        <v>0</v>
      </c>
      <c r="Q126" s="214"/>
      <c r="R126" s="215">
        <f>SUM(R127:R131)</f>
        <v>0.2868</v>
      </c>
      <c r="S126" s="214"/>
      <c r="T126" s="216">
        <f>SUM(T127:T131)</f>
        <v>613.8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SUM(BK127:BK131)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287</v>
      </c>
      <c r="F127" s="224" t="s">
        <v>288</v>
      </c>
      <c r="G127" s="225" t="s">
        <v>145</v>
      </c>
      <c r="H127" s="226">
        <v>1000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0.00013</v>
      </c>
      <c r="R127" s="231">
        <f>Q127*H127</f>
        <v>0.12999999999999998</v>
      </c>
      <c r="S127" s="231">
        <v>0.31</v>
      </c>
      <c r="T127" s="232">
        <f>S127*H127</f>
        <v>310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289</v>
      </c>
    </row>
    <row r="128" spans="2:47" s="1" customFormat="1" ht="12">
      <c r="B128" s="35"/>
      <c r="C128" s="36"/>
      <c r="D128" s="235" t="s">
        <v>148</v>
      </c>
      <c r="E128" s="36"/>
      <c r="F128" s="236" t="s">
        <v>290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284</v>
      </c>
      <c r="F129" s="241" t="s">
        <v>291</v>
      </c>
      <c r="G129" s="239"/>
      <c r="H129" s="242">
        <v>1000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5" s="1" customFormat="1" ht="24" customHeight="1">
      <c r="B130" s="35"/>
      <c r="C130" s="222" t="s">
        <v>87</v>
      </c>
      <c r="D130" s="222" t="s">
        <v>142</v>
      </c>
      <c r="E130" s="223" t="s">
        <v>143</v>
      </c>
      <c r="F130" s="224" t="s">
        <v>144</v>
      </c>
      <c r="G130" s="225" t="s">
        <v>145</v>
      </c>
      <c r="H130" s="226">
        <v>980</v>
      </c>
      <c r="I130" s="227"/>
      <c r="J130" s="228">
        <f>ROUND(I130*H130,2)</f>
        <v>0</v>
      </c>
      <c r="K130" s="224" t="s">
        <v>1</v>
      </c>
      <c r="L130" s="40"/>
      <c r="M130" s="229" t="s">
        <v>1</v>
      </c>
      <c r="N130" s="230" t="s">
        <v>43</v>
      </c>
      <c r="O130" s="83"/>
      <c r="P130" s="231">
        <f>O130*H130</f>
        <v>0</v>
      </c>
      <c r="Q130" s="231">
        <v>0.00016</v>
      </c>
      <c r="R130" s="231">
        <f>Q130*H130</f>
        <v>0.15680000000000002</v>
      </c>
      <c r="S130" s="231">
        <v>0.31</v>
      </c>
      <c r="T130" s="232">
        <f>S130*H130</f>
        <v>303.8</v>
      </c>
      <c r="AR130" s="233" t="s">
        <v>146</v>
      </c>
      <c r="AT130" s="233" t="s">
        <v>142</v>
      </c>
      <c r="AU130" s="233" t="s">
        <v>87</v>
      </c>
      <c r="AY130" s="14" t="s">
        <v>140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4" t="s">
        <v>85</v>
      </c>
      <c r="BK130" s="234">
        <f>ROUND(I130*H130,2)</f>
        <v>0</v>
      </c>
      <c r="BL130" s="14" t="s">
        <v>146</v>
      </c>
      <c r="BM130" s="233" t="s">
        <v>147</v>
      </c>
    </row>
    <row r="131" spans="2:47" s="1" customFormat="1" ht="12">
      <c r="B131" s="35"/>
      <c r="C131" s="36"/>
      <c r="D131" s="235" t="s">
        <v>148</v>
      </c>
      <c r="E131" s="36"/>
      <c r="F131" s="236" t="s">
        <v>149</v>
      </c>
      <c r="G131" s="36"/>
      <c r="H131" s="36"/>
      <c r="I131" s="137"/>
      <c r="J131" s="36"/>
      <c r="K131" s="36"/>
      <c r="L131" s="40"/>
      <c r="M131" s="237"/>
      <c r="N131" s="83"/>
      <c r="O131" s="83"/>
      <c r="P131" s="83"/>
      <c r="Q131" s="83"/>
      <c r="R131" s="83"/>
      <c r="S131" s="83"/>
      <c r="T131" s="84"/>
      <c r="AT131" s="14" t="s">
        <v>148</v>
      </c>
      <c r="AU131" s="14" t="s">
        <v>87</v>
      </c>
    </row>
    <row r="132" spans="2:63" s="11" customFormat="1" ht="22.8" customHeight="1">
      <c r="B132" s="206"/>
      <c r="C132" s="207"/>
      <c r="D132" s="208" t="s">
        <v>77</v>
      </c>
      <c r="E132" s="220" t="s">
        <v>152</v>
      </c>
      <c r="F132" s="220" t="s">
        <v>153</v>
      </c>
      <c r="G132" s="207"/>
      <c r="H132" s="207"/>
      <c r="I132" s="210"/>
      <c r="J132" s="221">
        <f>BK132</f>
        <v>0</v>
      </c>
      <c r="K132" s="207"/>
      <c r="L132" s="212"/>
      <c r="M132" s="213"/>
      <c r="N132" s="214"/>
      <c r="O132" s="214"/>
      <c r="P132" s="215">
        <f>SUM(P133:P140)</f>
        <v>0</v>
      </c>
      <c r="Q132" s="214"/>
      <c r="R132" s="215">
        <f>SUM(R133:R140)</f>
        <v>0</v>
      </c>
      <c r="S132" s="214"/>
      <c r="T132" s="216">
        <f>SUM(T133:T140)</f>
        <v>0</v>
      </c>
      <c r="AR132" s="217" t="s">
        <v>85</v>
      </c>
      <c r="AT132" s="218" t="s">
        <v>77</v>
      </c>
      <c r="AU132" s="218" t="s">
        <v>85</v>
      </c>
      <c r="AY132" s="217" t="s">
        <v>140</v>
      </c>
      <c r="BK132" s="219">
        <f>SUM(BK133:BK140)</f>
        <v>0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154</v>
      </c>
      <c r="F133" s="224" t="s">
        <v>155</v>
      </c>
      <c r="G133" s="225" t="s">
        <v>145</v>
      </c>
      <c r="H133" s="226">
        <v>1980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292</v>
      </c>
    </row>
    <row r="134" spans="2:47" s="1" customFormat="1" ht="12">
      <c r="B134" s="35"/>
      <c r="C134" s="36"/>
      <c r="D134" s="235" t="s">
        <v>148</v>
      </c>
      <c r="E134" s="36"/>
      <c r="F134" s="236" t="s">
        <v>158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160</v>
      </c>
      <c r="F135" s="224" t="s">
        <v>161</v>
      </c>
      <c r="G135" s="225" t="s">
        <v>145</v>
      </c>
      <c r="H135" s="226">
        <v>1980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293</v>
      </c>
    </row>
    <row r="136" spans="2:47" s="1" customFormat="1" ht="12">
      <c r="B136" s="35"/>
      <c r="C136" s="36"/>
      <c r="D136" s="235" t="s">
        <v>148</v>
      </c>
      <c r="E136" s="36"/>
      <c r="F136" s="236" t="s">
        <v>163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164</v>
      </c>
      <c r="F137" s="224" t="s">
        <v>165</v>
      </c>
      <c r="G137" s="225" t="s">
        <v>145</v>
      </c>
      <c r="H137" s="226">
        <v>1980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166</v>
      </c>
    </row>
    <row r="138" spans="2:47" s="1" customFormat="1" ht="12">
      <c r="B138" s="35"/>
      <c r="C138" s="36"/>
      <c r="D138" s="235" t="s">
        <v>148</v>
      </c>
      <c r="E138" s="36"/>
      <c r="F138" s="236" t="s">
        <v>167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5" s="1" customFormat="1" ht="24" customHeight="1">
      <c r="B139" s="35"/>
      <c r="C139" s="222" t="s">
        <v>174</v>
      </c>
      <c r="D139" s="222" t="s">
        <v>142</v>
      </c>
      <c r="E139" s="223" t="s">
        <v>168</v>
      </c>
      <c r="F139" s="224" t="s">
        <v>169</v>
      </c>
      <c r="G139" s="225" t="s">
        <v>145</v>
      </c>
      <c r="H139" s="226">
        <v>1980</v>
      </c>
      <c r="I139" s="227"/>
      <c r="J139" s="228">
        <f>ROUND(I139*H139,2)</f>
        <v>0</v>
      </c>
      <c r="K139" s="224" t="s">
        <v>156</v>
      </c>
      <c r="L139" s="40"/>
      <c r="M139" s="229" t="s">
        <v>1</v>
      </c>
      <c r="N139" s="230" t="s">
        <v>43</v>
      </c>
      <c r="O139" s="83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146</v>
      </c>
      <c r="AT139" s="233" t="s">
        <v>142</v>
      </c>
      <c r="AU139" s="233" t="s">
        <v>87</v>
      </c>
      <c r="AY139" s="14" t="s">
        <v>140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4" t="s">
        <v>85</v>
      </c>
      <c r="BK139" s="234">
        <f>ROUND(I139*H139,2)</f>
        <v>0</v>
      </c>
      <c r="BL139" s="14" t="s">
        <v>146</v>
      </c>
      <c r="BM139" s="233" t="s">
        <v>170</v>
      </c>
    </row>
    <row r="140" spans="2:47" s="1" customFormat="1" ht="12">
      <c r="B140" s="35"/>
      <c r="C140" s="36"/>
      <c r="D140" s="235" t="s">
        <v>148</v>
      </c>
      <c r="E140" s="36"/>
      <c r="F140" s="236" t="s">
        <v>171</v>
      </c>
      <c r="G140" s="36"/>
      <c r="H140" s="36"/>
      <c r="I140" s="137"/>
      <c r="J140" s="36"/>
      <c r="K140" s="36"/>
      <c r="L140" s="40"/>
      <c r="M140" s="237"/>
      <c r="N140" s="83"/>
      <c r="O140" s="83"/>
      <c r="P140" s="83"/>
      <c r="Q140" s="83"/>
      <c r="R140" s="83"/>
      <c r="S140" s="83"/>
      <c r="T140" s="84"/>
      <c r="AT140" s="14" t="s">
        <v>148</v>
      </c>
      <c r="AU140" s="14" t="s">
        <v>87</v>
      </c>
    </row>
    <row r="141" spans="2:63" s="11" customFormat="1" ht="22.8" customHeight="1">
      <c r="B141" s="206"/>
      <c r="C141" s="207"/>
      <c r="D141" s="208" t="s">
        <v>77</v>
      </c>
      <c r="E141" s="220" t="s">
        <v>172</v>
      </c>
      <c r="F141" s="220" t="s">
        <v>173</v>
      </c>
      <c r="G141" s="207"/>
      <c r="H141" s="207"/>
      <c r="I141" s="210"/>
      <c r="J141" s="221">
        <f>BK141</f>
        <v>0</v>
      </c>
      <c r="K141" s="207"/>
      <c r="L141" s="212"/>
      <c r="M141" s="213"/>
      <c r="N141" s="214"/>
      <c r="O141" s="214"/>
      <c r="P141" s="215">
        <f>SUM(P142:P145)</f>
        <v>0</v>
      </c>
      <c r="Q141" s="214"/>
      <c r="R141" s="215">
        <f>SUM(R142:R145)</f>
        <v>2.08592</v>
      </c>
      <c r="S141" s="214"/>
      <c r="T141" s="216">
        <f>SUM(T142:T145)</f>
        <v>0</v>
      </c>
      <c r="AR141" s="217" t="s">
        <v>85</v>
      </c>
      <c r="AT141" s="218" t="s">
        <v>77</v>
      </c>
      <c r="AU141" s="218" t="s">
        <v>85</v>
      </c>
      <c r="AY141" s="217" t="s">
        <v>140</v>
      </c>
      <c r="BK141" s="219">
        <f>SUM(BK142:BK145)</f>
        <v>0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175</v>
      </c>
      <c r="F142" s="224" t="s">
        <v>176</v>
      </c>
      <c r="G142" s="225" t="s">
        <v>177</v>
      </c>
      <c r="H142" s="226">
        <v>2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0.4208</v>
      </c>
      <c r="R142" s="231">
        <f>Q142*H142</f>
        <v>0.8416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178</v>
      </c>
    </row>
    <row r="143" spans="2:47" s="1" customFormat="1" ht="12">
      <c r="B143" s="35"/>
      <c r="C143" s="36"/>
      <c r="D143" s="235" t="s">
        <v>148</v>
      </c>
      <c r="E143" s="36"/>
      <c r="F143" s="236" t="s">
        <v>179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5" s="1" customFormat="1" ht="24" customHeight="1">
      <c r="B144" s="35"/>
      <c r="C144" s="222" t="s">
        <v>172</v>
      </c>
      <c r="D144" s="222" t="s">
        <v>142</v>
      </c>
      <c r="E144" s="223" t="s">
        <v>181</v>
      </c>
      <c r="F144" s="224" t="s">
        <v>182</v>
      </c>
      <c r="G144" s="225" t="s">
        <v>177</v>
      </c>
      <c r="H144" s="226">
        <v>4</v>
      </c>
      <c r="I144" s="227"/>
      <c r="J144" s="228">
        <f>ROUND(I144*H144,2)</f>
        <v>0</v>
      </c>
      <c r="K144" s="224" t="s">
        <v>156</v>
      </c>
      <c r="L144" s="40"/>
      <c r="M144" s="229" t="s">
        <v>1</v>
      </c>
      <c r="N144" s="230" t="s">
        <v>43</v>
      </c>
      <c r="O144" s="83"/>
      <c r="P144" s="231">
        <f>O144*H144</f>
        <v>0</v>
      </c>
      <c r="Q144" s="231">
        <v>0.31108</v>
      </c>
      <c r="R144" s="231">
        <f>Q144*H144</f>
        <v>1.24432</v>
      </c>
      <c r="S144" s="231">
        <v>0</v>
      </c>
      <c r="T144" s="232">
        <f>S144*H144</f>
        <v>0</v>
      </c>
      <c r="AR144" s="233" t="s">
        <v>146</v>
      </c>
      <c r="AT144" s="233" t="s">
        <v>142</v>
      </c>
      <c r="AU144" s="233" t="s">
        <v>87</v>
      </c>
      <c r="AY144" s="14" t="s">
        <v>140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4" t="s">
        <v>85</v>
      </c>
      <c r="BK144" s="234">
        <f>ROUND(I144*H144,2)</f>
        <v>0</v>
      </c>
      <c r="BL144" s="14" t="s">
        <v>146</v>
      </c>
      <c r="BM144" s="233" t="s">
        <v>183</v>
      </c>
    </row>
    <row r="145" spans="2:47" s="1" customFormat="1" ht="12">
      <c r="B145" s="35"/>
      <c r="C145" s="36"/>
      <c r="D145" s="235" t="s">
        <v>148</v>
      </c>
      <c r="E145" s="36"/>
      <c r="F145" s="236" t="s">
        <v>184</v>
      </c>
      <c r="G145" s="36"/>
      <c r="H145" s="36"/>
      <c r="I145" s="137"/>
      <c r="J145" s="36"/>
      <c r="K145" s="36"/>
      <c r="L145" s="40"/>
      <c r="M145" s="237"/>
      <c r="N145" s="83"/>
      <c r="O145" s="83"/>
      <c r="P145" s="83"/>
      <c r="Q145" s="83"/>
      <c r="R145" s="83"/>
      <c r="S145" s="83"/>
      <c r="T145" s="84"/>
      <c r="AT145" s="14" t="s">
        <v>148</v>
      </c>
      <c r="AU145" s="14" t="s">
        <v>87</v>
      </c>
    </row>
    <row r="146" spans="2:63" s="11" customFormat="1" ht="22.8" customHeight="1">
      <c r="B146" s="206"/>
      <c r="C146" s="207"/>
      <c r="D146" s="208" t="s">
        <v>77</v>
      </c>
      <c r="E146" s="220" t="s">
        <v>185</v>
      </c>
      <c r="F146" s="220" t="s">
        <v>186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SUM(P147:P178)</f>
        <v>0</v>
      </c>
      <c r="Q146" s="214"/>
      <c r="R146" s="215">
        <f>SUM(R147:R178)</f>
        <v>0.285135</v>
      </c>
      <c r="S146" s="214"/>
      <c r="T146" s="216">
        <f>SUM(T147:T178)</f>
        <v>39.6</v>
      </c>
      <c r="AR146" s="217" t="s">
        <v>85</v>
      </c>
      <c r="AT146" s="218" t="s">
        <v>77</v>
      </c>
      <c r="AU146" s="218" t="s">
        <v>85</v>
      </c>
      <c r="AY146" s="217" t="s">
        <v>140</v>
      </c>
      <c r="BK146" s="219">
        <f>SUM(BK147:BK178)</f>
        <v>0</v>
      </c>
    </row>
    <row r="147" spans="2:65" s="1" customFormat="1" ht="24" customHeight="1">
      <c r="B147" s="35"/>
      <c r="C147" s="222" t="s">
        <v>185</v>
      </c>
      <c r="D147" s="222" t="s">
        <v>142</v>
      </c>
      <c r="E147" s="223" t="s">
        <v>294</v>
      </c>
      <c r="F147" s="224" t="s">
        <v>295</v>
      </c>
      <c r="G147" s="225" t="s">
        <v>177</v>
      </c>
      <c r="H147" s="226">
        <v>2</v>
      </c>
      <c r="I147" s="227"/>
      <c r="J147" s="228">
        <f>ROUND(I147*H147,2)</f>
        <v>0</v>
      </c>
      <c r="K147" s="224" t="s">
        <v>296</v>
      </c>
      <c r="L147" s="40"/>
      <c r="M147" s="229" t="s">
        <v>1</v>
      </c>
      <c r="N147" s="230" t="s">
        <v>43</v>
      </c>
      <c r="O147" s="83"/>
      <c r="P147" s="231">
        <f>O147*H147</f>
        <v>0</v>
      </c>
      <c r="Q147" s="231">
        <v>0.0007</v>
      </c>
      <c r="R147" s="231">
        <f>Q147*H147</f>
        <v>0.0014</v>
      </c>
      <c r="S147" s="231">
        <v>0</v>
      </c>
      <c r="T147" s="232">
        <f>S147*H147</f>
        <v>0</v>
      </c>
      <c r="AR147" s="233" t="s">
        <v>146</v>
      </c>
      <c r="AT147" s="233" t="s">
        <v>142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297</v>
      </c>
    </row>
    <row r="148" spans="2:51" s="12" customFormat="1" ht="12">
      <c r="B148" s="238"/>
      <c r="C148" s="239"/>
      <c r="D148" s="235" t="s">
        <v>150</v>
      </c>
      <c r="E148" s="240" t="s">
        <v>1</v>
      </c>
      <c r="F148" s="241" t="s">
        <v>298</v>
      </c>
      <c r="G148" s="239"/>
      <c r="H148" s="242">
        <v>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150</v>
      </c>
      <c r="AU148" s="248" t="s">
        <v>87</v>
      </c>
      <c r="AV148" s="12" t="s">
        <v>87</v>
      </c>
      <c r="AW148" s="12" t="s">
        <v>33</v>
      </c>
      <c r="AX148" s="12" t="s">
        <v>85</v>
      </c>
      <c r="AY148" s="248" t="s">
        <v>140</v>
      </c>
    </row>
    <row r="149" spans="2:65" s="1" customFormat="1" ht="24" customHeight="1">
      <c r="B149" s="35"/>
      <c r="C149" s="249" t="s">
        <v>196</v>
      </c>
      <c r="D149" s="249" t="s">
        <v>192</v>
      </c>
      <c r="E149" s="250" t="s">
        <v>299</v>
      </c>
      <c r="F149" s="251" t="s">
        <v>300</v>
      </c>
      <c r="G149" s="252" t="s">
        <v>177</v>
      </c>
      <c r="H149" s="253">
        <v>2</v>
      </c>
      <c r="I149" s="254"/>
      <c r="J149" s="255">
        <f>ROUND(I149*H149,2)</f>
        <v>0</v>
      </c>
      <c r="K149" s="251" t="s">
        <v>296</v>
      </c>
      <c r="L149" s="256"/>
      <c r="M149" s="257" t="s">
        <v>1</v>
      </c>
      <c r="N149" s="258" t="s">
        <v>43</v>
      </c>
      <c r="O149" s="83"/>
      <c r="P149" s="231">
        <f>O149*H149</f>
        <v>0</v>
      </c>
      <c r="Q149" s="231">
        <v>0.0038</v>
      </c>
      <c r="R149" s="231">
        <f>Q149*H149</f>
        <v>0.0076</v>
      </c>
      <c r="S149" s="231">
        <v>0</v>
      </c>
      <c r="T149" s="232">
        <f>S149*H149</f>
        <v>0</v>
      </c>
      <c r="AR149" s="233" t="s">
        <v>172</v>
      </c>
      <c r="AT149" s="233" t="s">
        <v>192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301</v>
      </c>
    </row>
    <row r="150" spans="2:47" s="1" customFormat="1" ht="12">
      <c r="B150" s="35"/>
      <c r="C150" s="36"/>
      <c r="D150" s="235" t="s">
        <v>148</v>
      </c>
      <c r="E150" s="36"/>
      <c r="F150" s="236" t="s">
        <v>300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51" s="12" customFormat="1" ht="12">
      <c r="B151" s="238"/>
      <c r="C151" s="239"/>
      <c r="D151" s="235" t="s">
        <v>150</v>
      </c>
      <c r="E151" s="240" t="s">
        <v>1</v>
      </c>
      <c r="F151" s="241" t="s">
        <v>298</v>
      </c>
      <c r="G151" s="239"/>
      <c r="H151" s="242">
        <v>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150</v>
      </c>
      <c r="AU151" s="248" t="s">
        <v>87</v>
      </c>
      <c r="AV151" s="12" t="s">
        <v>87</v>
      </c>
      <c r="AW151" s="12" t="s">
        <v>33</v>
      </c>
      <c r="AX151" s="12" t="s">
        <v>85</v>
      </c>
      <c r="AY151" s="248" t="s">
        <v>140</v>
      </c>
    </row>
    <row r="152" spans="2:65" s="1" customFormat="1" ht="24" customHeight="1">
      <c r="B152" s="35"/>
      <c r="C152" s="222" t="s">
        <v>201</v>
      </c>
      <c r="D152" s="222" t="s">
        <v>142</v>
      </c>
      <c r="E152" s="223" t="s">
        <v>302</v>
      </c>
      <c r="F152" s="224" t="s">
        <v>303</v>
      </c>
      <c r="G152" s="225" t="s">
        <v>177</v>
      </c>
      <c r="H152" s="226">
        <v>2</v>
      </c>
      <c r="I152" s="227"/>
      <c r="J152" s="228">
        <f>ROUND(I152*H152,2)</f>
        <v>0</v>
      </c>
      <c r="K152" s="224" t="s">
        <v>296</v>
      </c>
      <c r="L152" s="40"/>
      <c r="M152" s="229" t="s">
        <v>1</v>
      </c>
      <c r="N152" s="230" t="s">
        <v>43</v>
      </c>
      <c r="O152" s="83"/>
      <c r="P152" s="231">
        <f>O152*H152</f>
        <v>0</v>
      </c>
      <c r="Q152" s="231">
        <v>0.11241</v>
      </c>
      <c r="R152" s="231">
        <f>Q152*H152</f>
        <v>0.22482</v>
      </c>
      <c r="S152" s="231">
        <v>0</v>
      </c>
      <c r="T152" s="232">
        <f>S152*H152</f>
        <v>0</v>
      </c>
      <c r="AR152" s="233" t="s">
        <v>146</v>
      </c>
      <c r="AT152" s="233" t="s">
        <v>142</v>
      </c>
      <c r="AU152" s="233" t="s">
        <v>87</v>
      </c>
      <c r="AY152" s="14" t="s">
        <v>140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4" t="s">
        <v>85</v>
      </c>
      <c r="BK152" s="234">
        <f>ROUND(I152*H152,2)</f>
        <v>0</v>
      </c>
      <c r="BL152" s="14" t="s">
        <v>146</v>
      </c>
      <c r="BM152" s="233" t="s">
        <v>304</v>
      </c>
    </row>
    <row r="153" spans="2:65" s="1" customFormat="1" ht="16.5" customHeight="1">
      <c r="B153" s="35"/>
      <c r="C153" s="249" t="s">
        <v>206</v>
      </c>
      <c r="D153" s="249" t="s">
        <v>192</v>
      </c>
      <c r="E153" s="250" t="s">
        <v>305</v>
      </c>
      <c r="F153" s="251" t="s">
        <v>306</v>
      </c>
      <c r="G153" s="252" t="s">
        <v>177</v>
      </c>
      <c r="H153" s="253">
        <v>2</v>
      </c>
      <c r="I153" s="254"/>
      <c r="J153" s="255">
        <f>ROUND(I153*H153,2)</f>
        <v>0</v>
      </c>
      <c r="K153" s="251" t="s">
        <v>296</v>
      </c>
      <c r="L153" s="256"/>
      <c r="M153" s="257" t="s">
        <v>1</v>
      </c>
      <c r="N153" s="258" t="s">
        <v>43</v>
      </c>
      <c r="O153" s="83"/>
      <c r="P153" s="231">
        <f>O153*H153</f>
        <v>0</v>
      </c>
      <c r="Q153" s="231">
        <v>0.0061</v>
      </c>
      <c r="R153" s="231">
        <f>Q153*H153</f>
        <v>0.0122</v>
      </c>
      <c r="S153" s="231">
        <v>0</v>
      </c>
      <c r="T153" s="232">
        <f>S153*H153</f>
        <v>0</v>
      </c>
      <c r="AR153" s="233" t="s">
        <v>172</v>
      </c>
      <c r="AT153" s="233" t="s">
        <v>192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307</v>
      </c>
    </row>
    <row r="154" spans="2:47" s="1" customFormat="1" ht="12">
      <c r="B154" s="35"/>
      <c r="C154" s="36"/>
      <c r="D154" s="235" t="s">
        <v>148</v>
      </c>
      <c r="E154" s="36"/>
      <c r="F154" s="236" t="s">
        <v>306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24" customHeight="1">
      <c r="B155" s="35"/>
      <c r="C155" s="222" t="s">
        <v>211</v>
      </c>
      <c r="D155" s="222" t="s">
        <v>142</v>
      </c>
      <c r="E155" s="223" t="s">
        <v>308</v>
      </c>
      <c r="F155" s="224" t="s">
        <v>309</v>
      </c>
      <c r="G155" s="225" t="s">
        <v>189</v>
      </c>
      <c r="H155" s="226">
        <v>36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8E-05</v>
      </c>
      <c r="R155" s="231">
        <f>Q155*H155</f>
        <v>0.00288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310</v>
      </c>
    </row>
    <row r="156" spans="2:47" s="1" customFormat="1" ht="12">
      <c r="B156" s="35"/>
      <c r="C156" s="36"/>
      <c r="D156" s="235" t="s">
        <v>148</v>
      </c>
      <c r="E156" s="36"/>
      <c r="F156" s="236" t="s">
        <v>311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216</v>
      </c>
      <c r="D157" s="222" t="s">
        <v>142</v>
      </c>
      <c r="E157" s="223" t="s">
        <v>312</v>
      </c>
      <c r="F157" s="224" t="s">
        <v>313</v>
      </c>
      <c r="G157" s="225" t="s">
        <v>189</v>
      </c>
      <c r="H157" s="226">
        <v>30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8E-05</v>
      </c>
      <c r="R157" s="231">
        <f>Q157*H157</f>
        <v>0.0024000000000000002</v>
      </c>
      <c r="S157" s="231">
        <v>0</v>
      </c>
      <c r="T157" s="232">
        <f>S157*H157</f>
        <v>0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314</v>
      </c>
    </row>
    <row r="158" spans="2:47" s="1" customFormat="1" ht="12">
      <c r="B158" s="35"/>
      <c r="C158" s="36"/>
      <c r="D158" s="235" t="s">
        <v>148</v>
      </c>
      <c r="E158" s="36"/>
      <c r="F158" s="236" t="s">
        <v>315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65" s="1" customFormat="1" ht="24" customHeight="1">
      <c r="B159" s="35"/>
      <c r="C159" s="222" t="s">
        <v>8</v>
      </c>
      <c r="D159" s="222" t="s">
        <v>142</v>
      </c>
      <c r="E159" s="223" t="s">
        <v>316</v>
      </c>
      <c r="F159" s="224" t="s">
        <v>317</v>
      </c>
      <c r="G159" s="225" t="s">
        <v>189</v>
      </c>
      <c r="H159" s="226">
        <v>40</v>
      </c>
      <c r="I159" s="227"/>
      <c r="J159" s="228">
        <f>ROUND(I159*H159,2)</f>
        <v>0</v>
      </c>
      <c r="K159" s="224" t="s">
        <v>156</v>
      </c>
      <c r="L159" s="40"/>
      <c r="M159" s="229" t="s">
        <v>1</v>
      </c>
      <c r="N159" s="230" t="s">
        <v>43</v>
      </c>
      <c r="O159" s="83"/>
      <c r="P159" s="231">
        <f>O159*H159</f>
        <v>0</v>
      </c>
      <c r="Q159" s="231">
        <v>0.00015</v>
      </c>
      <c r="R159" s="231">
        <f>Q159*H159</f>
        <v>0.005999999999999999</v>
      </c>
      <c r="S159" s="231">
        <v>0</v>
      </c>
      <c r="T159" s="232">
        <f>S159*H159</f>
        <v>0</v>
      </c>
      <c r="AR159" s="233" t="s">
        <v>146</v>
      </c>
      <c r="AT159" s="233" t="s">
        <v>142</v>
      </c>
      <c r="AU159" s="233" t="s">
        <v>87</v>
      </c>
      <c r="AY159" s="14" t="s">
        <v>140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4" t="s">
        <v>85</v>
      </c>
      <c r="BK159" s="234">
        <f>ROUND(I159*H159,2)</f>
        <v>0</v>
      </c>
      <c r="BL159" s="14" t="s">
        <v>146</v>
      </c>
      <c r="BM159" s="233" t="s">
        <v>318</v>
      </c>
    </row>
    <row r="160" spans="2:47" s="1" customFormat="1" ht="12">
      <c r="B160" s="35"/>
      <c r="C160" s="36"/>
      <c r="D160" s="235" t="s">
        <v>148</v>
      </c>
      <c r="E160" s="36"/>
      <c r="F160" s="236" t="s">
        <v>319</v>
      </c>
      <c r="G160" s="36"/>
      <c r="H160" s="36"/>
      <c r="I160" s="137"/>
      <c r="J160" s="36"/>
      <c r="K160" s="36"/>
      <c r="L160" s="40"/>
      <c r="M160" s="237"/>
      <c r="N160" s="83"/>
      <c r="O160" s="83"/>
      <c r="P160" s="83"/>
      <c r="Q160" s="83"/>
      <c r="R160" s="83"/>
      <c r="S160" s="83"/>
      <c r="T160" s="84"/>
      <c r="AT160" s="14" t="s">
        <v>148</v>
      </c>
      <c r="AU160" s="14" t="s">
        <v>87</v>
      </c>
    </row>
    <row r="161" spans="2:65" s="1" customFormat="1" ht="24" customHeight="1">
      <c r="B161" s="35"/>
      <c r="C161" s="222" t="s">
        <v>228</v>
      </c>
      <c r="D161" s="222" t="s">
        <v>142</v>
      </c>
      <c r="E161" s="223" t="s">
        <v>320</v>
      </c>
      <c r="F161" s="224" t="s">
        <v>321</v>
      </c>
      <c r="G161" s="225" t="s">
        <v>189</v>
      </c>
      <c r="H161" s="226">
        <v>137</v>
      </c>
      <c r="I161" s="227"/>
      <c r="J161" s="228">
        <f>ROUND(I161*H161,2)</f>
        <v>0</v>
      </c>
      <c r="K161" s="224" t="s">
        <v>156</v>
      </c>
      <c r="L161" s="40"/>
      <c r="M161" s="229" t="s">
        <v>1</v>
      </c>
      <c r="N161" s="230" t="s">
        <v>43</v>
      </c>
      <c r="O161" s="83"/>
      <c r="P161" s="231">
        <f>O161*H161</f>
        <v>0</v>
      </c>
      <c r="Q161" s="231">
        <v>5E-05</v>
      </c>
      <c r="R161" s="231">
        <f>Q161*H161</f>
        <v>0.00685</v>
      </c>
      <c r="S161" s="231">
        <v>0</v>
      </c>
      <c r="T161" s="232">
        <f>S161*H161</f>
        <v>0</v>
      </c>
      <c r="AR161" s="233" t="s">
        <v>146</v>
      </c>
      <c r="AT161" s="233" t="s">
        <v>142</v>
      </c>
      <c r="AU161" s="233" t="s">
        <v>87</v>
      </c>
      <c r="AY161" s="14" t="s">
        <v>140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4" t="s">
        <v>85</v>
      </c>
      <c r="BK161" s="234">
        <f>ROUND(I161*H161,2)</f>
        <v>0</v>
      </c>
      <c r="BL161" s="14" t="s">
        <v>146</v>
      </c>
      <c r="BM161" s="233" t="s">
        <v>322</v>
      </c>
    </row>
    <row r="162" spans="2:47" s="1" customFormat="1" ht="12">
      <c r="B162" s="35"/>
      <c r="C162" s="36"/>
      <c r="D162" s="235" t="s">
        <v>148</v>
      </c>
      <c r="E162" s="36"/>
      <c r="F162" s="236" t="s">
        <v>323</v>
      </c>
      <c r="G162" s="36"/>
      <c r="H162" s="36"/>
      <c r="I162" s="137"/>
      <c r="J162" s="36"/>
      <c r="K162" s="36"/>
      <c r="L162" s="40"/>
      <c r="M162" s="237"/>
      <c r="N162" s="83"/>
      <c r="O162" s="83"/>
      <c r="P162" s="83"/>
      <c r="Q162" s="83"/>
      <c r="R162" s="83"/>
      <c r="S162" s="83"/>
      <c r="T162" s="84"/>
      <c r="AT162" s="14" t="s">
        <v>148</v>
      </c>
      <c r="AU162" s="14" t="s">
        <v>87</v>
      </c>
    </row>
    <row r="163" spans="2:65" s="1" customFormat="1" ht="24" customHeight="1">
      <c r="B163" s="35"/>
      <c r="C163" s="222" t="s">
        <v>236</v>
      </c>
      <c r="D163" s="222" t="s">
        <v>142</v>
      </c>
      <c r="E163" s="223" t="s">
        <v>324</v>
      </c>
      <c r="F163" s="224" t="s">
        <v>325</v>
      </c>
      <c r="G163" s="225" t="s">
        <v>145</v>
      </c>
      <c r="H163" s="226">
        <v>16.5</v>
      </c>
      <c r="I163" s="227"/>
      <c r="J163" s="228">
        <f>ROUND(I163*H163,2)</f>
        <v>0</v>
      </c>
      <c r="K163" s="224" t="s">
        <v>156</v>
      </c>
      <c r="L163" s="40"/>
      <c r="M163" s="229" t="s">
        <v>1</v>
      </c>
      <c r="N163" s="230" t="s">
        <v>43</v>
      </c>
      <c r="O163" s="83"/>
      <c r="P163" s="231">
        <f>O163*H163</f>
        <v>0</v>
      </c>
      <c r="Q163" s="231">
        <v>0.0006</v>
      </c>
      <c r="R163" s="231">
        <f>Q163*H163</f>
        <v>0.009899999999999999</v>
      </c>
      <c r="S163" s="231">
        <v>0</v>
      </c>
      <c r="T163" s="232">
        <f>S163*H163</f>
        <v>0</v>
      </c>
      <c r="AR163" s="233" t="s">
        <v>146</v>
      </c>
      <c r="AT163" s="233" t="s">
        <v>142</v>
      </c>
      <c r="AU163" s="233" t="s">
        <v>87</v>
      </c>
      <c r="AY163" s="14" t="s">
        <v>140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4" t="s">
        <v>85</v>
      </c>
      <c r="BK163" s="234">
        <f>ROUND(I163*H163,2)</f>
        <v>0</v>
      </c>
      <c r="BL163" s="14" t="s">
        <v>146</v>
      </c>
      <c r="BM163" s="233" t="s">
        <v>326</v>
      </c>
    </row>
    <row r="164" spans="2:47" s="1" customFormat="1" ht="12">
      <c r="B164" s="35"/>
      <c r="C164" s="36"/>
      <c r="D164" s="235" t="s">
        <v>148</v>
      </c>
      <c r="E164" s="36"/>
      <c r="F164" s="236" t="s">
        <v>327</v>
      </c>
      <c r="G164" s="36"/>
      <c r="H164" s="36"/>
      <c r="I164" s="137"/>
      <c r="J164" s="36"/>
      <c r="K164" s="36"/>
      <c r="L164" s="40"/>
      <c r="M164" s="237"/>
      <c r="N164" s="83"/>
      <c r="O164" s="83"/>
      <c r="P164" s="83"/>
      <c r="Q164" s="83"/>
      <c r="R164" s="83"/>
      <c r="S164" s="83"/>
      <c r="T164" s="84"/>
      <c r="AT164" s="14" t="s">
        <v>148</v>
      </c>
      <c r="AU164" s="14" t="s">
        <v>87</v>
      </c>
    </row>
    <row r="165" spans="2:65" s="1" customFormat="1" ht="16.5" customHeight="1">
      <c r="B165" s="35"/>
      <c r="C165" s="222" t="s">
        <v>242</v>
      </c>
      <c r="D165" s="222" t="s">
        <v>142</v>
      </c>
      <c r="E165" s="223" t="s">
        <v>328</v>
      </c>
      <c r="F165" s="224" t="s">
        <v>329</v>
      </c>
      <c r="G165" s="225" t="s">
        <v>189</v>
      </c>
      <c r="H165" s="226">
        <v>243</v>
      </c>
      <c r="I165" s="227"/>
      <c r="J165" s="228">
        <f>ROUND(I165*H165,2)</f>
        <v>0</v>
      </c>
      <c r="K165" s="224" t="s">
        <v>156</v>
      </c>
      <c r="L165" s="40"/>
      <c r="M165" s="229" t="s">
        <v>1</v>
      </c>
      <c r="N165" s="230" t="s">
        <v>43</v>
      </c>
      <c r="O165" s="83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146</v>
      </c>
      <c r="AT165" s="233" t="s">
        <v>142</v>
      </c>
      <c r="AU165" s="233" t="s">
        <v>87</v>
      </c>
      <c r="AY165" s="14" t="s">
        <v>140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4" t="s">
        <v>85</v>
      </c>
      <c r="BK165" s="234">
        <f>ROUND(I165*H165,2)</f>
        <v>0</v>
      </c>
      <c r="BL165" s="14" t="s">
        <v>146</v>
      </c>
      <c r="BM165" s="233" t="s">
        <v>330</v>
      </c>
    </row>
    <row r="166" spans="2:47" s="1" customFormat="1" ht="12">
      <c r="B166" s="35"/>
      <c r="C166" s="36"/>
      <c r="D166" s="235" t="s">
        <v>148</v>
      </c>
      <c r="E166" s="36"/>
      <c r="F166" s="236" t="s">
        <v>331</v>
      </c>
      <c r="G166" s="36"/>
      <c r="H166" s="36"/>
      <c r="I166" s="137"/>
      <c r="J166" s="36"/>
      <c r="K166" s="36"/>
      <c r="L166" s="40"/>
      <c r="M166" s="237"/>
      <c r="N166" s="83"/>
      <c r="O166" s="83"/>
      <c r="P166" s="83"/>
      <c r="Q166" s="83"/>
      <c r="R166" s="83"/>
      <c r="S166" s="83"/>
      <c r="T166" s="84"/>
      <c r="AT166" s="14" t="s">
        <v>148</v>
      </c>
      <c r="AU166" s="14" t="s">
        <v>87</v>
      </c>
    </row>
    <row r="167" spans="2:65" s="1" customFormat="1" ht="16.5" customHeight="1">
      <c r="B167" s="35"/>
      <c r="C167" s="222" t="s">
        <v>250</v>
      </c>
      <c r="D167" s="222" t="s">
        <v>142</v>
      </c>
      <c r="E167" s="223" t="s">
        <v>332</v>
      </c>
      <c r="F167" s="224" t="s">
        <v>333</v>
      </c>
      <c r="G167" s="225" t="s">
        <v>145</v>
      </c>
      <c r="H167" s="226">
        <v>16.5</v>
      </c>
      <c r="I167" s="227"/>
      <c r="J167" s="228">
        <f>ROUND(I167*H167,2)</f>
        <v>0</v>
      </c>
      <c r="K167" s="224" t="s">
        <v>156</v>
      </c>
      <c r="L167" s="40"/>
      <c r="M167" s="229" t="s">
        <v>1</v>
      </c>
      <c r="N167" s="230" t="s">
        <v>43</v>
      </c>
      <c r="O167" s="83"/>
      <c r="P167" s="231">
        <f>O167*H167</f>
        <v>0</v>
      </c>
      <c r="Q167" s="231">
        <v>1E-05</v>
      </c>
      <c r="R167" s="231">
        <f>Q167*H167</f>
        <v>0.00016500000000000003</v>
      </c>
      <c r="S167" s="231">
        <v>0</v>
      </c>
      <c r="T167" s="232">
        <f>S167*H167</f>
        <v>0</v>
      </c>
      <c r="AR167" s="233" t="s">
        <v>146</v>
      </c>
      <c r="AT167" s="233" t="s">
        <v>142</v>
      </c>
      <c r="AU167" s="233" t="s">
        <v>87</v>
      </c>
      <c r="AY167" s="14" t="s">
        <v>140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4" t="s">
        <v>85</v>
      </c>
      <c r="BK167" s="234">
        <f>ROUND(I167*H167,2)</f>
        <v>0</v>
      </c>
      <c r="BL167" s="14" t="s">
        <v>146</v>
      </c>
      <c r="BM167" s="233" t="s">
        <v>334</v>
      </c>
    </row>
    <row r="168" spans="2:47" s="1" customFormat="1" ht="12">
      <c r="B168" s="35"/>
      <c r="C168" s="36"/>
      <c r="D168" s="235" t="s">
        <v>148</v>
      </c>
      <c r="E168" s="36"/>
      <c r="F168" s="236" t="s">
        <v>335</v>
      </c>
      <c r="G168" s="36"/>
      <c r="H168" s="36"/>
      <c r="I168" s="137"/>
      <c r="J168" s="36"/>
      <c r="K168" s="36"/>
      <c r="L168" s="40"/>
      <c r="M168" s="237"/>
      <c r="N168" s="83"/>
      <c r="O168" s="83"/>
      <c r="P168" s="83"/>
      <c r="Q168" s="83"/>
      <c r="R168" s="83"/>
      <c r="S168" s="83"/>
      <c r="T168" s="84"/>
      <c r="AT168" s="14" t="s">
        <v>148</v>
      </c>
      <c r="AU168" s="14" t="s">
        <v>87</v>
      </c>
    </row>
    <row r="169" spans="2:65" s="1" customFormat="1" ht="24" customHeight="1">
      <c r="B169" s="35"/>
      <c r="C169" s="222" t="s">
        <v>257</v>
      </c>
      <c r="D169" s="222" t="s">
        <v>142</v>
      </c>
      <c r="E169" s="223" t="s">
        <v>197</v>
      </c>
      <c r="F169" s="224" t="s">
        <v>198</v>
      </c>
      <c r="G169" s="225" t="s">
        <v>189</v>
      </c>
      <c r="H169" s="226">
        <v>39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199</v>
      </c>
    </row>
    <row r="170" spans="2:47" s="1" customFormat="1" ht="12">
      <c r="B170" s="35"/>
      <c r="C170" s="36"/>
      <c r="D170" s="235" t="s">
        <v>148</v>
      </c>
      <c r="E170" s="36"/>
      <c r="F170" s="236" t="s">
        <v>200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65" s="1" customFormat="1" ht="24" customHeight="1">
      <c r="B171" s="35"/>
      <c r="C171" s="222" t="s">
        <v>7</v>
      </c>
      <c r="D171" s="222" t="s">
        <v>142</v>
      </c>
      <c r="E171" s="223" t="s">
        <v>202</v>
      </c>
      <c r="F171" s="224" t="s">
        <v>203</v>
      </c>
      <c r="G171" s="225" t="s">
        <v>189</v>
      </c>
      <c r="H171" s="226">
        <v>39</v>
      </c>
      <c r="I171" s="227"/>
      <c r="J171" s="228">
        <f>ROUND(I171*H171,2)</f>
        <v>0</v>
      </c>
      <c r="K171" s="224" t="s">
        <v>156</v>
      </c>
      <c r="L171" s="40"/>
      <c r="M171" s="229" t="s">
        <v>1</v>
      </c>
      <c r="N171" s="230" t="s">
        <v>43</v>
      </c>
      <c r="O171" s="83"/>
      <c r="P171" s="231">
        <f>O171*H171</f>
        <v>0</v>
      </c>
      <c r="Q171" s="231">
        <v>0.00028</v>
      </c>
      <c r="R171" s="231">
        <f>Q171*H171</f>
        <v>0.01092</v>
      </c>
      <c r="S171" s="231">
        <v>0</v>
      </c>
      <c r="T171" s="232">
        <f>S171*H171</f>
        <v>0</v>
      </c>
      <c r="AR171" s="233" t="s">
        <v>146</v>
      </c>
      <c r="AT171" s="233" t="s">
        <v>142</v>
      </c>
      <c r="AU171" s="233" t="s">
        <v>87</v>
      </c>
      <c r="AY171" s="14" t="s">
        <v>140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4" t="s">
        <v>85</v>
      </c>
      <c r="BK171" s="234">
        <f>ROUND(I171*H171,2)</f>
        <v>0</v>
      </c>
      <c r="BL171" s="14" t="s">
        <v>146</v>
      </c>
      <c r="BM171" s="233" t="s">
        <v>204</v>
      </c>
    </row>
    <row r="172" spans="2:47" s="1" customFormat="1" ht="12">
      <c r="B172" s="35"/>
      <c r="C172" s="36"/>
      <c r="D172" s="235" t="s">
        <v>148</v>
      </c>
      <c r="E172" s="36"/>
      <c r="F172" s="236" t="s">
        <v>205</v>
      </c>
      <c r="G172" s="36"/>
      <c r="H172" s="36"/>
      <c r="I172" s="137"/>
      <c r="J172" s="36"/>
      <c r="K172" s="36"/>
      <c r="L172" s="40"/>
      <c r="M172" s="237"/>
      <c r="N172" s="83"/>
      <c r="O172" s="83"/>
      <c r="P172" s="83"/>
      <c r="Q172" s="83"/>
      <c r="R172" s="83"/>
      <c r="S172" s="83"/>
      <c r="T172" s="84"/>
      <c r="AT172" s="14" t="s">
        <v>148</v>
      </c>
      <c r="AU172" s="14" t="s">
        <v>87</v>
      </c>
    </row>
    <row r="173" spans="2:65" s="1" customFormat="1" ht="24" customHeight="1">
      <c r="B173" s="35"/>
      <c r="C173" s="222" t="s">
        <v>336</v>
      </c>
      <c r="D173" s="222" t="s">
        <v>142</v>
      </c>
      <c r="E173" s="223" t="s">
        <v>207</v>
      </c>
      <c r="F173" s="224" t="s">
        <v>208</v>
      </c>
      <c r="G173" s="225" t="s">
        <v>189</v>
      </c>
      <c r="H173" s="226">
        <v>39</v>
      </c>
      <c r="I173" s="227"/>
      <c r="J173" s="228">
        <f>ROUND(I173*H173,2)</f>
        <v>0</v>
      </c>
      <c r="K173" s="224" t="s">
        <v>156</v>
      </c>
      <c r="L173" s="40"/>
      <c r="M173" s="229" t="s">
        <v>1</v>
      </c>
      <c r="N173" s="230" t="s">
        <v>43</v>
      </c>
      <c r="O173" s="8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146</v>
      </c>
      <c r="AT173" s="233" t="s">
        <v>142</v>
      </c>
      <c r="AU173" s="233" t="s">
        <v>87</v>
      </c>
      <c r="AY173" s="14" t="s">
        <v>140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4" t="s">
        <v>85</v>
      </c>
      <c r="BK173" s="234">
        <f>ROUND(I173*H173,2)</f>
        <v>0</v>
      </c>
      <c r="BL173" s="14" t="s">
        <v>146</v>
      </c>
      <c r="BM173" s="233" t="s">
        <v>209</v>
      </c>
    </row>
    <row r="174" spans="2:47" s="1" customFormat="1" ht="12">
      <c r="B174" s="35"/>
      <c r="C174" s="36"/>
      <c r="D174" s="235" t="s">
        <v>148</v>
      </c>
      <c r="E174" s="36"/>
      <c r="F174" s="236" t="s">
        <v>210</v>
      </c>
      <c r="G174" s="36"/>
      <c r="H174" s="36"/>
      <c r="I174" s="137"/>
      <c r="J174" s="36"/>
      <c r="K174" s="36"/>
      <c r="L174" s="40"/>
      <c r="M174" s="237"/>
      <c r="N174" s="83"/>
      <c r="O174" s="83"/>
      <c r="P174" s="83"/>
      <c r="Q174" s="83"/>
      <c r="R174" s="83"/>
      <c r="S174" s="83"/>
      <c r="T174" s="84"/>
      <c r="AT174" s="14" t="s">
        <v>148</v>
      </c>
      <c r="AU174" s="14" t="s">
        <v>87</v>
      </c>
    </row>
    <row r="175" spans="2:65" s="1" customFormat="1" ht="16.5" customHeight="1">
      <c r="B175" s="35"/>
      <c r="C175" s="222" t="s">
        <v>337</v>
      </c>
      <c r="D175" s="222" t="s">
        <v>142</v>
      </c>
      <c r="E175" s="223" t="s">
        <v>212</v>
      </c>
      <c r="F175" s="224" t="s">
        <v>213</v>
      </c>
      <c r="G175" s="225" t="s">
        <v>189</v>
      </c>
      <c r="H175" s="226">
        <v>39</v>
      </c>
      <c r="I175" s="227"/>
      <c r="J175" s="228">
        <f>ROUND(I175*H175,2)</f>
        <v>0</v>
      </c>
      <c r="K175" s="224" t="s">
        <v>156</v>
      </c>
      <c r="L175" s="40"/>
      <c r="M175" s="229" t="s">
        <v>1</v>
      </c>
      <c r="N175" s="230" t="s">
        <v>43</v>
      </c>
      <c r="O175" s="83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AR175" s="233" t="s">
        <v>146</v>
      </c>
      <c r="AT175" s="233" t="s">
        <v>142</v>
      </c>
      <c r="AU175" s="233" t="s">
        <v>87</v>
      </c>
      <c r="AY175" s="14" t="s">
        <v>140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4" t="s">
        <v>85</v>
      </c>
      <c r="BK175" s="234">
        <f>ROUND(I175*H175,2)</f>
        <v>0</v>
      </c>
      <c r="BL175" s="14" t="s">
        <v>146</v>
      </c>
      <c r="BM175" s="233" t="s">
        <v>214</v>
      </c>
    </row>
    <row r="176" spans="2:47" s="1" customFormat="1" ht="12">
      <c r="B176" s="35"/>
      <c r="C176" s="36"/>
      <c r="D176" s="235" t="s">
        <v>148</v>
      </c>
      <c r="E176" s="36"/>
      <c r="F176" s="236" t="s">
        <v>215</v>
      </c>
      <c r="G176" s="36"/>
      <c r="H176" s="36"/>
      <c r="I176" s="137"/>
      <c r="J176" s="36"/>
      <c r="K176" s="36"/>
      <c r="L176" s="40"/>
      <c r="M176" s="237"/>
      <c r="N176" s="83"/>
      <c r="O176" s="83"/>
      <c r="P176" s="83"/>
      <c r="Q176" s="83"/>
      <c r="R176" s="83"/>
      <c r="S176" s="83"/>
      <c r="T176" s="84"/>
      <c r="AT176" s="14" t="s">
        <v>148</v>
      </c>
      <c r="AU176" s="14" t="s">
        <v>87</v>
      </c>
    </row>
    <row r="177" spans="2:65" s="1" customFormat="1" ht="24" customHeight="1">
      <c r="B177" s="35"/>
      <c r="C177" s="222" t="s">
        <v>338</v>
      </c>
      <c r="D177" s="222" t="s">
        <v>142</v>
      </c>
      <c r="E177" s="223" t="s">
        <v>217</v>
      </c>
      <c r="F177" s="224" t="s">
        <v>218</v>
      </c>
      <c r="G177" s="225" t="s">
        <v>145</v>
      </c>
      <c r="H177" s="226">
        <v>1980</v>
      </c>
      <c r="I177" s="227"/>
      <c r="J177" s="228">
        <f>ROUND(I177*H177,2)</f>
        <v>0</v>
      </c>
      <c r="K177" s="224" t="s">
        <v>156</v>
      </c>
      <c r="L177" s="40"/>
      <c r="M177" s="229" t="s">
        <v>1</v>
      </c>
      <c r="N177" s="230" t="s">
        <v>43</v>
      </c>
      <c r="O177" s="83"/>
      <c r="P177" s="231">
        <f>O177*H177</f>
        <v>0</v>
      </c>
      <c r="Q177" s="231">
        <v>0</v>
      </c>
      <c r="R177" s="231">
        <f>Q177*H177</f>
        <v>0</v>
      </c>
      <c r="S177" s="231">
        <v>0.02</v>
      </c>
      <c r="T177" s="232">
        <f>S177*H177</f>
        <v>39.6</v>
      </c>
      <c r="AR177" s="233" t="s">
        <v>146</v>
      </c>
      <c r="AT177" s="233" t="s">
        <v>142</v>
      </c>
      <c r="AU177" s="233" t="s">
        <v>87</v>
      </c>
      <c r="AY177" s="14" t="s">
        <v>140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4" t="s">
        <v>85</v>
      </c>
      <c r="BK177" s="234">
        <f>ROUND(I177*H177,2)</f>
        <v>0</v>
      </c>
      <c r="BL177" s="14" t="s">
        <v>146</v>
      </c>
      <c r="BM177" s="233" t="s">
        <v>219</v>
      </c>
    </row>
    <row r="178" spans="2:47" s="1" customFormat="1" ht="12">
      <c r="B178" s="35"/>
      <c r="C178" s="36"/>
      <c r="D178" s="235" t="s">
        <v>148</v>
      </c>
      <c r="E178" s="36"/>
      <c r="F178" s="236" t="s">
        <v>220</v>
      </c>
      <c r="G178" s="36"/>
      <c r="H178" s="36"/>
      <c r="I178" s="137"/>
      <c r="J178" s="36"/>
      <c r="K178" s="36"/>
      <c r="L178" s="40"/>
      <c r="M178" s="237"/>
      <c r="N178" s="83"/>
      <c r="O178" s="83"/>
      <c r="P178" s="83"/>
      <c r="Q178" s="83"/>
      <c r="R178" s="83"/>
      <c r="S178" s="83"/>
      <c r="T178" s="84"/>
      <c r="AT178" s="14" t="s">
        <v>148</v>
      </c>
      <c r="AU178" s="14" t="s">
        <v>87</v>
      </c>
    </row>
    <row r="179" spans="2:63" s="11" customFormat="1" ht="22.8" customHeight="1">
      <c r="B179" s="206"/>
      <c r="C179" s="207"/>
      <c r="D179" s="208" t="s">
        <v>77</v>
      </c>
      <c r="E179" s="220" t="s">
        <v>221</v>
      </c>
      <c r="F179" s="220" t="s">
        <v>222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SUM(P180:P190)</f>
        <v>0</v>
      </c>
      <c r="Q179" s="214"/>
      <c r="R179" s="215">
        <f>SUM(R180:R190)</f>
        <v>0</v>
      </c>
      <c r="S179" s="214"/>
      <c r="T179" s="216">
        <f>SUM(T180:T190)</f>
        <v>0</v>
      </c>
      <c r="AR179" s="217" t="s">
        <v>85</v>
      </c>
      <c r="AT179" s="218" t="s">
        <v>77</v>
      </c>
      <c r="AU179" s="218" t="s">
        <v>85</v>
      </c>
      <c r="AY179" s="217" t="s">
        <v>140</v>
      </c>
      <c r="BK179" s="219">
        <f>SUM(BK180:BK190)</f>
        <v>0</v>
      </c>
    </row>
    <row r="180" spans="2:65" s="1" customFormat="1" ht="16.5" customHeight="1">
      <c r="B180" s="35"/>
      <c r="C180" s="222" t="s">
        <v>339</v>
      </c>
      <c r="D180" s="222" t="s">
        <v>142</v>
      </c>
      <c r="E180" s="223" t="s">
        <v>223</v>
      </c>
      <c r="F180" s="224" t="s">
        <v>224</v>
      </c>
      <c r="G180" s="225" t="s">
        <v>225</v>
      </c>
      <c r="H180" s="226">
        <v>653.4</v>
      </c>
      <c r="I180" s="227"/>
      <c r="J180" s="228">
        <f>ROUND(I180*H180,2)</f>
        <v>0</v>
      </c>
      <c r="K180" s="224" t="s">
        <v>156</v>
      </c>
      <c r="L180" s="40"/>
      <c r="M180" s="229" t="s">
        <v>1</v>
      </c>
      <c r="N180" s="230" t="s">
        <v>43</v>
      </c>
      <c r="O180" s="83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146</v>
      </c>
      <c r="AT180" s="233" t="s">
        <v>142</v>
      </c>
      <c r="AU180" s="233" t="s">
        <v>87</v>
      </c>
      <c r="AY180" s="14" t="s">
        <v>140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4" t="s">
        <v>85</v>
      </c>
      <c r="BK180" s="234">
        <f>ROUND(I180*H180,2)</f>
        <v>0</v>
      </c>
      <c r="BL180" s="14" t="s">
        <v>146</v>
      </c>
      <c r="BM180" s="233" t="s">
        <v>226</v>
      </c>
    </row>
    <row r="181" spans="2:47" s="1" customFormat="1" ht="12">
      <c r="B181" s="35"/>
      <c r="C181" s="36"/>
      <c r="D181" s="235" t="s">
        <v>148</v>
      </c>
      <c r="E181" s="36"/>
      <c r="F181" s="236" t="s">
        <v>227</v>
      </c>
      <c r="G181" s="36"/>
      <c r="H181" s="36"/>
      <c r="I181" s="137"/>
      <c r="J181" s="36"/>
      <c r="K181" s="36"/>
      <c r="L181" s="40"/>
      <c r="M181" s="237"/>
      <c r="N181" s="83"/>
      <c r="O181" s="83"/>
      <c r="P181" s="83"/>
      <c r="Q181" s="83"/>
      <c r="R181" s="83"/>
      <c r="S181" s="83"/>
      <c r="T181" s="84"/>
      <c r="AT181" s="14" t="s">
        <v>148</v>
      </c>
      <c r="AU181" s="14" t="s">
        <v>87</v>
      </c>
    </row>
    <row r="182" spans="2:65" s="1" customFormat="1" ht="24" customHeight="1">
      <c r="B182" s="35"/>
      <c r="C182" s="222" t="s">
        <v>340</v>
      </c>
      <c r="D182" s="222" t="s">
        <v>142</v>
      </c>
      <c r="E182" s="223" t="s">
        <v>229</v>
      </c>
      <c r="F182" s="224" t="s">
        <v>230</v>
      </c>
      <c r="G182" s="225" t="s">
        <v>225</v>
      </c>
      <c r="H182" s="226">
        <v>5880.6</v>
      </c>
      <c r="I182" s="227"/>
      <c r="J182" s="228">
        <f>ROUND(I182*H182,2)</f>
        <v>0</v>
      </c>
      <c r="K182" s="224" t="s">
        <v>156</v>
      </c>
      <c r="L182" s="40"/>
      <c r="M182" s="229" t="s">
        <v>1</v>
      </c>
      <c r="N182" s="230" t="s">
        <v>43</v>
      </c>
      <c r="O182" s="83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146</v>
      </c>
      <c r="AT182" s="233" t="s">
        <v>142</v>
      </c>
      <c r="AU182" s="233" t="s">
        <v>87</v>
      </c>
      <c r="AY182" s="14" t="s">
        <v>140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4" t="s">
        <v>85</v>
      </c>
      <c r="BK182" s="234">
        <f>ROUND(I182*H182,2)</f>
        <v>0</v>
      </c>
      <c r="BL182" s="14" t="s">
        <v>146</v>
      </c>
      <c r="BM182" s="233" t="s">
        <v>231</v>
      </c>
    </row>
    <row r="183" spans="2:47" s="1" customFormat="1" ht="12">
      <c r="B183" s="35"/>
      <c r="C183" s="36"/>
      <c r="D183" s="235" t="s">
        <v>148</v>
      </c>
      <c r="E183" s="36"/>
      <c r="F183" s="236" t="s">
        <v>232</v>
      </c>
      <c r="G183" s="36"/>
      <c r="H183" s="36"/>
      <c r="I183" s="137"/>
      <c r="J183" s="36"/>
      <c r="K183" s="36"/>
      <c r="L183" s="40"/>
      <c r="M183" s="237"/>
      <c r="N183" s="83"/>
      <c r="O183" s="83"/>
      <c r="P183" s="83"/>
      <c r="Q183" s="83"/>
      <c r="R183" s="83"/>
      <c r="S183" s="83"/>
      <c r="T183" s="84"/>
      <c r="AT183" s="14" t="s">
        <v>148</v>
      </c>
      <c r="AU183" s="14" t="s">
        <v>87</v>
      </c>
    </row>
    <row r="184" spans="2:47" s="1" customFormat="1" ht="12">
      <c r="B184" s="35"/>
      <c r="C184" s="36"/>
      <c r="D184" s="235" t="s">
        <v>233</v>
      </c>
      <c r="E184" s="36"/>
      <c r="F184" s="259" t="s">
        <v>234</v>
      </c>
      <c r="G184" s="36"/>
      <c r="H184" s="36"/>
      <c r="I184" s="137"/>
      <c r="J184" s="36"/>
      <c r="K184" s="36"/>
      <c r="L184" s="40"/>
      <c r="M184" s="237"/>
      <c r="N184" s="83"/>
      <c r="O184" s="83"/>
      <c r="P184" s="83"/>
      <c r="Q184" s="83"/>
      <c r="R184" s="83"/>
      <c r="S184" s="83"/>
      <c r="T184" s="84"/>
      <c r="AT184" s="14" t="s">
        <v>233</v>
      </c>
      <c r="AU184" s="14" t="s">
        <v>87</v>
      </c>
    </row>
    <row r="185" spans="2:51" s="12" customFormat="1" ht="12">
      <c r="B185" s="238"/>
      <c r="C185" s="239"/>
      <c r="D185" s="235" t="s">
        <v>150</v>
      </c>
      <c r="E185" s="239"/>
      <c r="F185" s="241" t="s">
        <v>341</v>
      </c>
      <c r="G185" s="239"/>
      <c r="H185" s="242">
        <v>5880.6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150</v>
      </c>
      <c r="AU185" s="248" t="s">
        <v>87</v>
      </c>
      <c r="AV185" s="12" t="s">
        <v>87</v>
      </c>
      <c r="AW185" s="12" t="s">
        <v>4</v>
      </c>
      <c r="AX185" s="12" t="s">
        <v>85</v>
      </c>
      <c r="AY185" s="248" t="s">
        <v>140</v>
      </c>
    </row>
    <row r="186" spans="2:65" s="1" customFormat="1" ht="24" customHeight="1">
      <c r="B186" s="35"/>
      <c r="C186" s="222" t="s">
        <v>342</v>
      </c>
      <c r="D186" s="222" t="s">
        <v>142</v>
      </c>
      <c r="E186" s="223" t="s">
        <v>237</v>
      </c>
      <c r="F186" s="224" t="s">
        <v>238</v>
      </c>
      <c r="G186" s="225" t="s">
        <v>225</v>
      </c>
      <c r="H186" s="226">
        <v>613.8</v>
      </c>
      <c r="I186" s="227"/>
      <c r="J186" s="228">
        <f>ROUND(I186*H186,2)</f>
        <v>0</v>
      </c>
      <c r="K186" s="224" t="s">
        <v>156</v>
      </c>
      <c r="L186" s="40"/>
      <c r="M186" s="229" t="s">
        <v>1</v>
      </c>
      <c r="N186" s="230" t="s">
        <v>43</v>
      </c>
      <c r="O186" s="83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AR186" s="233" t="s">
        <v>146</v>
      </c>
      <c r="AT186" s="233" t="s">
        <v>142</v>
      </c>
      <c r="AU186" s="233" t="s">
        <v>87</v>
      </c>
      <c r="AY186" s="14" t="s">
        <v>140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4" t="s">
        <v>85</v>
      </c>
      <c r="BK186" s="234">
        <f>ROUND(I186*H186,2)</f>
        <v>0</v>
      </c>
      <c r="BL186" s="14" t="s">
        <v>146</v>
      </c>
      <c r="BM186" s="233" t="s">
        <v>239</v>
      </c>
    </row>
    <row r="187" spans="2:47" s="1" customFormat="1" ht="12">
      <c r="B187" s="35"/>
      <c r="C187" s="36"/>
      <c r="D187" s="235" t="s">
        <v>148</v>
      </c>
      <c r="E187" s="36"/>
      <c r="F187" s="236" t="s">
        <v>240</v>
      </c>
      <c r="G187" s="36"/>
      <c r="H187" s="36"/>
      <c r="I187" s="137"/>
      <c r="J187" s="36"/>
      <c r="K187" s="36"/>
      <c r="L187" s="40"/>
      <c r="M187" s="237"/>
      <c r="N187" s="83"/>
      <c r="O187" s="83"/>
      <c r="P187" s="83"/>
      <c r="Q187" s="83"/>
      <c r="R187" s="83"/>
      <c r="S187" s="83"/>
      <c r="T187" s="84"/>
      <c r="AT187" s="14" t="s">
        <v>148</v>
      </c>
      <c r="AU187" s="14" t="s">
        <v>87</v>
      </c>
    </row>
    <row r="188" spans="2:51" s="12" customFormat="1" ht="12">
      <c r="B188" s="238"/>
      <c r="C188" s="239"/>
      <c r="D188" s="235" t="s">
        <v>150</v>
      </c>
      <c r="E188" s="240" t="s">
        <v>1</v>
      </c>
      <c r="F188" s="241" t="s">
        <v>343</v>
      </c>
      <c r="G188" s="239"/>
      <c r="H188" s="242">
        <v>613.8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150</v>
      </c>
      <c r="AU188" s="248" t="s">
        <v>87</v>
      </c>
      <c r="AV188" s="12" t="s">
        <v>87</v>
      </c>
      <c r="AW188" s="12" t="s">
        <v>33</v>
      </c>
      <c r="AX188" s="12" t="s">
        <v>85</v>
      </c>
      <c r="AY188" s="248" t="s">
        <v>140</v>
      </c>
    </row>
    <row r="189" spans="2:65" s="1" customFormat="1" ht="24" customHeight="1">
      <c r="B189" s="35"/>
      <c r="C189" s="222" t="s">
        <v>344</v>
      </c>
      <c r="D189" s="222" t="s">
        <v>142</v>
      </c>
      <c r="E189" s="223" t="s">
        <v>243</v>
      </c>
      <c r="F189" s="224" t="s">
        <v>244</v>
      </c>
      <c r="G189" s="225" t="s">
        <v>225</v>
      </c>
      <c r="H189" s="226">
        <v>39.6</v>
      </c>
      <c r="I189" s="227"/>
      <c r="J189" s="228">
        <f>ROUND(I189*H189,2)</f>
        <v>0</v>
      </c>
      <c r="K189" s="224" t="s">
        <v>156</v>
      </c>
      <c r="L189" s="40"/>
      <c r="M189" s="229" t="s">
        <v>1</v>
      </c>
      <c r="N189" s="230" t="s">
        <v>43</v>
      </c>
      <c r="O189" s="83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AR189" s="233" t="s">
        <v>146</v>
      </c>
      <c r="AT189" s="233" t="s">
        <v>142</v>
      </c>
      <c r="AU189" s="233" t="s">
        <v>87</v>
      </c>
      <c r="AY189" s="14" t="s">
        <v>140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4" t="s">
        <v>85</v>
      </c>
      <c r="BK189" s="234">
        <f>ROUND(I189*H189,2)</f>
        <v>0</v>
      </c>
      <c r="BL189" s="14" t="s">
        <v>146</v>
      </c>
      <c r="BM189" s="233" t="s">
        <v>245</v>
      </c>
    </row>
    <row r="190" spans="2:47" s="1" customFormat="1" ht="12">
      <c r="B190" s="35"/>
      <c r="C190" s="36"/>
      <c r="D190" s="235" t="s">
        <v>148</v>
      </c>
      <c r="E190" s="36"/>
      <c r="F190" s="236" t="s">
        <v>246</v>
      </c>
      <c r="G190" s="36"/>
      <c r="H190" s="36"/>
      <c r="I190" s="137"/>
      <c r="J190" s="36"/>
      <c r="K190" s="36"/>
      <c r="L190" s="40"/>
      <c r="M190" s="237"/>
      <c r="N190" s="83"/>
      <c r="O190" s="83"/>
      <c r="P190" s="83"/>
      <c r="Q190" s="83"/>
      <c r="R190" s="83"/>
      <c r="S190" s="83"/>
      <c r="T190" s="84"/>
      <c r="AT190" s="14" t="s">
        <v>148</v>
      </c>
      <c r="AU190" s="14" t="s">
        <v>87</v>
      </c>
    </row>
    <row r="191" spans="2:63" s="11" customFormat="1" ht="22.8" customHeight="1">
      <c r="B191" s="206"/>
      <c r="C191" s="207"/>
      <c r="D191" s="208" t="s">
        <v>77</v>
      </c>
      <c r="E191" s="220" t="s">
        <v>248</v>
      </c>
      <c r="F191" s="220" t="s">
        <v>249</v>
      </c>
      <c r="G191" s="207"/>
      <c r="H191" s="207"/>
      <c r="I191" s="210"/>
      <c r="J191" s="221">
        <f>BK191</f>
        <v>0</v>
      </c>
      <c r="K191" s="207"/>
      <c r="L191" s="212"/>
      <c r="M191" s="213"/>
      <c r="N191" s="214"/>
      <c r="O191" s="214"/>
      <c r="P191" s="215">
        <f>SUM(P192:P193)</f>
        <v>0</v>
      </c>
      <c r="Q191" s="214"/>
      <c r="R191" s="215">
        <f>SUM(R192:R193)</f>
        <v>0</v>
      </c>
      <c r="S191" s="214"/>
      <c r="T191" s="216">
        <f>SUM(T192:T193)</f>
        <v>0</v>
      </c>
      <c r="AR191" s="217" t="s">
        <v>85</v>
      </c>
      <c r="AT191" s="218" t="s">
        <v>77</v>
      </c>
      <c r="AU191" s="218" t="s">
        <v>85</v>
      </c>
      <c r="AY191" s="217" t="s">
        <v>140</v>
      </c>
      <c r="BK191" s="219">
        <f>SUM(BK192:BK193)</f>
        <v>0</v>
      </c>
    </row>
    <row r="192" spans="2:65" s="1" customFormat="1" ht="24" customHeight="1">
      <c r="B192" s="35"/>
      <c r="C192" s="222" t="s">
        <v>345</v>
      </c>
      <c r="D192" s="222" t="s">
        <v>142</v>
      </c>
      <c r="E192" s="223" t="s">
        <v>251</v>
      </c>
      <c r="F192" s="224" t="s">
        <v>252</v>
      </c>
      <c r="G192" s="225" t="s">
        <v>225</v>
      </c>
      <c r="H192" s="226">
        <v>2.658</v>
      </c>
      <c r="I192" s="227"/>
      <c r="J192" s="228">
        <f>ROUND(I192*H192,2)</f>
        <v>0</v>
      </c>
      <c r="K192" s="224" t="s">
        <v>156</v>
      </c>
      <c r="L192" s="40"/>
      <c r="M192" s="229" t="s">
        <v>1</v>
      </c>
      <c r="N192" s="230" t="s">
        <v>43</v>
      </c>
      <c r="O192" s="83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AR192" s="233" t="s">
        <v>146</v>
      </c>
      <c r="AT192" s="233" t="s">
        <v>142</v>
      </c>
      <c r="AU192" s="233" t="s">
        <v>87</v>
      </c>
      <c r="AY192" s="14" t="s">
        <v>140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4" t="s">
        <v>85</v>
      </c>
      <c r="BK192" s="234">
        <f>ROUND(I192*H192,2)</f>
        <v>0</v>
      </c>
      <c r="BL192" s="14" t="s">
        <v>146</v>
      </c>
      <c r="BM192" s="233" t="s">
        <v>253</v>
      </c>
    </row>
    <row r="193" spans="2:47" s="1" customFormat="1" ht="12">
      <c r="B193" s="35"/>
      <c r="C193" s="36"/>
      <c r="D193" s="235" t="s">
        <v>148</v>
      </c>
      <c r="E193" s="36"/>
      <c r="F193" s="236" t="s">
        <v>254</v>
      </c>
      <c r="G193" s="36"/>
      <c r="H193" s="36"/>
      <c r="I193" s="137"/>
      <c r="J193" s="36"/>
      <c r="K193" s="36"/>
      <c r="L193" s="40"/>
      <c r="M193" s="237"/>
      <c r="N193" s="83"/>
      <c r="O193" s="83"/>
      <c r="P193" s="83"/>
      <c r="Q193" s="83"/>
      <c r="R193" s="83"/>
      <c r="S193" s="83"/>
      <c r="T193" s="84"/>
      <c r="AT193" s="14" t="s">
        <v>148</v>
      </c>
      <c r="AU193" s="14" t="s">
        <v>87</v>
      </c>
    </row>
    <row r="194" spans="2:63" s="11" customFormat="1" ht="22.8" customHeight="1">
      <c r="B194" s="206"/>
      <c r="C194" s="207"/>
      <c r="D194" s="208" t="s">
        <v>77</v>
      </c>
      <c r="E194" s="220" t="s">
        <v>255</v>
      </c>
      <c r="F194" s="220" t="s">
        <v>256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SUM(P195:P196)</f>
        <v>0</v>
      </c>
      <c r="Q194" s="214"/>
      <c r="R194" s="215">
        <f>SUM(R195:R196)</f>
        <v>0</v>
      </c>
      <c r="S194" s="214"/>
      <c r="T194" s="216">
        <f>SUM(T195:T196)</f>
        <v>0</v>
      </c>
      <c r="AR194" s="217" t="s">
        <v>152</v>
      </c>
      <c r="AT194" s="218" t="s">
        <v>77</v>
      </c>
      <c r="AU194" s="218" t="s">
        <v>85</v>
      </c>
      <c r="AY194" s="217" t="s">
        <v>140</v>
      </c>
      <c r="BK194" s="219">
        <f>SUM(BK195:BK196)</f>
        <v>0</v>
      </c>
    </row>
    <row r="195" spans="2:65" s="1" customFormat="1" ht="24" customHeight="1">
      <c r="B195" s="35"/>
      <c r="C195" s="222" t="s">
        <v>346</v>
      </c>
      <c r="D195" s="222" t="s">
        <v>142</v>
      </c>
      <c r="E195" s="223" t="s">
        <v>258</v>
      </c>
      <c r="F195" s="224" t="s">
        <v>259</v>
      </c>
      <c r="G195" s="225" t="s">
        <v>260</v>
      </c>
      <c r="H195" s="226">
        <v>1</v>
      </c>
      <c r="I195" s="227"/>
      <c r="J195" s="228">
        <f>ROUND(I195*H195,2)</f>
        <v>0</v>
      </c>
      <c r="K195" s="224" t="s">
        <v>156</v>
      </c>
      <c r="L195" s="40"/>
      <c r="M195" s="229" t="s">
        <v>1</v>
      </c>
      <c r="N195" s="230" t="s">
        <v>43</v>
      </c>
      <c r="O195" s="83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261</v>
      </c>
      <c r="AT195" s="233" t="s">
        <v>142</v>
      </c>
      <c r="AU195" s="233" t="s">
        <v>87</v>
      </c>
      <c r="AY195" s="14" t="s">
        <v>140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4" t="s">
        <v>85</v>
      </c>
      <c r="BK195" s="234">
        <f>ROUND(I195*H195,2)</f>
        <v>0</v>
      </c>
      <c r="BL195" s="14" t="s">
        <v>261</v>
      </c>
      <c r="BM195" s="233" t="s">
        <v>262</v>
      </c>
    </row>
    <row r="196" spans="2:47" s="1" customFormat="1" ht="12">
      <c r="B196" s="35"/>
      <c r="C196" s="36"/>
      <c r="D196" s="235" t="s">
        <v>148</v>
      </c>
      <c r="E196" s="36"/>
      <c r="F196" s="236" t="s">
        <v>263</v>
      </c>
      <c r="G196" s="36"/>
      <c r="H196" s="36"/>
      <c r="I196" s="137"/>
      <c r="J196" s="36"/>
      <c r="K196" s="36"/>
      <c r="L196" s="40"/>
      <c r="M196" s="260"/>
      <c r="N196" s="261"/>
      <c r="O196" s="261"/>
      <c r="P196" s="261"/>
      <c r="Q196" s="261"/>
      <c r="R196" s="261"/>
      <c r="S196" s="261"/>
      <c r="T196" s="262"/>
      <c r="AT196" s="14" t="s">
        <v>148</v>
      </c>
      <c r="AU196" s="14" t="s">
        <v>87</v>
      </c>
    </row>
    <row r="197" spans="2:12" s="1" customFormat="1" ht="6.95" customHeight="1">
      <c r="B197" s="58"/>
      <c r="C197" s="59"/>
      <c r="D197" s="59"/>
      <c r="E197" s="59"/>
      <c r="F197" s="59"/>
      <c r="G197" s="59"/>
      <c r="H197" s="59"/>
      <c r="I197" s="171"/>
      <c r="J197" s="59"/>
      <c r="K197" s="59"/>
      <c r="L197" s="40"/>
    </row>
  </sheetData>
  <sheetProtection password="CC35" sheet="1" objects="1" scenarios="1" formatColumns="0" formatRows="0" autoFilter="0"/>
  <autoFilter ref="C123:K19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102</v>
      </c>
    </row>
    <row r="3" spans="2:4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347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ROUND(J125,2)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ROUND((SUM(BE125:BE195)),2)</f>
        <v>0</v>
      </c>
      <c r="I33" s="152">
        <v>0.21</v>
      </c>
      <c r="J33" s="151">
        <f>ROUND(((SUM(BE125:BE195))*I33),2)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ROUND((SUM(BF125:BF195)),2)</f>
        <v>0</v>
      </c>
      <c r="I34" s="152">
        <v>0.15</v>
      </c>
      <c r="J34" s="151">
        <f>ROUND(((SUM(BF125:BF195))*I34),2)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ROUND((SUM(BG125:BG195)),2)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ROUND((SUM(BH125:BH195)),2)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ROUND((SUM(BI125:BI195)),2)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06 - Oprava MK ul. Rychvaldská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J125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J126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J127</f>
        <v>0</v>
      </c>
      <c r="K98" s="189"/>
      <c r="L98" s="194"/>
    </row>
    <row r="99" spans="2:12" s="9" customFormat="1" ht="19.9" customHeight="1">
      <c r="B99" s="188"/>
      <c r="C99" s="189"/>
      <c r="D99" s="190" t="s">
        <v>348</v>
      </c>
      <c r="E99" s="191"/>
      <c r="F99" s="191"/>
      <c r="G99" s="191"/>
      <c r="H99" s="191"/>
      <c r="I99" s="192"/>
      <c r="J99" s="193">
        <f>J143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119</v>
      </c>
      <c r="E100" s="191"/>
      <c r="F100" s="191"/>
      <c r="G100" s="191"/>
      <c r="H100" s="191"/>
      <c r="I100" s="192"/>
      <c r="J100" s="193">
        <f>J149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120</v>
      </c>
      <c r="E101" s="191"/>
      <c r="F101" s="191"/>
      <c r="G101" s="191"/>
      <c r="H101" s="191"/>
      <c r="I101" s="192"/>
      <c r="J101" s="193">
        <f>J161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121</v>
      </c>
      <c r="E102" s="191"/>
      <c r="F102" s="191"/>
      <c r="G102" s="191"/>
      <c r="H102" s="191"/>
      <c r="I102" s="192"/>
      <c r="J102" s="193">
        <f>J166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122</v>
      </c>
      <c r="E103" s="191"/>
      <c r="F103" s="191"/>
      <c r="G103" s="191"/>
      <c r="H103" s="191"/>
      <c r="I103" s="192"/>
      <c r="J103" s="193">
        <f>J177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123</v>
      </c>
      <c r="E104" s="191"/>
      <c r="F104" s="191"/>
      <c r="G104" s="191"/>
      <c r="H104" s="191"/>
      <c r="I104" s="192"/>
      <c r="J104" s="193">
        <f>J190</f>
        <v>0</v>
      </c>
      <c r="K104" s="189"/>
      <c r="L104" s="194"/>
    </row>
    <row r="105" spans="2:12" s="9" customFormat="1" ht="19.9" customHeight="1">
      <c r="B105" s="188"/>
      <c r="C105" s="189"/>
      <c r="D105" s="190" t="s">
        <v>124</v>
      </c>
      <c r="E105" s="191"/>
      <c r="F105" s="191"/>
      <c r="G105" s="191"/>
      <c r="H105" s="191"/>
      <c r="I105" s="192"/>
      <c r="J105" s="193">
        <f>J193</f>
        <v>0</v>
      </c>
      <c r="K105" s="189"/>
      <c r="L105" s="194"/>
    </row>
    <row r="106" spans="2:12" s="1" customFormat="1" ht="21.8" customHeight="1">
      <c r="B106" s="35"/>
      <c r="C106" s="36"/>
      <c r="D106" s="36"/>
      <c r="E106" s="36"/>
      <c r="F106" s="36"/>
      <c r="G106" s="36"/>
      <c r="H106" s="36"/>
      <c r="I106" s="137"/>
      <c r="J106" s="36"/>
      <c r="K106" s="36"/>
      <c r="L106" s="40"/>
    </row>
    <row r="107" spans="2:12" s="1" customFormat="1" ht="6.95" customHeight="1">
      <c r="B107" s="58"/>
      <c r="C107" s="59"/>
      <c r="D107" s="59"/>
      <c r="E107" s="59"/>
      <c r="F107" s="59"/>
      <c r="G107" s="59"/>
      <c r="H107" s="59"/>
      <c r="I107" s="171"/>
      <c r="J107" s="59"/>
      <c r="K107" s="59"/>
      <c r="L107" s="40"/>
    </row>
    <row r="111" spans="2:12" s="1" customFormat="1" ht="6.95" customHeight="1">
      <c r="B111" s="60"/>
      <c r="C111" s="61"/>
      <c r="D111" s="61"/>
      <c r="E111" s="61"/>
      <c r="F111" s="61"/>
      <c r="G111" s="61"/>
      <c r="H111" s="61"/>
      <c r="I111" s="174"/>
      <c r="J111" s="61"/>
      <c r="K111" s="61"/>
      <c r="L111" s="40"/>
    </row>
    <row r="112" spans="2:12" s="1" customFormat="1" ht="24.95" customHeight="1">
      <c r="B112" s="35"/>
      <c r="C112" s="20" t="s">
        <v>125</v>
      </c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2" customHeight="1">
      <c r="B114" s="35"/>
      <c r="C114" s="29" t="s">
        <v>16</v>
      </c>
      <c r="D114" s="36"/>
      <c r="E114" s="36"/>
      <c r="F114" s="36"/>
      <c r="G114" s="36"/>
      <c r="H114" s="36"/>
      <c r="I114" s="137"/>
      <c r="J114" s="36"/>
      <c r="K114" s="36"/>
      <c r="L114" s="40"/>
    </row>
    <row r="115" spans="2:12" s="1" customFormat="1" ht="16.5" customHeight="1">
      <c r="B115" s="35"/>
      <c r="C115" s="36"/>
      <c r="D115" s="36"/>
      <c r="E115" s="175" t="str">
        <f>E7</f>
        <v>Město Petřvald - Opravy MK</v>
      </c>
      <c r="F115" s="29"/>
      <c r="G115" s="29"/>
      <c r="H115" s="29"/>
      <c r="I115" s="137"/>
      <c r="J115" s="36"/>
      <c r="K115" s="36"/>
      <c r="L115" s="40"/>
    </row>
    <row r="116" spans="2:12" s="1" customFormat="1" ht="12" customHeight="1">
      <c r="B116" s="35"/>
      <c r="C116" s="29" t="s">
        <v>110</v>
      </c>
      <c r="D116" s="36"/>
      <c r="E116" s="36"/>
      <c r="F116" s="36"/>
      <c r="G116" s="36"/>
      <c r="H116" s="36"/>
      <c r="I116" s="137"/>
      <c r="J116" s="36"/>
      <c r="K116" s="36"/>
      <c r="L116" s="40"/>
    </row>
    <row r="117" spans="2:12" s="1" customFormat="1" ht="16.5" customHeight="1">
      <c r="B117" s="35"/>
      <c r="C117" s="36"/>
      <c r="D117" s="36"/>
      <c r="E117" s="68" t="str">
        <f>E9</f>
        <v>06 - Oprava MK ul. Rychvaldská</v>
      </c>
      <c r="F117" s="36"/>
      <c r="G117" s="36"/>
      <c r="H117" s="36"/>
      <c r="I117" s="137"/>
      <c r="J117" s="36"/>
      <c r="K117" s="36"/>
      <c r="L117" s="40"/>
    </row>
    <row r="118" spans="2:12" s="1" customFormat="1" ht="6.95" customHeight="1">
      <c r="B118" s="35"/>
      <c r="C118" s="36"/>
      <c r="D118" s="36"/>
      <c r="E118" s="36"/>
      <c r="F118" s="36"/>
      <c r="G118" s="36"/>
      <c r="H118" s="36"/>
      <c r="I118" s="137"/>
      <c r="J118" s="36"/>
      <c r="K118" s="36"/>
      <c r="L118" s="40"/>
    </row>
    <row r="119" spans="2:12" s="1" customFormat="1" ht="12" customHeight="1">
      <c r="B119" s="35"/>
      <c r="C119" s="29" t="s">
        <v>20</v>
      </c>
      <c r="D119" s="36"/>
      <c r="E119" s="36"/>
      <c r="F119" s="24" t="str">
        <f>F12</f>
        <v>Petřvald</v>
      </c>
      <c r="G119" s="36"/>
      <c r="H119" s="36"/>
      <c r="I119" s="140" t="s">
        <v>22</v>
      </c>
      <c r="J119" s="71" t="str">
        <f>IF(J12="","",J12)</f>
        <v>25. 1. 2020</v>
      </c>
      <c r="K119" s="36"/>
      <c r="L119" s="40"/>
    </row>
    <row r="120" spans="2:12" s="1" customFormat="1" ht="6.95" customHeight="1">
      <c r="B120" s="35"/>
      <c r="C120" s="36"/>
      <c r="D120" s="36"/>
      <c r="E120" s="36"/>
      <c r="F120" s="36"/>
      <c r="G120" s="36"/>
      <c r="H120" s="36"/>
      <c r="I120" s="137"/>
      <c r="J120" s="36"/>
      <c r="K120" s="36"/>
      <c r="L120" s="40"/>
    </row>
    <row r="121" spans="2:12" s="1" customFormat="1" ht="15.15" customHeight="1">
      <c r="B121" s="35"/>
      <c r="C121" s="29" t="s">
        <v>24</v>
      </c>
      <c r="D121" s="36"/>
      <c r="E121" s="36"/>
      <c r="F121" s="24" t="str">
        <f>E15</f>
        <v>Město Petřvald</v>
      </c>
      <c r="G121" s="36"/>
      <c r="H121" s="36"/>
      <c r="I121" s="140" t="s">
        <v>31</v>
      </c>
      <c r="J121" s="33" t="str">
        <f>E21</f>
        <v xml:space="preserve"> </v>
      </c>
      <c r="K121" s="36"/>
      <c r="L121" s="40"/>
    </row>
    <row r="122" spans="2:12" s="1" customFormat="1" ht="15.15" customHeight="1">
      <c r="B122" s="35"/>
      <c r="C122" s="29" t="s">
        <v>29</v>
      </c>
      <c r="D122" s="36"/>
      <c r="E122" s="36"/>
      <c r="F122" s="24" t="str">
        <f>IF(E18="","",E18)</f>
        <v>Vyplň údaj</v>
      </c>
      <c r="G122" s="36"/>
      <c r="H122" s="36"/>
      <c r="I122" s="140" t="s">
        <v>34</v>
      </c>
      <c r="J122" s="33" t="str">
        <f>E24</f>
        <v>Ing. Pavol Lipták</v>
      </c>
      <c r="K122" s="36"/>
      <c r="L122" s="40"/>
    </row>
    <row r="123" spans="2:12" s="1" customFormat="1" ht="10.3" customHeight="1">
      <c r="B123" s="35"/>
      <c r="C123" s="36"/>
      <c r="D123" s="36"/>
      <c r="E123" s="36"/>
      <c r="F123" s="36"/>
      <c r="G123" s="36"/>
      <c r="H123" s="36"/>
      <c r="I123" s="137"/>
      <c r="J123" s="36"/>
      <c r="K123" s="36"/>
      <c r="L123" s="40"/>
    </row>
    <row r="124" spans="2:20" s="10" customFormat="1" ht="29.25" customHeight="1">
      <c r="B124" s="195"/>
      <c r="C124" s="196" t="s">
        <v>126</v>
      </c>
      <c r="D124" s="197" t="s">
        <v>63</v>
      </c>
      <c r="E124" s="197" t="s">
        <v>59</v>
      </c>
      <c r="F124" s="197" t="s">
        <v>60</v>
      </c>
      <c r="G124" s="197" t="s">
        <v>127</v>
      </c>
      <c r="H124" s="197" t="s">
        <v>128</v>
      </c>
      <c r="I124" s="198" t="s">
        <v>129</v>
      </c>
      <c r="J124" s="199" t="s">
        <v>114</v>
      </c>
      <c r="K124" s="200" t="s">
        <v>130</v>
      </c>
      <c r="L124" s="201"/>
      <c r="M124" s="92" t="s">
        <v>1</v>
      </c>
      <c r="N124" s="93" t="s">
        <v>42</v>
      </c>
      <c r="O124" s="93" t="s">
        <v>131</v>
      </c>
      <c r="P124" s="93" t="s">
        <v>132</v>
      </c>
      <c r="Q124" s="93" t="s">
        <v>133</v>
      </c>
      <c r="R124" s="93" t="s">
        <v>134</v>
      </c>
      <c r="S124" s="93" t="s">
        <v>135</v>
      </c>
      <c r="T124" s="94" t="s">
        <v>136</v>
      </c>
    </row>
    <row r="125" spans="2:63" s="1" customFormat="1" ht="22.8" customHeight="1">
      <c r="B125" s="35"/>
      <c r="C125" s="99" t="s">
        <v>137</v>
      </c>
      <c r="D125" s="36"/>
      <c r="E125" s="36"/>
      <c r="F125" s="36"/>
      <c r="G125" s="36"/>
      <c r="H125" s="36"/>
      <c r="I125" s="137"/>
      <c r="J125" s="202">
        <f>BK125</f>
        <v>0</v>
      </c>
      <c r="K125" s="36"/>
      <c r="L125" s="40"/>
      <c r="M125" s="95"/>
      <c r="N125" s="96"/>
      <c r="O125" s="96"/>
      <c r="P125" s="203">
        <f>P126</f>
        <v>0</v>
      </c>
      <c r="Q125" s="96"/>
      <c r="R125" s="203">
        <f>R126</f>
        <v>0.8883600000000001</v>
      </c>
      <c r="S125" s="96"/>
      <c r="T125" s="204">
        <f>T126</f>
        <v>133.79999999999998</v>
      </c>
      <c r="AT125" s="14" t="s">
        <v>77</v>
      </c>
      <c r="AU125" s="14" t="s">
        <v>116</v>
      </c>
      <c r="BK125" s="205">
        <f>BK126</f>
        <v>0</v>
      </c>
    </row>
    <row r="126" spans="2:63" s="11" customFormat="1" ht="25.9" customHeight="1">
      <c r="B126" s="206"/>
      <c r="C126" s="207"/>
      <c r="D126" s="208" t="s">
        <v>77</v>
      </c>
      <c r="E126" s="209" t="s">
        <v>138</v>
      </c>
      <c r="F126" s="209" t="s">
        <v>139</v>
      </c>
      <c r="G126" s="207"/>
      <c r="H126" s="207"/>
      <c r="I126" s="210"/>
      <c r="J126" s="211">
        <f>BK126</f>
        <v>0</v>
      </c>
      <c r="K126" s="207"/>
      <c r="L126" s="212"/>
      <c r="M126" s="213"/>
      <c r="N126" s="214"/>
      <c r="O126" s="214"/>
      <c r="P126" s="215">
        <f>P127+P143+P149+P161+P166+P177+P190+P193</f>
        <v>0</v>
      </c>
      <c r="Q126" s="214"/>
      <c r="R126" s="215">
        <f>R127+R143+R149+R161+R166+R177+R190+R193</f>
        <v>0.8883600000000001</v>
      </c>
      <c r="S126" s="214"/>
      <c r="T126" s="216">
        <f>T127+T143+T149+T161+T166+T177+T190+T193</f>
        <v>133.79999999999998</v>
      </c>
      <c r="AR126" s="217" t="s">
        <v>85</v>
      </c>
      <c r="AT126" s="218" t="s">
        <v>77</v>
      </c>
      <c r="AU126" s="218" t="s">
        <v>78</v>
      </c>
      <c r="AY126" s="217" t="s">
        <v>140</v>
      </c>
      <c r="BK126" s="219">
        <f>BK127+BK143+BK149+BK161+BK166+BK177+BK190+BK193</f>
        <v>0</v>
      </c>
    </row>
    <row r="127" spans="2:63" s="11" customFormat="1" ht="22.8" customHeight="1">
      <c r="B127" s="206"/>
      <c r="C127" s="207"/>
      <c r="D127" s="208" t="s">
        <v>77</v>
      </c>
      <c r="E127" s="220" t="s">
        <v>85</v>
      </c>
      <c r="F127" s="220" t="s">
        <v>141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SUM(P128:P142)</f>
        <v>0</v>
      </c>
      <c r="Q127" s="214"/>
      <c r="R127" s="215">
        <f>SUM(R128:R142)</f>
        <v>0.0338</v>
      </c>
      <c r="S127" s="214"/>
      <c r="T127" s="216">
        <f>SUM(T128:T142)</f>
        <v>124.6</v>
      </c>
      <c r="AR127" s="217" t="s">
        <v>85</v>
      </c>
      <c r="AT127" s="218" t="s">
        <v>77</v>
      </c>
      <c r="AU127" s="218" t="s">
        <v>85</v>
      </c>
      <c r="AY127" s="217" t="s">
        <v>140</v>
      </c>
      <c r="BK127" s="219">
        <f>SUM(BK128:BK142)</f>
        <v>0</v>
      </c>
    </row>
    <row r="128" spans="2:65" s="1" customFormat="1" ht="24" customHeight="1">
      <c r="B128" s="35"/>
      <c r="C128" s="222" t="s">
        <v>85</v>
      </c>
      <c r="D128" s="222" t="s">
        <v>142</v>
      </c>
      <c r="E128" s="223" t="s">
        <v>349</v>
      </c>
      <c r="F128" s="224" t="s">
        <v>350</v>
      </c>
      <c r="G128" s="225" t="s">
        <v>145</v>
      </c>
      <c r="H128" s="226">
        <v>200</v>
      </c>
      <c r="I128" s="227"/>
      <c r="J128" s="228">
        <f>ROUND(I128*H128,2)</f>
        <v>0</v>
      </c>
      <c r="K128" s="224" t="s">
        <v>156</v>
      </c>
      <c r="L128" s="40"/>
      <c r="M128" s="229" t="s">
        <v>1</v>
      </c>
      <c r="N128" s="230" t="s">
        <v>43</v>
      </c>
      <c r="O128" s="83"/>
      <c r="P128" s="231">
        <f>O128*H128</f>
        <v>0</v>
      </c>
      <c r="Q128" s="231">
        <v>0</v>
      </c>
      <c r="R128" s="231">
        <f>Q128*H128</f>
        <v>0</v>
      </c>
      <c r="S128" s="231">
        <v>0.22</v>
      </c>
      <c r="T128" s="232">
        <f>S128*H128</f>
        <v>44</v>
      </c>
      <c r="AR128" s="233" t="s">
        <v>146</v>
      </c>
      <c r="AT128" s="233" t="s">
        <v>142</v>
      </c>
      <c r="AU128" s="233" t="s">
        <v>87</v>
      </c>
      <c r="AY128" s="14" t="s">
        <v>140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4" t="s">
        <v>85</v>
      </c>
      <c r="BK128" s="234">
        <f>ROUND(I128*H128,2)</f>
        <v>0</v>
      </c>
      <c r="BL128" s="14" t="s">
        <v>146</v>
      </c>
      <c r="BM128" s="233" t="s">
        <v>351</v>
      </c>
    </row>
    <row r="129" spans="2:47" s="1" customFormat="1" ht="12">
      <c r="B129" s="35"/>
      <c r="C129" s="36"/>
      <c r="D129" s="235" t="s">
        <v>148</v>
      </c>
      <c r="E129" s="36"/>
      <c r="F129" s="236" t="s">
        <v>352</v>
      </c>
      <c r="G129" s="36"/>
      <c r="H129" s="36"/>
      <c r="I129" s="137"/>
      <c r="J129" s="36"/>
      <c r="K129" s="36"/>
      <c r="L129" s="40"/>
      <c r="M129" s="237"/>
      <c r="N129" s="83"/>
      <c r="O129" s="83"/>
      <c r="P129" s="83"/>
      <c r="Q129" s="83"/>
      <c r="R129" s="83"/>
      <c r="S129" s="83"/>
      <c r="T129" s="84"/>
      <c r="AT129" s="14" t="s">
        <v>148</v>
      </c>
      <c r="AU129" s="14" t="s">
        <v>87</v>
      </c>
    </row>
    <row r="130" spans="2:51" s="12" customFormat="1" ht="12">
      <c r="B130" s="238"/>
      <c r="C130" s="239"/>
      <c r="D130" s="235" t="s">
        <v>150</v>
      </c>
      <c r="E130" s="240" t="s">
        <v>282</v>
      </c>
      <c r="F130" s="241" t="s">
        <v>353</v>
      </c>
      <c r="G130" s="239"/>
      <c r="H130" s="242">
        <v>200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150</v>
      </c>
      <c r="AU130" s="248" t="s">
        <v>87</v>
      </c>
      <c r="AV130" s="12" t="s">
        <v>87</v>
      </c>
      <c r="AW130" s="12" t="s">
        <v>33</v>
      </c>
      <c r="AX130" s="12" t="s">
        <v>85</v>
      </c>
      <c r="AY130" s="248" t="s">
        <v>140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287</v>
      </c>
      <c r="F131" s="224" t="s">
        <v>288</v>
      </c>
      <c r="G131" s="225" t="s">
        <v>145</v>
      </c>
      <c r="H131" s="226">
        <v>260</v>
      </c>
      <c r="I131" s="227"/>
      <c r="J131" s="228">
        <f>ROUND(I131*H131,2)</f>
        <v>0</v>
      </c>
      <c r="K131" s="224" t="s">
        <v>1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0.00013</v>
      </c>
      <c r="R131" s="231">
        <f>Q131*H131</f>
        <v>0.0338</v>
      </c>
      <c r="S131" s="231">
        <v>0.31</v>
      </c>
      <c r="T131" s="232">
        <f>S131*H131</f>
        <v>80.6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354</v>
      </c>
    </row>
    <row r="132" spans="2:47" s="1" customFormat="1" ht="12">
      <c r="B132" s="35"/>
      <c r="C132" s="36"/>
      <c r="D132" s="235" t="s">
        <v>148</v>
      </c>
      <c r="E132" s="36"/>
      <c r="F132" s="236" t="s">
        <v>290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51" s="12" customFormat="1" ht="12">
      <c r="B133" s="238"/>
      <c r="C133" s="239"/>
      <c r="D133" s="235" t="s">
        <v>150</v>
      </c>
      <c r="E133" s="240" t="s">
        <v>284</v>
      </c>
      <c r="F133" s="241" t="s">
        <v>355</v>
      </c>
      <c r="G133" s="239"/>
      <c r="H133" s="242">
        <v>260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150</v>
      </c>
      <c r="AU133" s="248" t="s">
        <v>87</v>
      </c>
      <c r="AV133" s="12" t="s">
        <v>87</v>
      </c>
      <c r="AW133" s="12" t="s">
        <v>33</v>
      </c>
      <c r="AX133" s="12" t="s">
        <v>85</v>
      </c>
      <c r="AY133" s="248" t="s">
        <v>140</v>
      </c>
    </row>
    <row r="134" spans="2:65" s="1" customFormat="1" ht="24" customHeight="1">
      <c r="B134" s="35"/>
      <c r="C134" s="222" t="s">
        <v>159</v>
      </c>
      <c r="D134" s="222" t="s">
        <v>142</v>
      </c>
      <c r="E134" s="223" t="s">
        <v>356</v>
      </c>
      <c r="F134" s="224" t="s">
        <v>357</v>
      </c>
      <c r="G134" s="225" t="s">
        <v>358</v>
      </c>
      <c r="H134" s="226">
        <v>72.52</v>
      </c>
      <c r="I134" s="227"/>
      <c r="J134" s="228">
        <f>ROUND(I134*H134,2)</f>
        <v>0</v>
      </c>
      <c r="K134" s="224" t="s">
        <v>156</v>
      </c>
      <c r="L134" s="40"/>
      <c r="M134" s="229" t="s">
        <v>1</v>
      </c>
      <c r="N134" s="230" t="s">
        <v>43</v>
      </c>
      <c r="O134" s="83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146</v>
      </c>
      <c r="AT134" s="233" t="s">
        <v>142</v>
      </c>
      <c r="AU134" s="233" t="s">
        <v>87</v>
      </c>
      <c r="AY134" s="14" t="s">
        <v>140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4" t="s">
        <v>85</v>
      </c>
      <c r="BK134" s="234">
        <f>ROUND(I134*H134,2)</f>
        <v>0</v>
      </c>
      <c r="BL134" s="14" t="s">
        <v>146</v>
      </c>
      <c r="BM134" s="233" t="s">
        <v>359</v>
      </c>
    </row>
    <row r="135" spans="2:47" s="1" customFormat="1" ht="12">
      <c r="B135" s="35"/>
      <c r="C135" s="36"/>
      <c r="D135" s="235" t="s">
        <v>148</v>
      </c>
      <c r="E135" s="36"/>
      <c r="F135" s="236" t="s">
        <v>360</v>
      </c>
      <c r="G135" s="36"/>
      <c r="H135" s="36"/>
      <c r="I135" s="137"/>
      <c r="J135" s="36"/>
      <c r="K135" s="36"/>
      <c r="L135" s="40"/>
      <c r="M135" s="237"/>
      <c r="N135" s="83"/>
      <c r="O135" s="83"/>
      <c r="P135" s="83"/>
      <c r="Q135" s="83"/>
      <c r="R135" s="83"/>
      <c r="S135" s="83"/>
      <c r="T135" s="84"/>
      <c r="AT135" s="14" t="s">
        <v>148</v>
      </c>
      <c r="AU135" s="14" t="s">
        <v>87</v>
      </c>
    </row>
    <row r="136" spans="2:51" s="12" customFormat="1" ht="12">
      <c r="B136" s="238"/>
      <c r="C136" s="239"/>
      <c r="D136" s="235" t="s">
        <v>150</v>
      </c>
      <c r="E136" s="240" t="s">
        <v>1</v>
      </c>
      <c r="F136" s="241" t="s">
        <v>361</v>
      </c>
      <c r="G136" s="239"/>
      <c r="H136" s="242">
        <v>72.52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150</v>
      </c>
      <c r="AU136" s="248" t="s">
        <v>87</v>
      </c>
      <c r="AV136" s="12" t="s">
        <v>87</v>
      </c>
      <c r="AW136" s="12" t="s">
        <v>33</v>
      </c>
      <c r="AX136" s="12" t="s">
        <v>85</v>
      </c>
      <c r="AY136" s="248" t="s">
        <v>140</v>
      </c>
    </row>
    <row r="137" spans="2:65" s="1" customFormat="1" ht="24" customHeight="1">
      <c r="B137" s="35"/>
      <c r="C137" s="222" t="s">
        <v>146</v>
      </c>
      <c r="D137" s="222" t="s">
        <v>142</v>
      </c>
      <c r="E137" s="223" t="s">
        <v>362</v>
      </c>
      <c r="F137" s="224" t="s">
        <v>363</v>
      </c>
      <c r="G137" s="225" t="s">
        <v>358</v>
      </c>
      <c r="H137" s="226">
        <v>29.6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364</v>
      </c>
    </row>
    <row r="138" spans="2:47" s="1" customFormat="1" ht="12">
      <c r="B138" s="35"/>
      <c r="C138" s="36"/>
      <c r="D138" s="235" t="s">
        <v>148</v>
      </c>
      <c r="E138" s="36"/>
      <c r="F138" s="236" t="s">
        <v>365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51" s="12" customFormat="1" ht="12">
      <c r="B139" s="238"/>
      <c r="C139" s="239"/>
      <c r="D139" s="235" t="s">
        <v>150</v>
      </c>
      <c r="E139" s="240" t="s">
        <v>1</v>
      </c>
      <c r="F139" s="241" t="s">
        <v>366</v>
      </c>
      <c r="G139" s="239"/>
      <c r="H139" s="242">
        <v>29.6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150</v>
      </c>
      <c r="AU139" s="248" t="s">
        <v>87</v>
      </c>
      <c r="AV139" s="12" t="s">
        <v>87</v>
      </c>
      <c r="AW139" s="12" t="s">
        <v>33</v>
      </c>
      <c r="AX139" s="12" t="s">
        <v>85</v>
      </c>
      <c r="AY139" s="248" t="s">
        <v>140</v>
      </c>
    </row>
    <row r="140" spans="2:65" s="1" customFormat="1" ht="24" customHeight="1">
      <c r="B140" s="35"/>
      <c r="C140" s="222" t="s">
        <v>152</v>
      </c>
      <c r="D140" s="222" t="s">
        <v>142</v>
      </c>
      <c r="E140" s="223" t="s">
        <v>367</v>
      </c>
      <c r="F140" s="224" t="s">
        <v>368</v>
      </c>
      <c r="G140" s="225" t="s">
        <v>358</v>
      </c>
      <c r="H140" s="226">
        <v>42.92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369</v>
      </c>
    </row>
    <row r="141" spans="2:47" s="1" customFormat="1" ht="12">
      <c r="B141" s="35"/>
      <c r="C141" s="36"/>
      <c r="D141" s="235" t="s">
        <v>148</v>
      </c>
      <c r="E141" s="36"/>
      <c r="F141" s="236" t="s">
        <v>370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51" s="12" customFormat="1" ht="12">
      <c r="B142" s="238"/>
      <c r="C142" s="239"/>
      <c r="D142" s="235" t="s">
        <v>150</v>
      </c>
      <c r="E142" s="240" t="s">
        <v>1</v>
      </c>
      <c r="F142" s="241" t="s">
        <v>371</v>
      </c>
      <c r="G142" s="239"/>
      <c r="H142" s="242">
        <v>42.92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150</v>
      </c>
      <c r="AU142" s="248" t="s">
        <v>87</v>
      </c>
      <c r="AV142" s="12" t="s">
        <v>87</v>
      </c>
      <c r="AW142" s="12" t="s">
        <v>33</v>
      </c>
      <c r="AX142" s="12" t="s">
        <v>85</v>
      </c>
      <c r="AY142" s="248" t="s">
        <v>140</v>
      </c>
    </row>
    <row r="143" spans="2:63" s="11" customFormat="1" ht="22.8" customHeight="1">
      <c r="B143" s="206"/>
      <c r="C143" s="207"/>
      <c r="D143" s="208" t="s">
        <v>77</v>
      </c>
      <c r="E143" s="220" t="s">
        <v>146</v>
      </c>
      <c r="F143" s="220" t="s">
        <v>372</v>
      </c>
      <c r="G143" s="207"/>
      <c r="H143" s="207"/>
      <c r="I143" s="210"/>
      <c r="J143" s="221">
        <f>BK143</f>
        <v>0</v>
      </c>
      <c r="K143" s="207"/>
      <c r="L143" s="212"/>
      <c r="M143" s="213"/>
      <c r="N143" s="214"/>
      <c r="O143" s="214"/>
      <c r="P143" s="215">
        <f>SUM(P144:P148)</f>
        <v>0</v>
      </c>
      <c r="Q143" s="214"/>
      <c r="R143" s="215">
        <f>SUM(R144:R148)</f>
        <v>0.11987999999999999</v>
      </c>
      <c r="S143" s="214"/>
      <c r="T143" s="216">
        <f>SUM(T144:T148)</f>
        <v>0</v>
      </c>
      <c r="AR143" s="217" t="s">
        <v>85</v>
      </c>
      <c r="AT143" s="218" t="s">
        <v>77</v>
      </c>
      <c r="AU143" s="218" t="s">
        <v>85</v>
      </c>
      <c r="AY143" s="217" t="s">
        <v>140</v>
      </c>
      <c r="BK143" s="219">
        <f>SUM(BK144:BK148)</f>
        <v>0</v>
      </c>
    </row>
    <row r="144" spans="2:65" s="1" customFormat="1" ht="16.5" customHeight="1">
      <c r="B144" s="35"/>
      <c r="C144" s="222" t="s">
        <v>174</v>
      </c>
      <c r="D144" s="222" t="s">
        <v>142</v>
      </c>
      <c r="E144" s="223" t="s">
        <v>373</v>
      </c>
      <c r="F144" s="224" t="s">
        <v>374</v>
      </c>
      <c r="G144" s="225" t="s">
        <v>358</v>
      </c>
      <c r="H144" s="226">
        <v>7.4</v>
      </c>
      <c r="I144" s="227"/>
      <c r="J144" s="228">
        <f>ROUND(I144*H144,2)</f>
        <v>0</v>
      </c>
      <c r="K144" s="224" t="s">
        <v>156</v>
      </c>
      <c r="L144" s="40"/>
      <c r="M144" s="229" t="s">
        <v>1</v>
      </c>
      <c r="N144" s="230" t="s">
        <v>43</v>
      </c>
      <c r="O144" s="83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146</v>
      </c>
      <c r="AT144" s="233" t="s">
        <v>142</v>
      </c>
      <c r="AU144" s="233" t="s">
        <v>87</v>
      </c>
      <c r="AY144" s="14" t="s">
        <v>140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4" t="s">
        <v>85</v>
      </c>
      <c r="BK144" s="234">
        <f>ROUND(I144*H144,2)</f>
        <v>0</v>
      </c>
      <c r="BL144" s="14" t="s">
        <v>146</v>
      </c>
      <c r="BM144" s="233" t="s">
        <v>375</v>
      </c>
    </row>
    <row r="145" spans="2:47" s="1" customFormat="1" ht="12">
      <c r="B145" s="35"/>
      <c r="C145" s="36"/>
      <c r="D145" s="235" t="s">
        <v>148</v>
      </c>
      <c r="E145" s="36"/>
      <c r="F145" s="236" t="s">
        <v>376</v>
      </c>
      <c r="G145" s="36"/>
      <c r="H145" s="36"/>
      <c r="I145" s="137"/>
      <c r="J145" s="36"/>
      <c r="K145" s="36"/>
      <c r="L145" s="40"/>
      <c r="M145" s="237"/>
      <c r="N145" s="83"/>
      <c r="O145" s="83"/>
      <c r="P145" s="83"/>
      <c r="Q145" s="83"/>
      <c r="R145" s="83"/>
      <c r="S145" s="83"/>
      <c r="T145" s="84"/>
      <c r="AT145" s="14" t="s">
        <v>148</v>
      </c>
      <c r="AU145" s="14" t="s">
        <v>87</v>
      </c>
    </row>
    <row r="146" spans="2:51" s="12" customFormat="1" ht="12">
      <c r="B146" s="238"/>
      <c r="C146" s="239"/>
      <c r="D146" s="235" t="s">
        <v>150</v>
      </c>
      <c r="E146" s="240" t="s">
        <v>1</v>
      </c>
      <c r="F146" s="241" t="s">
        <v>377</v>
      </c>
      <c r="G146" s="239"/>
      <c r="H146" s="242">
        <v>7.4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150</v>
      </c>
      <c r="AU146" s="248" t="s">
        <v>87</v>
      </c>
      <c r="AV146" s="12" t="s">
        <v>87</v>
      </c>
      <c r="AW146" s="12" t="s">
        <v>33</v>
      </c>
      <c r="AX146" s="12" t="s">
        <v>85</v>
      </c>
      <c r="AY146" s="248" t="s">
        <v>140</v>
      </c>
    </row>
    <row r="147" spans="2:65" s="1" customFormat="1" ht="16.5" customHeight="1">
      <c r="B147" s="35"/>
      <c r="C147" s="222" t="s">
        <v>180</v>
      </c>
      <c r="D147" s="222" t="s">
        <v>142</v>
      </c>
      <c r="E147" s="223" t="s">
        <v>378</v>
      </c>
      <c r="F147" s="224" t="s">
        <v>379</v>
      </c>
      <c r="G147" s="225" t="s">
        <v>189</v>
      </c>
      <c r="H147" s="226">
        <v>148</v>
      </c>
      <c r="I147" s="227"/>
      <c r="J147" s="228">
        <f>ROUND(I147*H147,2)</f>
        <v>0</v>
      </c>
      <c r="K147" s="224" t="s">
        <v>156</v>
      </c>
      <c r="L147" s="40"/>
      <c r="M147" s="229" t="s">
        <v>1</v>
      </c>
      <c r="N147" s="230" t="s">
        <v>43</v>
      </c>
      <c r="O147" s="83"/>
      <c r="P147" s="231">
        <f>O147*H147</f>
        <v>0</v>
      </c>
      <c r="Q147" s="231">
        <v>0.00081</v>
      </c>
      <c r="R147" s="231">
        <f>Q147*H147</f>
        <v>0.11987999999999999</v>
      </c>
      <c r="S147" s="231">
        <v>0</v>
      </c>
      <c r="T147" s="232">
        <f>S147*H147</f>
        <v>0</v>
      </c>
      <c r="AR147" s="233" t="s">
        <v>146</v>
      </c>
      <c r="AT147" s="233" t="s">
        <v>142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380</v>
      </c>
    </row>
    <row r="148" spans="2:47" s="1" customFormat="1" ht="12">
      <c r="B148" s="35"/>
      <c r="C148" s="36"/>
      <c r="D148" s="235" t="s">
        <v>148</v>
      </c>
      <c r="E148" s="36"/>
      <c r="F148" s="236" t="s">
        <v>381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3" s="11" customFormat="1" ht="22.8" customHeight="1">
      <c r="B149" s="206"/>
      <c r="C149" s="207"/>
      <c r="D149" s="208" t="s">
        <v>77</v>
      </c>
      <c r="E149" s="220" t="s">
        <v>152</v>
      </c>
      <c r="F149" s="220" t="s">
        <v>153</v>
      </c>
      <c r="G149" s="207"/>
      <c r="H149" s="207"/>
      <c r="I149" s="210"/>
      <c r="J149" s="221">
        <f>BK149</f>
        <v>0</v>
      </c>
      <c r="K149" s="207"/>
      <c r="L149" s="212"/>
      <c r="M149" s="213"/>
      <c r="N149" s="214"/>
      <c r="O149" s="214"/>
      <c r="P149" s="215">
        <f>SUM(P150:P160)</f>
        <v>0</v>
      </c>
      <c r="Q149" s="214"/>
      <c r="R149" s="215">
        <f>SUM(R150:R160)</f>
        <v>0</v>
      </c>
      <c r="S149" s="214"/>
      <c r="T149" s="216">
        <f>SUM(T150:T160)</f>
        <v>0</v>
      </c>
      <c r="AR149" s="217" t="s">
        <v>85</v>
      </c>
      <c r="AT149" s="218" t="s">
        <v>77</v>
      </c>
      <c r="AU149" s="218" t="s">
        <v>85</v>
      </c>
      <c r="AY149" s="217" t="s">
        <v>140</v>
      </c>
      <c r="BK149" s="219">
        <f>SUM(BK150:BK160)</f>
        <v>0</v>
      </c>
    </row>
    <row r="150" spans="2:65" s="1" customFormat="1" ht="16.5" customHeight="1">
      <c r="B150" s="35"/>
      <c r="C150" s="222" t="s">
        <v>172</v>
      </c>
      <c r="D150" s="222" t="s">
        <v>142</v>
      </c>
      <c r="E150" s="223" t="s">
        <v>382</v>
      </c>
      <c r="F150" s="224" t="s">
        <v>383</v>
      </c>
      <c r="G150" s="225" t="s">
        <v>145</v>
      </c>
      <c r="H150" s="226">
        <v>148</v>
      </c>
      <c r="I150" s="227"/>
      <c r="J150" s="228">
        <f>ROUND(I150*H150,2)</f>
        <v>0</v>
      </c>
      <c r="K150" s="224" t="s">
        <v>156</v>
      </c>
      <c r="L150" s="40"/>
      <c r="M150" s="229" t="s">
        <v>1</v>
      </c>
      <c r="N150" s="230" t="s">
        <v>43</v>
      </c>
      <c r="O150" s="83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33" t="s">
        <v>146</v>
      </c>
      <c r="AT150" s="233" t="s">
        <v>142</v>
      </c>
      <c r="AU150" s="233" t="s">
        <v>87</v>
      </c>
      <c r="AY150" s="14" t="s">
        <v>140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4" t="s">
        <v>85</v>
      </c>
      <c r="BK150" s="234">
        <f>ROUND(I150*H150,2)</f>
        <v>0</v>
      </c>
      <c r="BL150" s="14" t="s">
        <v>146</v>
      </c>
      <c r="BM150" s="233" t="s">
        <v>384</v>
      </c>
    </row>
    <row r="151" spans="2:47" s="1" customFormat="1" ht="12">
      <c r="B151" s="35"/>
      <c r="C151" s="36"/>
      <c r="D151" s="235" t="s">
        <v>148</v>
      </c>
      <c r="E151" s="36"/>
      <c r="F151" s="236" t="s">
        <v>385</v>
      </c>
      <c r="G151" s="36"/>
      <c r="H151" s="36"/>
      <c r="I151" s="137"/>
      <c r="J151" s="36"/>
      <c r="K151" s="36"/>
      <c r="L151" s="40"/>
      <c r="M151" s="237"/>
      <c r="N151" s="83"/>
      <c r="O151" s="83"/>
      <c r="P151" s="83"/>
      <c r="Q151" s="83"/>
      <c r="R151" s="83"/>
      <c r="S151" s="83"/>
      <c r="T151" s="84"/>
      <c r="AT151" s="14" t="s">
        <v>148</v>
      </c>
      <c r="AU151" s="14" t="s">
        <v>87</v>
      </c>
    </row>
    <row r="152" spans="2:51" s="12" customFormat="1" ht="12">
      <c r="B152" s="238"/>
      <c r="C152" s="239"/>
      <c r="D152" s="235" t="s">
        <v>150</v>
      </c>
      <c r="E152" s="240" t="s">
        <v>1</v>
      </c>
      <c r="F152" s="241" t="s">
        <v>386</v>
      </c>
      <c r="G152" s="239"/>
      <c r="H152" s="242">
        <v>148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150</v>
      </c>
      <c r="AU152" s="248" t="s">
        <v>87</v>
      </c>
      <c r="AV152" s="12" t="s">
        <v>87</v>
      </c>
      <c r="AW152" s="12" t="s">
        <v>33</v>
      </c>
      <c r="AX152" s="12" t="s">
        <v>85</v>
      </c>
      <c r="AY152" s="248" t="s">
        <v>140</v>
      </c>
    </row>
    <row r="153" spans="2:65" s="1" customFormat="1" ht="24" customHeight="1">
      <c r="B153" s="35"/>
      <c r="C153" s="222" t="s">
        <v>185</v>
      </c>
      <c r="D153" s="222" t="s">
        <v>142</v>
      </c>
      <c r="E153" s="223" t="s">
        <v>154</v>
      </c>
      <c r="F153" s="224" t="s">
        <v>155</v>
      </c>
      <c r="G153" s="225" t="s">
        <v>145</v>
      </c>
      <c r="H153" s="226">
        <v>460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387</v>
      </c>
    </row>
    <row r="154" spans="2:47" s="1" customFormat="1" ht="12">
      <c r="B154" s="35"/>
      <c r="C154" s="36"/>
      <c r="D154" s="235" t="s">
        <v>148</v>
      </c>
      <c r="E154" s="36"/>
      <c r="F154" s="236" t="s">
        <v>158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5" s="1" customFormat="1" ht="24" customHeight="1">
      <c r="B155" s="35"/>
      <c r="C155" s="222" t="s">
        <v>196</v>
      </c>
      <c r="D155" s="222" t="s">
        <v>142</v>
      </c>
      <c r="E155" s="223" t="s">
        <v>160</v>
      </c>
      <c r="F155" s="224" t="s">
        <v>161</v>
      </c>
      <c r="G155" s="225" t="s">
        <v>145</v>
      </c>
      <c r="H155" s="226">
        <v>460</v>
      </c>
      <c r="I155" s="227"/>
      <c r="J155" s="228">
        <f>ROUND(I155*H155,2)</f>
        <v>0</v>
      </c>
      <c r="K155" s="224" t="s">
        <v>156</v>
      </c>
      <c r="L155" s="40"/>
      <c r="M155" s="229" t="s">
        <v>1</v>
      </c>
      <c r="N155" s="230" t="s">
        <v>43</v>
      </c>
      <c r="O155" s="83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146</v>
      </c>
      <c r="AT155" s="233" t="s">
        <v>142</v>
      </c>
      <c r="AU155" s="233" t="s">
        <v>87</v>
      </c>
      <c r="AY155" s="14" t="s">
        <v>140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4" t="s">
        <v>85</v>
      </c>
      <c r="BK155" s="234">
        <f>ROUND(I155*H155,2)</f>
        <v>0</v>
      </c>
      <c r="BL155" s="14" t="s">
        <v>146</v>
      </c>
      <c r="BM155" s="233" t="s">
        <v>388</v>
      </c>
    </row>
    <row r="156" spans="2:47" s="1" customFormat="1" ht="12">
      <c r="B156" s="35"/>
      <c r="C156" s="36"/>
      <c r="D156" s="235" t="s">
        <v>148</v>
      </c>
      <c r="E156" s="36"/>
      <c r="F156" s="236" t="s">
        <v>163</v>
      </c>
      <c r="G156" s="36"/>
      <c r="H156" s="36"/>
      <c r="I156" s="137"/>
      <c r="J156" s="36"/>
      <c r="K156" s="36"/>
      <c r="L156" s="40"/>
      <c r="M156" s="237"/>
      <c r="N156" s="83"/>
      <c r="O156" s="83"/>
      <c r="P156" s="83"/>
      <c r="Q156" s="83"/>
      <c r="R156" s="83"/>
      <c r="S156" s="83"/>
      <c r="T156" s="84"/>
      <c r="AT156" s="14" t="s">
        <v>148</v>
      </c>
      <c r="AU156" s="14" t="s">
        <v>87</v>
      </c>
    </row>
    <row r="157" spans="2:65" s="1" customFormat="1" ht="24" customHeight="1">
      <c r="B157" s="35"/>
      <c r="C157" s="222" t="s">
        <v>201</v>
      </c>
      <c r="D157" s="222" t="s">
        <v>142</v>
      </c>
      <c r="E157" s="223" t="s">
        <v>164</v>
      </c>
      <c r="F157" s="224" t="s">
        <v>165</v>
      </c>
      <c r="G157" s="225" t="s">
        <v>145</v>
      </c>
      <c r="H157" s="226">
        <v>460</v>
      </c>
      <c r="I157" s="227"/>
      <c r="J157" s="228">
        <f>ROUND(I157*H157,2)</f>
        <v>0</v>
      </c>
      <c r="K157" s="224" t="s">
        <v>156</v>
      </c>
      <c r="L157" s="40"/>
      <c r="M157" s="229" t="s">
        <v>1</v>
      </c>
      <c r="N157" s="230" t="s">
        <v>43</v>
      </c>
      <c r="O157" s="83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146</v>
      </c>
      <c r="AT157" s="233" t="s">
        <v>142</v>
      </c>
      <c r="AU157" s="233" t="s">
        <v>87</v>
      </c>
      <c r="AY157" s="14" t="s">
        <v>140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4" t="s">
        <v>85</v>
      </c>
      <c r="BK157" s="234">
        <f>ROUND(I157*H157,2)</f>
        <v>0</v>
      </c>
      <c r="BL157" s="14" t="s">
        <v>146</v>
      </c>
      <c r="BM157" s="233" t="s">
        <v>166</v>
      </c>
    </row>
    <row r="158" spans="2:47" s="1" customFormat="1" ht="12">
      <c r="B158" s="35"/>
      <c r="C158" s="36"/>
      <c r="D158" s="235" t="s">
        <v>148</v>
      </c>
      <c r="E158" s="36"/>
      <c r="F158" s="236" t="s">
        <v>167</v>
      </c>
      <c r="G158" s="36"/>
      <c r="H158" s="36"/>
      <c r="I158" s="137"/>
      <c r="J158" s="36"/>
      <c r="K158" s="36"/>
      <c r="L158" s="40"/>
      <c r="M158" s="237"/>
      <c r="N158" s="83"/>
      <c r="O158" s="83"/>
      <c r="P158" s="83"/>
      <c r="Q158" s="83"/>
      <c r="R158" s="83"/>
      <c r="S158" s="83"/>
      <c r="T158" s="84"/>
      <c r="AT158" s="14" t="s">
        <v>148</v>
      </c>
      <c r="AU158" s="14" t="s">
        <v>87</v>
      </c>
    </row>
    <row r="159" spans="2:65" s="1" customFormat="1" ht="24" customHeight="1">
      <c r="B159" s="35"/>
      <c r="C159" s="222" t="s">
        <v>206</v>
      </c>
      <c r="D159" s="222" t="s">
        <v>142</v>
      </c>
      <c r="E159" s="223" t="s">
        <v>168</v>
      </c>
      <c r="F159" s="224" t="s">
        <v>169</v>
      </c>
      <c r="G159" s="225" t="s">
        <v>145</v>
      </c>
      <c r="H159" s="226">
        <v>460</v>
      </c>
      <c r="I159" s="227"/>
      <c r="J159" s="228">
        <f>ROUND(I159*H159,2)</f>
        <v>0</v>
      </c>
      <c r="K159" s="224" t="s">
        <v>156</v>
      </c>
      <c r="L159" s="40"/>
      <c r="M159" s="229" t="s">
        <v>1</v>
      </c>
      <c r="N159" s="230" t="s">
        <v>43</v>
      </c>
      <c r="O159" s="83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146</v>
      </c>
      <c r="AT159" s="233" t="s">
        <v>142</v>
      </c>
      <c r="AU159" s="233" t="s">
        <v>87</v>
      </c>
      <c r="AY159" s="14" t="s">
        <v>140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4" t="s">
        <v>85</v>
      </c>
      <c r="BK159" s="234">
        <f>ROUND(I159*H159,2)</f>
        <v>0</v>
      </c>
      <c r="BL159" s="14" t="s">
        <v>146</v>
      </c>
      <c r="BM159" s="233" t="s">
        <v>170</v>
      </c>
    </row>
    <row r="160" spans="2:47" s="1" customFormat="1" ht="12">
      <c r="B160" s="35"/>
      <c r="C160" s="36"/>
      <c r="D160" s="235" t="s">
        <v>148</v>
      </c>
      <c r="E160" s="36"/>
      <c r="F160" s="236" t="s">
        <v>171</v>
      </c>
      <c r="G160" s="36"/>
      <c r="H160" s="36"/>
      <c r="I160" s="137"/>
      <c r="J160" s="36"/>
      <c r="K160" s="36"/>
      <c r="L160" s="40"/>
      <c r="M160" s="237"/>
      <c r="N160" s="83"/>
      <c r="O160" s="83"/>
      <c r="P160" s="83"/>
      <c r="Q160" s="83"/>
      <c r="R160" s="83"/>
      <c r="S160" s="83"/>
      <c r="T160" s="84"/>
      <c r="AT160" s="14" t="s">
        <v>148</v>
      </c>
      <c r="AU160" s="14" t="s">
        <v>87</v>
      </c>
    </row>
    <row r="161" spans="2:63" s="11" customFormat="1" ht="22.8" customHeight="1">
      <c r="B161" s="206"/>
      <c r="C161" s="207"/>
      <c r="D161" s="208" t="s">
        <v>77</v>
      </c>
      <c r="E161" s="220" t="s">
        <v>172</v>
      </c>
      <c r="F161" s="220" t="s">
        <v>173</v>
      </c>
      <c r="G161" s="207"/>
      <c r="H161" s="207"/>
      <c r="I161" s="210"/>
      <c r="J161" s="221">
        <f>BK161</f>
        <v>0</v>
      </c>
      <c r="K161" s="207"/>
      <c r="L161" s="212"/>
      <c r="M161" s="213"/>
      <c r="N161" s="214"/>
      <c r="O161" s="214"/>
      <c r="P161" s="215">
        <f>SUM(P162:P165)</f>
        <v>0</v>
      </c>
      <c r="Q161" s="214"/>
      <c r="R161" s="215">
        <f>SUM(R162:R165)</f>
        <v>0.7318800000000001</v>
      </c>
      <c r="S161" s="214"/>
      <c r="T161" s="216">
        <f>SUM(T162:T165)</f>
        <v>0</v>
      </c>
      <c r="AR161" s="217" t="s">
        <v>85</v>
      </c>
      <c r="AT161" s="218" t="s">
        <v>77</v>
      </c>
      <c r="AU161" s="218" t="s">
        <v>85</v>
      </c>
      <c r="AY161" s="217" t="s">
        <v>140</v>
      </c>
      <c r="BK161" s="219">
        <f>SUM(BK162:BK165)</f>
        <v>0</v>
      </c>
    </row>
    <row r="162" spans="2:65" s="1" customFormat="1" ht="24" customHeight="1">
      <c r="B162" s="35"/>
      <c r="C162" s="222" t="s">
        <v>211</v>
      </c>
      <c r="D162" s="222" t="s">
        <v>142</v>
      </c>
      <c r="E162" s="223" t="s">
        <v>175</v>
      </c>
      <c r="F162" s="224" t="s">
        <v>176</v>
      </c>
      <c r="G162" s="225" t="s">
        <v>177</v>
      </c>
      <c r="H162" s="226">
        <v>1</v>
      </c>
      <c r="I162" s="227"/>
      <c r="J162" s="228">
        <f>ROUND(I162*H162,2)</f>
        <v>0</v>
      </c>
      <c r="K162" s="224" t="s">
        <v>156</v>
      </c>
      <c r="L162" s="40"/>
      <c r="M162" s="229" t="s">
        <v>1</v>
      </c>
      <c r="N162" s="230" t="s">
        <v>43</v>
      </c>
      <c r="O162" s="83"/>
      <c r="P162" s="231">
        <f>O162*H162</f>
        <v>0</v>
      </c>
      <c r="Q162" s="231">
        <v>0.4208</v>
      </c>
      <c r="R162" s="231">
        <f>Q162*H162</f>
        <v>0.4208</v>
      </c>
      <c r="S162" s="231">
        <v>0</v>
      </c>
      <c r="T162" s="232">
        <f>S162*H162</f>
        <v>0</v>
      </c>
      <c r="AR162" s="233" t="s">
        <v>146</v>
      </c>
      <c r="AT162" s="233" t="s">
        <v>142</v>
      </c>
      <c r="AU162" s="233" t="s">
        <v>87</v>
      </c>
      <c r="AY162" s="14" t="s">
        <v>140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4" t="s">
        <v>85</v>
      </c>
      <c r="BK162" s="234">
        <f>ROUND(I162*H162,2)</f>
        <v>0</v>
      </c>
      <c r="BL162" s="14" t="s">
        <v>146</v>
      </c>
      <c r="BM162" s="233" t="s">
        <v>178</v>
      </c>
    </row>
    <row r="163" spans="2:47" s="1" customFormat="1" ht="12">
      <c r="B163" s="35"/>
      <c r="C163" s="36"/>
      <c r="D163" s="235" t="s">
        <v>148</v>
      </c>
      <c r="E163" s="36"/>
      <c r="F163" s="236" t="s">
        <v>179</v>
      </c>
      <c r="G163" s="36"/>
      <c r="H163" s="36"/>
      <c r="I163" s="137"/>
      <c r="J163" s="36"/>
      <c r="K163" s="36"/>
      <c r="L163" s="40"/>
      <c r="M163" s="237"/>
      <c r="N163" s="83"/>
      <c r="O163" s="83"/>
      <c r="P163" s="83"/>
      <c r="Q163" s="83"/>
      <c r="R163" s="83"/>
      <c r="S163" s="83"/>
      <c r="T163" s="84"/>
      <c r="AT163" s="14" t="s">
        <v>148</v>
      </c>
      <c r="AU163" s="14" t="s">
        <v>87</v>
      </c>
    </row>
    <row r="164" spans="2:65" s="1" customFormat="1" ht="24" customHeight="1">
      <c r="B164" s="35"/>
      <c r="C164" s="222" t="s">
        <v>216</v>
      </c>
      <c r="D164" s="222" t="s">
        <v>142</v>
      </c>
      <c r="E164" s="223" t="s">
        <v>181</v>
      </c>
      <c r="F164" s="224" t="s">
        <v>182</v>
      </c>
      <c r="G164" s="225" t="s">
        <v>177</v>
      </c>
      <c r="H164" s="226">
        <v>1</v>
      </c>
      <c r="I164" s="227"/>
      <c r="J164" s="228">
        <f>ROUND(I164*H164,2)</f>
        <v>0</v>
      </c>
      <c r="K164" s="224" t="s">
        <v>156</v>
      </c>
      <c r="L164" s="40"/>
      <c r="M164" s="229" t="s">
        <v>1</v>
      </c>
      <c r="N164" s="230" t="s">
        <v>43</v>
      </c>
      <c r="O164" s="83"/>
      <c r="P164" s="231">
        <f>O164*H164</f>
        <v>0</v>
      </c>
      <c r="Q164" s="231">
        <v>0.31108</v>
      </c>
      <c r="R164" s="231">
        <f>Q164*H164</f>
        <v>0.31108</v>
      </c>
      <c r="S164" s="231">
        <v>0</v>
      </c>
      <c r="T164" s="232">
        <f>S164*H164</f>
        <v>0</v>
      </c>
      <c r="AR164" s="233" t="s">
        <v>146</v>
      </c>
      <c r="AT164" s="233" t="s">
        <v>142</v>
      </c>
      <c r="AU164" s="233" t="s">
        <v>87</v>
      </c>
      <c r="AY164" s="14" t="s">
        <v>140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4" t="s">
        <v>85</v>
      </c>
      <c r="BK164" s="234">
        <f>ROUND(I164*H164,2)</f>
        <v>0</v>
      </c>
      <c r="BL164" s="14" t="s">
        <v>146</v>
      </c>
      <c r="BM164" s="233" t="s">
        <v>183</v>
      </c>
    </row>
    <row r="165" spans="2:47" s="1" customFormat="1" ht="12">
      <c r="B165" s="35"/>
      <c r="C165" s="36"/>
      <c r="D165" s="235" t="s">
        <v>148</v>
      </c>
      <c r="E165" s="36"/>
      <c r="F165" s="236" t="s">
        <v>184</v>
      </c>
      <c r="G165" s="36"/>
      <c r="H165" s="36"/>
      <c r="I165" s="137"/>
      <c r="J165" s="36"/>
      <c r="K165" s="36"/>
      <c r="L165" s="40"/>
      <c r="M165" s="237"/>
      <c r="N165" s="83"/>
      <c r="O165" s="83"/>
      <c r="P165" s="83"/>
      <c r="Q165" s="83"/>
      <c r="R165" s="83"/>
      <c r="S165" s="83"/>
      <c r="T165" s="84"/>
      <c r="AT165" s="14" t="s">
        <v>148</v>
      </c>
      <c r="AU165" s="14" t="s">
        <v>87</v>
      </c>
    </row>
    <row r="166" spans="2:63" s="11" customFormat="1" ht="22.8" customHeight="1">
      <c r="B166" s="206"/>
      <c r="C166" s="207"/>
      <c r="D166" s="208" t="s">
        <v>77</v>
      </c>
      <c r="E166" s="220" t="s">
        <v>185</v>
      </c>
      <c r="F166" s="220" t="s">
        <v>186</v>
      </c>
      <c r="G166" s="207"/>
      <c r="H166" s="207"/>
      <c r="I166" s="210"/>
      <c r="J166" s="221">
        <f>BK166</f>
        <v>0</v>
      </c>
      <c r="K166" s="207"/>
      <c r="L166" s="212"/>
      <c r="M166" s="213"/>
      <c r="N166" s="214"/>
      <c r="O166" s="214"/>
      <c r="P166" s="215">
        <f>SUM(P167:P176)</f>
        <v>0</v>
      </c>
      <c r="Q166" s="214"/>
      <c r="R166" s="215">
        <f>SUM(R167:R176)</f>
        <v>0.0027999999999999995</v>
      </c>
      <c r="S166" s="214"/>
      <c r="T166" s="216">
        <f>SUM(T167:T176)</f>
        <v>9.200000000000001</v>
      </c>
      <c r="AR166" s="217" t="s">
        <v>85</v>
      </c>
      <c r="AT166" s="218" t="s">
        <v>77</v>
      </c>
      <c r="AU166" s="218" t="s">
        <v>85</v>
      </c>
      <c r="AY166" s="217" t="s">
        <v>140</v>
      </c>
      <c r="BK166" s="219">
        <f>SUM(BK167:BK176)</f>
        <v>0</v>
      </c>
    </row>
    <row r="167" spans="2:65" s="1" customFormat="1" ht="24" customHeight="1">
      <c r="B167" s="35"/>
      <c r="C167" s="222" t="s">
        <v>8</v>
      </c>
      <c r="D167" s="222" t="s">
        <v>142</v>
      </c>
      <c r="E167" s="223" t="s">
        <v>197</v>
      </c>
      <c r="F167" s="224" t="s">
        <v>198</v>
      </c>
      <c r="G167" s="225" t="s">
        <v>189</v>
      </c>
      <c r="H167" s="226">
        <v>10</v>
      </c>
      <c r="I167" s="227"/>
      <c r="J167" s="228">
        <f>ROUND(I167*H167,2)</f>
        <v>0</v>
      </c>
      <c r="K167" s="224" t="s">
        <v>156</v>
      </c>
      <c r="L167" s="40"/>
      <c r="M167" s="229" t="s">
        <v>1</v>
      </c>
      <c r="N167" s="230" t="s">
        <v>43</v>
      </c>
      <c r="O167" s="83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146</v>
      </c>
      <c r="AT167" s="233" t="s">
        <v>142</v>
      </c>
      <c r="AU167" s="233" t="s">
        <v>87</v>
      </c>
      <c r="AY167" s="14" t="s">
        <v>140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4" t="s">
        <v>85</v>
      </c>
      <c r="BK167" s="234">
        <f>ROUND(I167*H167,2)</f>
        <v>0</v>
      </c>
      <c r="BL167" s="14" t="s">
        <v>146</v>
      </c>
      <c r="BM167" s="233" t="s">
        <v>199</v>
      </c>
    </row>
    <row r="168" spans="2:47" s="1" customFormat="1" ht="12">
      <c r="B168" s="35"/>
      <c r="C168" s="36"/>
      <c r="D168" s="235" t="s">
        <v>148</v>
      </c>
      <c r="E168" s="36"/>
      <c r="F168" s="236" t="s">
        <v>200</v>
      </c>
      <c r="G168" s="36"/>
      <c r="H168" s="36"/>
      <c r="I168" s="137"/>
      <c r="J168" s="36"/>
      <c r="K168" s="36"/>
      <c r="L168" s="40"/>
      <c r="M168" s="237"/>
      <c r="N168" s="83"/>
      <c r="O168" s="83"/>
      <c r="P168" s="83"/>
      <c r="Q168" s="83"/>
      <c r="R168" s="83"/>
      <c r="S168" s="83"/>
      <c r="T168" s="84"/>
      <c r="AT168" s="14" t="s">
        <v>148</v>
      </c>
      <c r="AU168" s="14" t="s">
        <v>87</v>
      </c>
    </row>
    <row r="169" spans="2:65" s="1" customFormat="1" ht="24" customHeight="1">
      <c r="B169" s="35"/>
      <c r="C169" s="222" t="s">
        <v>228</v>
      </c>
      <c r="D169" s="222" t="s">
        <v>142</v>
      </c>
      <c r="E169" s="223" t="s">
        <v>202</v>
      </c>
      <c r="F169" s="224" t="s">
        <v>203</v>
      </c>
      <c r="G169" s="225" t="s">
        <v>189</v>
      </c>
      <c r="H169" s="226">
        <v>10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0.00028</v>
      </c>
      <c r="R169" s="231">
        <f>Q169*H169</f>
        <v>0.0027999999999999995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204</v>
      </c>
    </row>
    <row r="170" spans="2:47" s="1" customFormat="1" ht="12">
      <c r="B170" s="35"/>
      <c r="C170" s="36"/>
      <c r="D170" s="235" t="s">
        <v>148</v>
      </c>
      <c r="E170" s="36"/>
      <c r="F170" s="236" t="s">
        <v>205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65" s="1" customFormat="1" ht="24" customHeight="1">
      <c r="B171" s="35"/>
      <c r="C171" s="222" t="s">
        <v>236</v>
      </c>
      <c r="D171" s="222" t="s">
        <v>142</v>
      </c>
      <c r="E171" s="223" t="s">
        <v>207</v>
      </c>
      <c r="F171" s="224" t="s">
        <v>208</v>
      </c>
      <c r="G171" s="225" t="s">
        <v>189</v>
      </c>
      <c r="H171" s="226">
        <v>10</v>
      </c>
      <c r="I171" s="227"/>
      <c r="J171" s="228">
        <f>ROUND(I171*H171,2)</f>
        <v>0</v>
      </c>
      <c r="K171" s="224" t="s">
        <v>156</v>
      </c>
      <c r="L171" s="40"/>
      <c r="M171" s="229" t="s">
        <v>1</v>
      </c>
      <c r="N171" s="230" t="s">
        <v>43</v>
      </c>
      <c r="O171" s="83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146</v>
      </c>
      <c r="AT171" s="233" t="s">
        <v>142</v>
      </c>
      <c r="AU171" s="233" t="s">
        <v>87</v>
      </c>
      <c r="AY171" s="14" t="s">
        <v>140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4" t="s">
        <v>85</v>
      </c>
      <c r="BK171" s="234">
        <f>ROUND(I171*H171,2)</f>
        <v>0</v>
      </c>
      <c r="BL171" s="14" t="s">
        <v>146</v>
      </c>
      <c r="BM171" s="233" t="s">
        <v>209</v>
      </c>
    </row>
    <row r="172" spans="2:47" s="1" customFormat="1" ht="12">
      <c r="B172" s="35"/>
      <c r="C172" s="36"/>
      <c r="D172" s="235" t="s">
        <v>148</v>
      </c>
      <c r="E172" s="36"/>
      <c r="F172" s="236" t="s">
        <v>210</v>
      </c>
      <c r="G172" s="36"/>
      <c r="H172" s="36"/>
      <c r="I172" s="137"/>
      <c r="J172" s="36"/>
      <c r="K172" s="36"/>
      <c r="L172" s="40"/>
      <c r="M172" s="237"/>
      <c r="N172" s="83"/>
      <c r="O172" s="83"/>
      <c r="P172" s="83"/>
      <c r="Q172" s="83"/>
      <c r="R172" s="83"/>
      <c r="S172" s="83"/>
      <c r="T172" s="84"/>
      <c r="AT172" s="14" t="s">
        <v>148</v>
      </c>
      <c r="AU172" s="14" t="s">
        <v>87</v>
      </c>
    </row>
    <row r="173" spans="2:65" s="1" customFormat="1" ht="16.5" customHeight="1">
      <c r="B173" s="35"/>
      <c r="C173" s="222" t="s">
        <v>242</v>
      </c>
      <c r="D173" s="222" t="s">
        <v>142</v>
      </c>
      <c r="E173" s="223" t="s">
        <v>212</v>
      </c>
      <c r="F173" s="224" t="s">
        <v>213</v>
      </c>
      <c r="G173" s="225" t="s">
        <v>189</v>
      </c>
      <c r="H173" s="226">
        <v>10</v>
      </c>
      <c r="I173" s="227"/>
      <c r="J173" s="228">
        <f>ROUND(I173*H173,2)</f>
        <v>0</v>
      </c>
      <c r="K173" s="224" t="s">
        <v>156</v>
      </c>
      <c r="L173" s="40"/>
      <c r="M173" s="229" t="s">
        <v>1</v>
      </c>
      <c r="N173" s="230" t="s">
        <v>43</v>
      </c>
      <c r="O173" s="83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146</v>
      </c>
      <c r="AT173" s="233" t="s">
        <v>142</v>
      </c>
      <c r="AU173" s="233" t="s">
        <v>87</v>
      </c>
      <c r="AY173" s="14" t="s">
        <v>140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4" t="s">
        <v>85</v>
      </c>
      <c r="BK173" s="234">
        <f>ROUND(I173*H173,2)</f>
        <v>0</v>
      </c>
      <c r="BL173" s="14" t="s">
        <v>146</v>
      </c>
      <c r="BM173" s="233" t="s">
        <v>214</v>
      </c>
    </row>
    <row r="174" spans="2:47" s="1" customFormat="1" ht="12">
      <c r="B174" s="35"/>
      <c r="C174" s="36"/>
      <c r="D174" s="235" t="s">
        <v>148</v>
      </c>
      <c r="E174" s="36"/>
      <c r="F174" s="236" t="s">
        <v>215</v>
      </c>
      <c r="G174" s="36"/>
      <c r="H174" s="36"/>
      <c r="I174" s="137"/>
      <c r="J174" s="36"/>
      <c r="K174" s="36"/>
      <c r="L174" s="40"/>
      <c r="M174" s="237"/>
      <c r="N174" s="83"/>
      <c r="O174" s="83"/>
      <c r="P174" s="83"/>
      <c r="Q174" s="83"/>
      <c r="R174" s="83"/>
      <c r="S174" s="83"/>
      <c r="T174" s="84"/>
      <c r="AT174" s="14" t="s">
        <v>148</v>
      </c>
      <c r="AU174" s="14" t="s">
        <v>87</v>
      </c>
    </row>
    <row r="175" spans="2:65" s="1" customFormat="1" ht="24" customHeight="1">
      <c r="B175" s="35"/>
      <c r="C175" s="222" t="s">
        <v>250</v>
      </c>
      <c r="D175" s="222" t="s">
        <v>142</v>
      </c>
      <c r="E175" s="223" t="s">
        <v>217</v>
      </c>
      <c r="F175" s="224" t="s">
        <v>218</v>
      </c>
      <c r="G175" s="225" t="s">
        <v>145</v>
      </c>
      <c r="H175" s="226">
        <v>460</v>
      </c>
      <c r="I175" s="227"/>
      <c r="J175" s="228">
        <f>ROUND(I175*H175,2)</f>
        <v>0</v>
      </c>
      <c r="K175" s="224" t="s">
        <v>156</v>
      </c>
      <c r="L175" s="40"/>
      <c r="M175" s="229" t="s">
        <v>1</v>
      </c>
      <c r="N175" s="230" t="s">
        <v>43</v>
      </c>
      <c r="O175" s="83"/>
      <c r="P175" s="231">
        <f>O175*H175</f>
        <v>0</v>
      </c>
      <c r="Q175" s="231">
        <v>0</v>
      </c>
      <c r="R175" s="231">
        <f>Q175*H175</f>
        <v>0</v>
      </c>
      <c r="S175" s="231">
        <v>0.02</v>
      </c>
      <c r="T175" s="232">
        <f>S175*H175</f>
        <v>9.200000000000001</v>
      </c>
      <c r="AR175" s="233" t="s">
        <v>146</v>
      </c>
      <c r="AT175" s="233" t="s">
        <v>142</v>
      </c>
      <c r="AU175" s="233" t="s">
        <v>87</v>
      </c>
      <c r="AY175" s="14" t="s">
        <v>140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4" t="s">
        <v>85</v>
      </c>
      <c r="BK175" s="234">
        <f>ROUND(I175*H175,2)</f>
        <v>0</v>
      </c>
      <c r="BL175" s="14" t="s">
        <v>146</v>
      </c>
      <c r="BM175" s="233" t="s">
        <v>219</v>
      </c>
    </row>
    <row r="176" spans="2:47" s="1" customFormat="1" ht="12">
      <c r="B176" s="35"/>
      <c r="C176" s="36"/>
      <c r="D176" s="235" t="s">
        <v>148</v>
      </c>
      <c r="E176" s="36"/>
      <c r="F176" s="236" t="s">
        <v>220</v>
      </c>
      <c r="G176" s="36"/>
      <c r="H176" s="36"/>
      <c r="I176" s="137"/>
      <c r="J176" s="36"/>
      <c r="K176" s="36"/>
      <c r="L176" s="40"/>
      <c r="M176" s="237"/>
      <c r="N176" s="83"/>
      <c r="O176" s="83"/>
      <c r="P176" s="83"/>
      <c r="Q176" s="83"/>
      <c r="R176" s="83"/>
      <c r="S176" s="83"/>
      <c r="T176" s="84"/>
      <c r="AT176" s="14" t="s">
        <v>148</v>
      </c>
      <c r="AU176" s="14" t="s">
        <v>87</v>
      </c>
    </row>
    <row r="177" spans="2:63" s="11" customFormat="1" ht="22.8" customHeight="1">
      <c r="B177" s="206"/>
      <c r="C177" s="207"/>
      <c r="D177" s="208" t="s">
        <v>77</v>
      </c>
      <c r="E177" s="220" t="s">
        <v>221</v>
      </c>
      <c r="F177" s="220" t="s">
        <v>222</v>
      </c>
      <c r="G177" s="207"/>
      <c r="H177" s="207"/>
      <c r="I177" s="210"/>
      <c r="J177" s="221">
        <f>BK177</f>
        <v>0</v>
      </c>
      <c r="K177" s="207"/>
      <c r="L177" s="212"/>
      <c r="M177" s="213"/>
      <c r="N177" s="214"/>
      <c r="O177" s="214"/>
      <c r="P177" s="215">
        <f>SUM(P178:P189)</f>
        <v>0</v>
      </c>
      <c r="Q177" s="214"/>
      <c r="R177" s="215">
        <f>SUM(R178:R189)</f>
        <v>0</v>
      </c>
      <c r="S177" s="214"/>
      <c r="T177" s="216">
        <f>SUM(T178:T189)</f>
        <v>0</v>
      </c>
      <c r="AR177" s="217" t="s">
        <v>85</v>
      </c>
      <c r="AT177" s="218" t="s">
        <v>77</v>
      </c>
      <c r="AU177" s="218" t="s">
        <v>85</v>
      </c>
      <c r="AY177" s="217" t="s">
        <v>140</v>
      </c>
      <c r="BK177" s="219">
        <f>SUM(BK178:BK189)</f>
        <v>0</v>
      </c>
    </row>
    <row r="178" spans="2:65" s="1" customFormat="1" ht="16.5" customHeight="1">
      <c r="B178" s="35"/>
      <c r="C178" s="222" t="s">
        <v>257</v>
      </c>
      <c r="D178" s="222" t="s">
        <v>142</v>
      </c>
      <c r="E178" s="223" t="s">
        <v>223</v>
      </c>
      <c r="F178" s="224" t="s">
        <v>224</v>
      </c>
      <c r="G178" s="225" t="s">
        <v>225</v>
      </c>
      <c r="H178" s="226">
        <v>133.8</v>
      </c>
      <c r="I178" s="227"/>
      <c r="J178" s="228">
        <f>ROUND(I178*H178,2)</f>
        <v>0</v>
      </c>
      <c r="K178" s="224" t="s">
        <v>156</v>
      </c>
      <c r="L178" s="40"/>
      <c r="M178" s="229" t="s">
        <v>1</v>
      </c>
      <c r="N178" s="230" t="s">
        <v>43</v>
      </c>
      <c r="O178" s="83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146</v>
      </c>
      <c r="AT178" s="233" t="s">
        <v>142</v>
      </c>
      <c r="AU178" s="233" t="s">
        <v>87</v>
      </c>
      <c r="AY178" s="14" t="s">
        <v>140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4" t="s">
        <v>85</v>
      </c>
      <c r="BK178" s="234">
        <f>ROUND(I178*H178,2)</f>
        <v>0</v>
      </c>
      <c r="BL178" s="14" t="s">
        <v>146</v>
      </c>
      <c r="BM178" s="233" t="s">
        <v>226</v>
      </c>
    </row>
    <row r="179" spans="2:47" s="1" customFormat="1" ht="12">
      <c r="B179" s="35"/>
      <c r="C179" s="36"/>
      <c r="D179" s="235" t="s">
        <v>148</v>
      </c>
      <c r="E179" s="36"/>
      <c r="F179" s="236" t="s">
        <v>227</v>
      </c>
      <c r="G179" s="36"/>
      <c r="H179" s="36"/>
      <c r="I179" s="137"/>
      <c r="J179" s="36"/>
      <c r="K179" s="36"/>
      <c r="L179" s="40"/>
      <c r="M179" s="237"/>
      <c r="N179" s="83"/>
      <c r="O179" s="83"/>
      <c r="P179" s="83"/>
      <c r="Q179" s="83"/>
      <c r="R179" s="83"/>
      <c r="S179" s="83"/>
      <c r="T179" s="84"/>
      <c r="AT179" s="14" t="s">
        <v>148</v>
      </c>
      <c r="AU179" s="14" t="s">
        <v>87</v>
      </c>
    </row>
    <row r="180" spans="2:65" s="1" customFormat="1" ht="24" customHeight="1">
      <c r="B180" s="35"/>
      <c r="C180" s="222" t="s">
        <v>7</v>
      </c>
      <c r="D180" s="222" t="s">
        <v>142</v>
      </c>
      <c r="E180" s="223" t="s">
        <v>229</v>
      </c>
      <c r="F180" s="224" t="s">
        <v>230</v>
      </c>
      <c r="G180" s="225" t="s">
        <v>225</v>
      </c>
      <c r="H180" s="226">
        <v>1204.2</v>
      </c>
      <c r="I180" s="227"/>
      <c r="J180" s="228">
        <f>ROUND(I180*H180,2)</f>
        <v>0</v>
      </c>
      <c r="K180" s="224" t="s">
        <v>156</v>
      </c>
      <c r="L180" s="40"/>
      <c r="M180" s="229" t="s">
        <v>1</v>
      </c>
      <c r="N180" s="230" t="s">
        <v>43</v>
      </c>
      <c r="O180" s="83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146</v>
      </c>
      <c r="AT180" s="233" t="s">
        <v>142</v>
      </c>
      <c r="AU180" s="233" t="s">
        <v>87</v>
      </c>
      <c r="AY180" s="14" t="s">
        <v>140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4" t="s">
        <v>85</v>
      </c>
      <c r="BK180" s="234">
        <f>ROUND(I180*H180,2)</f>
        <v>0</v>
      </c>
      <c r="BL180" s="14" t="s">
        <v>146</v>
      </c>
      <c r="BM180" s="233" t="s">
        <v>231</v>
      </c>
    </row>
    <row r="181" spans="2:47" s="1" customFormat="1" ht="12">
      <c r="B181" s="35"/>
      <c r="C181" s="36"/>
      <c r="D181" s="235" t="s">
        <v>148</v>
      </c>
      <c r="E181" s="36"/>
      <c r="F181" s="236" t="s">
        <v>232</v>
      </c>
      <c r="G181" s="36"/>
      <c r="H181" s="36"/>
      <c r="I181" s="137"/>
      <c r="J181" s="36"/>
      <c r="K181" s="36"/>
      <c r="L181" s="40"/>
      <c r="M181" s="237"/>
      <c r="N181" s="83"/>
      <c r="O181" s="83"/>
      <c r="P181" s="83"/>
      <c r="Q181" s="83"/>
      <c r="R181" s="83"/>
      <c r="S181" s="83"/>
      <c r="T181" s="84"/>
      <c r="AT181" s="14" t="s">
        <v>148</v>
      </c>
      <c r="AU181" s="14" t="s">
        <v>87</v>
      </c>
    </row>
    <row r="182" spans="2:47" s="1" customFormat="1" ht="12">
      <c r="B182" s="35"/>
      <c r="C182" s="36"/>
      <c r="D182" s="235" t="s">
        <v>233</v>
      </c>
      <c r="E182" s="36"/>
      <c r="F182" s="259" t="s">
        <v>234</v>
      </c>
      <c r="G182" s="36"/>
      <c r="H182" s="36"/>
      <c r="I182" s="137"/>
      <c r="J182" s="36"/>
      <c r="K182" s="36"/>
      <c r="L182" s="40"/>
      <c r="M182" s="237"/>
      <c r="N182" s="83"/>
      <c r="O182" s="83"/>
      <c r="P182" s="83"/>
      <c r="Q182" s="83"/>
      <c r="R182" s="83"/>
      <c r="S182" s="83"/>
      <c r="T182" s="84"/>
      <c r="AT182" s="14" t="s">
        <v>233</v>
      </c>
      <c r="AU182" s="14" t="s">
        <v>87</v>
      </c>
    </row>
    <row r="183" spans="2:51" s="12" customFormat="1" ht="12">
      <c r="B183" s="238"/>
      <c r="C183" s="239"/>
      <c r="D183" s="235" t="s">
        <v>150</v>
      </c>
      <c r="E183" s="239"/>
      <c r="F183" s="241" t="s">
        <v>389</v>
      </c>
      <c r="G183" s="239"/>
      <c r="H183" s="242">
        <v>1204.2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150</v>
      </c>
      <c r="AU183" s="248" t="s">
        <v>87</v>
      </c>
      <c r="AV183" s="12" t="s">
        <v>87</v>
      </c>
      <c r="AW183" s="12" t="s">
        <v>4</v>
      </c>
      <c r="AX183" s="12" t="s">
        <v>85</v>
      </c>
      <c r="AY183" s="248" t="s">
        <v>140</v>
      </c>
    </row>
    <row r="184" spans="2:65" s="1" customFormat="1" ht="24" customHeight="1">
      <c r="B184" s="35"/>
      <c r="C184" s="222" t="s">
        <v>336</v>
      </c>
      <c r="D184" s="222" t="s">
        <v>142</v>
      </c>
      <c r="E184" s="223" t="s">
        <v>237</v>
      </c>
      <c r="F184" s="224" t="s">
        <v>238</v>
      </c>
      <c r="G184" s="225" t="s">
        <v>225</v>
      </c>
      <c r="H184" s="226">
        <v>142.6</v>
      </c>
      <c r="I184" s="227"/>
      <c r="J184" s="228">
        <f>ROUND(I184*H184,2)</f>
        <v>0</v>
      </c>
      <c r="K184" s="224" t="s">
        <v>156</v>
      </c>
      <c r="L184" s="40"/>
      <c r="M184" s="229" t="s">
        <v>1</v>
      </c>
      <c r="N184" s="230" t="s">
        <v>43</v>
      </c>
      <c r="O184" s="83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146</v>
      </c>
      <c r="AT184" s="233" t="s">
        <v>142</v>
      </c>
      <c r="AU184" s="233" t="s">
        <v>87</v>
      </c>
      <c r="AY184" s="14" t="s">
        <v>140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4" t="s">
        <v>85</v>
      </c>
      <c r="BK184" s="234">
        <f>ROUND(I184*H184,2)</f>
        <v>0</v>
      </c>
      <c r="BL184" s="14" t="s">
        <v>146</v>
      </c>
      <c r="BM184" s="233" t="s">
        <v>239</v>
      </c>
    </row>
    <row r="185" spans="2:47" s="1" customFormat="1" ht="12">
      <c r="B185" s="35"/>
      <c r="C185" s="36"/>
      <c r="D185" s="235" t="s">
        <v>148</v>
      </c>
      <c r="E185" s="36"/>
      <c r="F185" s="236" t="s">
        <v>240</v>
      </c>
      <c r="G185" s="36"/>
      <c r="H185" s="36"/>
      <c r="I185" s="137"/>
      <c r="J185" s="36"/>
      <c r="K185" s="36"/>
      <c r="L185" s="40"/>
      <c r="M185" s="237"/>
      <c r="N185" s="83"/>
      <c r="O185" s="83"/>
      <c r="P185" s="83"/>
      <c r="Q185" s="83"/>
      <c r="R185" s="83"/>
      <c r="S185" s="83"/>
      <c r="T185" s="84"/>
      <c r="AT185" s="14" t="s">
        <v>148</v>
      </c>
      <c r="AU185" s="14" t="s">
        <v>87</v>
      </c>
    </row>
    <row r="186" spans="2:51" s="12" customFormat="1" ht="12">
      <c r="B186" s="238"/>
      <c r="C186" s="239"/>
      <c r="D186" s="235" t="s">
        <v>150</v>
      </c>
      <c r="E186" s="240" t="s">
        <v>1</v>
      </c>
      <c r="F186" s="241" t="s">
        <v>390</v>
      </c>
      <c r="G186" s="239"/>
      <c r="H186" s="242">
        <v>142.6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150</v>
      </c>
      <c r="AU186" s="248" t="s">
        <v>87</v>
      </c>
      <c r="AV186" s="12" t="s">
        <v>87</v>
      </c>
      <c r="AW186" s="12" t="s">
        <v>33</v>
      </c>
      <c r="AX186" s="12" t="s">
        <v>85</v>
      </c>
      <c r="AY186" s="248" t="s">
        <v>140</v>
      </c>
    </row>
    <row r="187" spans="2:65" s="1" customFormat="1" ht="24" customHeight="1">
      <c r="B187" s="35"/>
      <c r="C187" s="222" t="s">
        <v>337</v>
      </c>
      <c r="D187" s="222" t="s">
        <v>142</v>
      </c>
      <c r="E187" s="223" t="s">
        <v>243</v>
      </c>
      <c r="F187" s="224" t="s">
        <v>244</v>
      </c>
      <c r="G187" s="225" t="s">
        <v>225</v>
      </c>
      <c r="H187" s="226">
        <v>68.4</v>
      </c>
      <c r="I187" s="227"/>
      <c r="J187" s="228">
        <f>ROUND(I187*H187,2)</f>
        <v>0</v>
      </c>
      <c r="K187" s="224" t="s">
        <v>156</v>
      </c>
      <c r="L187" s="40"/>
      <c r="M187" s="229" t="s">
        <v>1</v>
      </c>
      <c r="N187" s="230" t="s">
        <v>43</v>
      </c>
      <c r="O187" s="83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AR187" s="233" t="s">
        <v>146</v>
      </c>
      <c r="AT187" s="233" t="s">
        <v>142</v>
      </c>
      <c r="AU187" s="233" t="s">
        <v>87</v>
      </c>
      <c r="AY187" s="14" t="s">
        <v>140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4" t="s">
        <v>85</v>
      </c>
      <c r="BK187" s="234">
        <f>ROUND(I187*H187,2)</f>
        <v>0</v>
      </c>
      <c r="BL187" s="14" t="s">
        <v>146</v>
      </c>
      <c r="BM187" s="233" t="s">
        <v>245</v>
      </c>
    </row>
    <row r="188" spans="2:47" s="1" customFormat="1" ht="12">
      <c r="B188" s="35"/>
      <c r="C188" s="36"/>
      <c r="D188" s="235" t="s">
        <v>148</v>
      </c>
      <c r="E188" s="36"/>
      <c r="F188" s="236" t="s">
        <v>246</v>
      </c>
      <c r="G188" s="36"/>
      <c r="H188" s="36"/>
      <c r="I188" s="137"/>
      <c r="J188" s="36"/>
      <c r="K188" s="36"/>
      <c r="L188" s="40"/>
      <c r="M188" s="237"/>
      <c r="N188" s="83"/>
      <c r="O188" s="83"/>
      <c r="P188" s="83"/>
      <c r="Q188" s="83"/>
      <c r="R188" s="83"/>
      <c r="S188" s="83"/>
      <c r="T188" s="84"/>
      <c r="AT188" s="14" t="s">
        <v>148</v>
      </c>
      <c r="AU188" s="14" t="s">
        <v>87</v>
      </c>
    </row>
    <row r="189" spans="2:51" s="12" customFormat="1" ht="12">
      <c r="B189" s="238"/>
      <c r="C189" s="239"/>
      <c r="D189" s="235" t="s">
        <v>150</v>
      </c>
      <c r="E189" s="240" t="s">
        <v>1</v>
      </c>
      <c r="F189" s="241" t="s">
        <v>391</v>
      </c>
      <c r="G189" s="239"/>
      <c r="H189" s="242">
        <v>68.4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150</v>
      </c>
      <c r="AU189" s="248" t="s">
        <v>87</v>
      </c>
      <c r="AV189" s="12" t="s">
        <v>87</v>
      </c>
      <c r="AW189" s="12" t="s">
        <v>33</v>
      </c>
      <c r="AX189" s="12" t="s">
        <v>85</v>
      </c>
      <c r="AY189" s="248" t="s">
        <v>140</v>
      </c>
    </row>
    <row r="190" spans="2:63" s="11" customFormat="1" ht="22.8" customHeight="1">
      <c r="B190" s="206"/>
      <c r="C190" s="207"/>
      <c r="D190" s="208" t="s">
        <v>77</v>
      </c>
      <c r="E190" s="220" t="s">
        <v>248</v>
      </c>
      <c r="F190" s="220" t="s">
        <v>249</v>
      </c>
      <c r="G190" s="207"/>
      <c r="H190" s="207"/>
      <c r="I190" s="210"/>
      <c r="J190" s="221">
        <f>BK190</f>
        <v>0</v>
      </c>
      <c r="K190" s="207"/>
      <c r="L190" s="212"/>
      <c r="M190" s="213"/>
      <c r="N190" s="214"/>
      <c r="O190" s="214"/>
      <c r="P190" s="215">
        <f>SUM(P191:P192)</f>
        <v>0</v>
      </c>
      <c r="Q190" s="214"/>
      <c r="R190" s="215">
        <f>SUM(R191:R192)</f>
        <v>0</v>
      </c>
      <c r="S190" s="214"/>
      <c r="T190" s="216">
        <f>SUM(T191:T192)</f>
        <v>0</v>
      </c>
      <c r="AR190" s="217" t="s">
        <v>85</v>
      </c>
      <c r="AT190" s="218" t="s">
        <v>77</v>
      </c>
      <c r="AU190" s="218" t="s">
        <v>85</v>
      </c>
      <c r="AY190" s="217" t="s">
        <v>140</v>
      </c>
      <c r="BK190" s="219">
        <f>SUM(BK191:BK192)</f>
        <v>0</v>
      </c>
    </row>
    <row r="191" spans="2:65" s="1" customFormat="1" ht="24" customHeight="1">
      <c r="B191" s="35"/>
      <c r="C191" s="222" t="s">
        <v>338</v>
      </c>
      <c r="D191" s="222" t="s">
        <v>142</v>
      </c>
      <c r="E191" s="223" t="s">
        <v>251</v>
      </c>
      <c r="F191" s="224" t="s">
        <v>252</v>
      </c>
      <c r="G191" s="225" t="s">
        <v>225</v>
      </c>
      <c r="H191" s="226">
        <v>0.888</v>
      </c>
      <c r="I191" s="227"/>
      <c r="J191" s="228">
        <f>ROUND(I191*H191,2)</f>
        <v>0</v>
      </c>
      <c r="K191" s="224" t="s">
        <v>156</v>
      </c>
      <c r="L191" s="40"/>
      <c r="M191" s="229" t="s">
        <v>1</v>
      </c>
      <c r="N191" s="230" t="s">
        <v>43</v>
      </c>
      <c r="O191" s="83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146</v>
      </c>
      <c r="AT191" s="233" t="s">
        <v>142</v>
      </c>
      <c r="AU191" s="233" t="s">
        <v>87</v>
      </c>
      <c r="AY191" s="14" t="s">
        <v>140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4" t="s">
        <v>85</v>
      </c>
      <c r="BK191" s="234">
        <f>ROUND(I191*H191,2)</f>
        <v>0</v>
      </c>
      <c r="BL191" s="14" t="s">
        <v>146</v>
      </c>
      <c r="BM191" s="233" t="s">
        <v>253</v>
      </c>
    </row>
    <row r="192" spans="2:47" s="1" customFormat="1" ht="12">
      <c r="B192" s="35"/>
      <c r="C192" s="36"/>
      <c r="D192" s="235" t="s">
        <v>148</v>
      </c>
      <c r="E192" s="36"/>
      <c r="F192" s="236" t="s">
        <v>254</v>
      </c>
      <c r="G192" s="36"/>
      <c r="H192" s="36"/>
      <c r="I192" s="137"/>
      <c r="J192" s="36"/>
      <c r="K192" s="36"/>
      <c r="L192" s="40"/>
      <c r="M192" s="237"/>
      <c r="N192" s="83"/>
      <c r="O192" s="83"/>
      <c r="P192" s="83"/>
      <c r="Q192" s="83"/>
      <c r="R192" s="83"/>
      <c r="S192" s="83"/>
      <c r="T192" s="84"/>
      <c r="AT192" s="14" t="s">
        <v>148</v>
      </c>
      <c r="AU192" s="14" t="s">
        <v>87</v>
      </c>
    </row>
    <row r="193" spans="2:63" s="11" customFormat="1" ht="22.8" customHeight="1">
      <c r="B193" s="206"/>
      <c r="C193" s="207"/>
      <c r="D193" s="208" t="s">
        <v>77</v>
      </c>
      <c r="E193" s="220" t="s">
        <v>255</v>
      </c>
      <c r="F193" s="220" t="s">
        <v>256</v>
      </c>
      <c r="G193" s="207"/>
      <c r="H193" s="207"/>
      <c r="I193" s="210"/>
      <c r="J193" s="221">
        <f>BK193</f>
        <v>0</v>
      </c>
      <c r="K193" s="207"/>
      <c r="L193" s="212"/>
      <c r="M193" s="213"/>
      <c r="N193" s="214"/>
      <c r="O193" s="214"/>
      <c r="P193" s="215">
        <f>SUM(P194:P195)</f>
        <v>0</v>
      </c>
      <c r="Q193" s="214"/>
      <c r="R193" s="215">
        <f>SUM(R194:R195)</f>
        <v>0</v>
      </c>
      <c r="S193" s="214"/>
      <c r="T193" s="216">
        <f>SUM(T194:T195)</f>
        <v>0</v>
      </c>
      <c r="AR193" s="217" t="s">
        <v>152</v>
      </c>
      <c r="AT193" s="218" t="s">
        <v>77</v>
      </c>
      <c r="AU193" s="218" t="s">
        <v>85</v>
      </c>
      <c r="AY193" s="217" t="s">
        <v>140</v>
      </c>
      <c r="BK193" s="219">
        <f>SUM(BK194:BK195)</f>
        <v>0</v>
      </c>
    </row>
    <row r="194" spans="2:65" s="1" customFormat="1" ht="24" customHeight="1">
      <c r="B194" s="35"/>
      <c r="C194" s="222" t="s">
        <v>339</v>
      </c>
      <c r="D194" s="222" t="s">
        <v>142</v>
      </c>
      <c r="E194" s="223" t="s">
        <v>258</v>
      </c>
      <c r="F194" s="224" t="s">
        <v>259</v>
      </c>
      <c r="G194" s="225" t="s">
        <v>260</v>
      </c>
      <c r="H194" s="226">
        <v>1</v>
      </c>
      <c r="I194" s="227"/>
      <c r="J194" s="228">
        <f>ROUND(I194*H194,2)</f>
        <v>0</v>
      </c>
      <c r="K194" s="224" t="s">
        <v>156</v>
      </c>
      <c r="L194" s="40"/>
      <c r="M194" s="229" t="s">
        <v>1</v>
      </c>
      <c r="N194" s="230" t="s">
        <v>43</v>
      </c>
      <c r="O194" s="83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AR194" s="233" t="s">
        <v>261</v>
      </c>
      <c r="AT194" s="233" t="s">
        <v>142</v>
      </c>
      <c r="AU194" s="233" t="s">
        <v>87</v>
      </c>
      <c r="AY194" s="14" t="s">
        <v>140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4" t="s">
        <v>85</v>
      </c>
      <c r="BK194" s="234">
        <f>ROUND(I194*H194,2)</f>
        <v>0</v>
      </c>
      <c r="BL194" s="14" t="s">
        <v>261</v>
      </c>
      <c r="BM194" s="233" t="s">
        <v>262</v>
      </c>
    </row>
    <row r="195" spans="2:47" s="1" customFormat="1" ht="12">
      <c r="B195" s="35"/>
      <c r="C195" s="36"/>
      <c r="D195" s="235" t="s">
        <v>148</v>
      </c>
      <c r="E195" s="36"/>
      <c r="F195" s="236" t="s">
        <v>263</v>
      </c>
      <c r="G195" s="36"/>
      <c r="H195" s="36"/>
      <c r="I195" s="137"/>
      <c r="J195" s="36"/>
      <c r="K195" s="36"/>
      <c r="L195" s="40"/>
      <c r="M195" s="260"/>
      <c r="N195" s="261"/>
      <c r="O195" s="261"/>
      <c r="P195" s="261"/>
      <c r="Q195" s="261"/>
      <c r="R195" s="261"/>
      <c r="S195" s="261"/>
      <c r="T195" s="262"/>
      <c r="AT195" s="14" t="s">
        <v>148</v>
      </c>
      <c r="AU195" s="14" t="s">
        <v>87</v>
      </c>
    </row>
    <row r="196" spans="2:12" s="1" customFormat="1" ht="6.95" customHeight="1">
      <c r="B196" s="58"/>
      <c r="C196" s="59"/>
      <c r="D196" s="59"/>
      <c r="E196" s="59"/>
      <c r="F196" s="59"/>
      <c r="G196" s="59"/>
      <c r="H196" s="59"/>
      <c r="I196" s="171"/>
      <c r="J196" s="59"/>
      <c r="K196" s="59"/>
      <c r="L196" s="40"/>
    </row>
  </sheetData>
  <sheetProtection password="CC35" sheet="1" objects="1" scenarios="1" formatColumns="0" formatRows="0" autoFilter="0"/>
  <autoFilter ref="C124:K19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105</v>
      </c>
      <c r="AZ2" s="129" t="s">
        <v>284</v>
      </c>
      <c r="BA2" s="129" t="s">
        <v>1</v>
      </c>
      <c r="BB2" s="129" t="s">
        <v>1</v>
      </c>
      <c r="BC2" s="129" t="s">
        <v>392</v>
      </c>
      <c r="BD2" s="129" t="s">
        <v>87</v>
      </c>
    </row>
    <row r="3" spans="2:46" ht="6.95" customHeight="1" hidden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87</v>
      </c>
    </row>
    <row r="4" spans="2:46" ht="24.95" customHeight="1" hidden="1">
      <c r="B4" s="17"/>
      <c r="D4" s="133" t="s">
        <v>109</v>
      </c>
      <c r="L4" s="17"/>
      <c r="M4" s="134" t="s">
        <v>10</v>
      </c>
      <c r="AT4" s="14" t="s">
        <v>4</v>
      </c>
    </row>
    <row r="5" spans="2:12" ht="6.95" customHeight="1" hidden="1">
      <c r="B5" s="17"/>
      <c r="L5" s="17"/>
    </row>
    <row r="6" spans="2:12" ht="12" customHeight="1" hidden="1">
      <c r="B6" s="17"/>
      <c r="D6" s="135" t="s">
        <v>16</v>
      </c>
      <c r="L6" s="17"/>
    </row>
    <row r="7" spans="2:12" ht="16.5" customHeight="1" hidden="1">
      <c r="B7" s="17"/>
      <c r="E7" s="136" t="str">
        <f>'Rekapitulace stavby'!K6</f>
        <v>Město Petřvald - Opravy MK</v>
      </c>
      <c r="F7" s="135"/>
      <c r="G7" s="135"/>
      <c r="H7" s="135"/>
      <c r="L7" s="17"/>
    </row>
    <row r="8" spans="2:12" s="1" customFormat="1" ht="12" customHeight="1" hidden="1">
      <c r="B8" s="40"/>
      <c r="D8" s="135" t="s">
        <v>110</v>
      </c>
      <c r="I8" s="137"/>
      <c r="L8" s="40"/>
    </row>
    <row r="9" spans="2:12" s="1" customFormat="1" ht="36.95" customHeight="1" hidden="1">
      <c r="B9" s="40"/>
      <c r="E9" s="138" t="s">
        <v>393</v>
      </c>
      <c r="F9" s="1"/>
      <c r="G9" s="1"/>
      <c r="H9" s="1"/>
      <c r="I9" s="137"/>
      <c r="L9" s="40"/>
    </row>
    <row r="10" spans="2:12" s="1" customFormat="1" ht="12" hidden="1">
      <c r="B10" s="40"/>
      <c r="I10" s="137"/>
      <c r="L10" s="40"/>
    </row>
    <row r="11" spans="2:12" s="1" customFormat="1" ht="12" customHeight="1" hidden="1">
      <c r="B11" s="40"/>
      <c r="D11" s="135" t="s">
        <v>18</v>
      </c>
      <c r="F11" s="139" t="s">
        <v>1</v>
      </c>
      <c r="I11" s="140" t="s">
        <v>19</v>
      </c>
      <c r="J11" s="139" t="s">
        <v>1</v>
      </c>
      <c r="L11" s="40"/>
    </row>
    <row r="12" spans="2:12" s="1" customFormat="1" ht="12" customHeight="1" hidden="1">
      <c r="B12" s="40"/>
      <c r="D12" s="135" t="s">
        <v>20</v>
      </c>
      <c r="F12" s="139" t="s">
        <v>21</v>
      </c>
      <c r="I12" s="140" t="s">
        <v>22</v>
      </c>
      <c r="J12" s="141" t="str">
        <f>'Rekapitulace stavby'!AN8</f>
        <v>25. 1. 2020</v>
      </c>
      <c r="L12" s="40"/>
    </row>
    <row r="13" spans="2:12" s="1" customFormat="1" ht="10.8" customHeight="1" hidden="1">
      <c r="B13" s="40"/>
      <c r="I13" s="137"/>
      <c r="L13" s="40"/>
    </row>
    <row r="14" spans="2:12" s="1" customFormat="1" ht="12" customHeight="1" hidden="1">
      <c r="B14" s="40"/>
      <c r="D14" s="135" t="s">
        <v>24</v>
      </c>
      <c r="I14" s="140" t="s">
        <v>25</v>
      </c>
      <c r="J14" s="139" t="s">
        <v>26</v>
      </c>
      <c r="L14" s="40"/>
    </row>
    <row r="15" spans="2:12" s="1" customFormat="1" ht="18" customHeight="1" hidden="1">
      <c r="B15" s="40"/>
      <c r="E15" s="139" t="s">
        <v>27</v>
      </c>
      <c r="I15" s="140" t="s">
        <v>28</v>
      </c>
      <c r="J15" s="139" t="s">
        <v>1</v>
      </c>
      <c r="L15" s="40"/>
    </row>
    <row r="16" spans="2:12" s="1" customFormat="1" ht="6.95" customHeight="1" hidden="1">
      <c r="B16" s="40"/>
      <c r="I16" s="137"/>
      <c r="L16" s="40"/>
    </row>
    <row r="17" spans="2:12" s="1" customFormat="1" ht="12" customHeight="1" hidden="1">
      <c r="B17" s="40"/>
      <c r="D17" s="135" t="s">
        <v>29</v>
      </c>
      <c r="I17" s="140" t="s">
        <v>25</v>
      </c>
      <c r="J17" s="30" t="str">
        <f>'Rekapitulace stavby'!AN13</f>
        <v>Vyplň údaj</v>
      </c>
      <c r="L17" s="40"/>
    </row>
    <row r="18" spans="2:12" s="1" customFormat="1" ht="18" customHeight="1" hidden="1">
      <c r="B18" s="40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L18" s="40"/>
    </row>
    <row r="19" spans="2:12" s="1" customFormat="1" ht="6.95" customHeight="1" hidden="1">
      <c r="B19" s="40"/>
      <c r="I19" s="137"/>
      <c r="L19" s="40"/>
    </row>
    <row r="20" spans="2:12" s="1" customFormat="1" ht="12" customHeight="1" hidden="1">
      <c r="B20" s="40"/>
      <c r="D20" s="135" t="s">
        <v>31</v>
      </c>
      <c r="I20" s="140" t="s">
        <v>25</v>
      </c>
      <c r="J20" s="139" t="str">
        <f>IF('Rekapitulace stavby'!AN16="","",'Rekapitulace stavby'!AN16)</f>
        <v/>
      </c>
      <c r="L20" s="40"/>
    </row>
    <row r="21" spans="2:12" s="1" customFormat="1" ht="18" customHeight="1" hidden="1">
      <c r="B21" s="40"/>
      <c r="E21" s="139" t="str">
        <f>IF('Rekapitulace stavby'!E17="","",'Rekapitulace stavby'!E17)</f>
        <v xml:space="preserve"> </v>
      </c>
      <c r="I21" s="140" t="s">
        <v>28</v>
      </c>
      <c r="J21" s="139" t="str">
        <f>IF('Rekapitulace stavby'!AN17="","",'Rekapitulace stavby'!AN17)</f>
        <v/>
      </c>
      <c r="L21" s="40"/>
    </row>
    <row r="22" spans="2:12" s="1" customFormat="1" ht="6.95" customHeight="1" hidden="1">
      <c r="B22" s="40"/>
      <c r="I22" s="137"/>
      <c r="L22" s="40"/>
    </row>
    <row r="23" spans="2:12" s="1" customFormat="1" ht="12" customHeight="1" hidden="1">
      <c r="B23" s="40"/>
      <c r="D23" s="135" t="s">
        <v>34</v>
      </c>
      <c r="I23" s="140" t="s">
        <v>25</v>
      </c>
      <c r="J23" s="139" t="s">
        <v>35</v>
      </c>
      <c r="L23" s="40"/>
    </row>
    <row r="24" spans="2:12" s="1" customFormat="1" ht="18" customHeight="1" hidden="1">
      <c r="B24" s="40"/>
      <c r="E24" s="139" t="s">
        <v>36</v>
      </c>
      <c r="I24" s="140" t="s">
        <v>28</v>
      </c>
      <c r="J24" s="139" t="s">
        <v>1</v>
      </c>
      <c r="L24" s="40"/>
    </row>
    <row r="25" spans="2:12" s="1" customFormat="1" ht="6.95" customHeight="1" hidden="1">
      <c r="B25" s="40"/>
      <c r="I25" s="137"/>
      <c r="L25" s="40"/>
    </row>
    <row r="26" spans="2:12" s="1" customFormat="1" ht="12" customHeight="1" hidden="1">
      <c r="B26" s="40"/>
      <c r="D26" s="135" t="s">
        <v>37</v>
      </c>
      <c r="I26" s="137"/>
      <c r="L26" s="40"/>
    </row>
    <row r="27" spans="2:12" s="7" customFormat="1" ht="16.5" customHeight="1" hidden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 hidden="1">
      <c r="B28" s="40"/>
      <c r="I28" s="137"/>
      <c r="L28" s="40"/>
    </row>
    <row r="29" spans="2:12" s="1" customFormat="1" ht="6.95" customHeight="1" hidden="1">
      <c r="B29" s="40"/>
      <c r="D29" s="75"/>
      <c r="E29" s="75"/>
      <c r="F29" s="75"/>
      <c r="G29" s="75"/>
      <c r="H29" s="75"/>
      <c r="I29" s="145"/>
      <c r="J29" s="75"/>
      <c r="K29" s="75"/>
      <c r="L29" s="40"/>
    </row>
    <row r="30" spans="2:12" s="1" customFormat="1" ht="25.4" customHeight="1" hidden="1">
      <c r="B30" s="40"/>
      <c r="D30" s="146" t="s">
        <v>38</v>
      </c>
      <c r="I30" s="137"/>
      <c r="J30" s="147">
        <f>ROUND(J124,2)</f>
        <v>0</v>
      </c>
      <c r="L30" s="40"/>
    </row>
    <row r="31" spans="2:12" s="1" customFormat="1" ht="6.95" customHeight="1" hidden="1">
      <c r="B31" s="40"/>
      <c r="D31" s="75"/>
      <c r="E31" s="75"/>
      <c r="F31" s="75"/>
      <c r="G31" s="75"/>
      <c r="H31" s="75"/>
      <c r="I31" s="145"/>
      <c r="J31" s="75"/>
      <c r="K31" s="75"/>
      <c r="L31" s="40"/>
    </row>
    <row r="32" spans="2:12" s="1" customFormat="1" ht="14.4" customHeight="1" hidden="1">
      <c r="B32" s="40"/>
      <c r="F32" s="148" t="s">
        <v>40</v>
      </c>
      <c r="I32" s="149" t="s">
        <v>39</v>
      </c>
      <c r="J32" s="148" t="s">
        <v>41</v>
      </c>
      <c r="L32" s="40"/>
    </row>
    <row r="33" spans="2:12" s="1" customFormat="1" ht="14.4" customHeight="1" hidden="1">
      <c r="B33" s="40"/>
      <c r="D33" s="150" t="s">
        <v>42</v>
      </c>
      <c r="E33" s="135" t="s">
        <v>43</v>
      </c>
      <c r="F33" s="151">
        <f>ROUND((SUM(BE124:BE173)),2)</f>
        <v>0</v>
      </c>
      <c r="I33" s="152">
        <v>0.21</v>
      </c>
      <c r="J33" s="151">
        <f>ROUND(((SUM(BE124:BE173))*I33),2)</f>
        <v>0</v>
      </c>
      <c r="L33" s="40"/>
    </row>
    <row r="34" spans="2:12" s="1" customFormat="1" ht="14.4" customHeight="1" hidden="1">
      <c r="B34" s="40"/>
      <c r="E34" s="135" t="s">
        <v>44</v>
      </c>
      <c r="F34" s="151">
        <f>ROUND((SUM(BF124:BF173)),2)</f>
        <v>0</v>
      </c>
      <c r="I34" s="152">
        <v>0.15</v>
      </c>
      <c r="J34" s="151">
        <f>ROUND(((SUM(BF124:BF173))*I34),2)</f>
        <v>0</v>
      </c>
      <c r="L34" s="40"/>
    </row>
    <row r="35" spans="2:12" s="1" customFormat="1" ht="14.4" customHeight="1" hidden="1">
      <c r="B35" s="40"/>
      <c r="E35" s="135" t="s">
        <v>45</v>
      </c>
      <c r="F35" s="151">
        <f>ROUND((SUM(BG124:BG173)),2)</f>
        <v>0</v>
      </c>
      <c r="I35" s="152">
        <v>0.21</v>
      </c>
      <c r="J35" s="151">
        <f>0</f>
        <v>0</v>
      </c>
      <c r="L35" s="40"/>
    </row>
    <row r="36" spans="2:12" s="1" customFormat="1" ht="14.4" customHeight="1" hidden="1">
      <c r="B36" s="40"/>
      <c r="E36" s="135" t="s">
        <v>46</v>
      </c>
      <c r="F36" s="151">
        <f>ROUND((SUM(BH124:BH173)),2)</f>
        <v>0</v>
      </c>
      <c r="I36" s="152">
        <v>0.15</v>
      </c>
      <c r="J36" s="151">
        <f>0</f>
        <v>0</v>
      </c>
      <c r="L36" s="40"/>
    </row>
    <row r="37" spans="2:12" s="1" customFormat="1" ht="14.4" customHeight="1" hidden="1">
      <c r="B37" s="40"/>
      <c r="E37" s="135" t="s">
        <v>47</v>
      </c>
      <c r="F37" s="151">
        <f>ROUND((SUM(BI124:BI173)),2)</f>
        <v>0</v>
      </c>
      <c r="I37" s="152">
        <v>0</v>
      </c>
      <c r="J37" s="151">
        <f>0</f>
        <v>0</v>
      </c>
      <c r="L37" s="40"/>
    </row>
    <row r="38" spans="2:12" s="1" customFormat="1" ht="6.95" customHeight="1" hidden="1">
      <c r="B38" s="40"/>
      <c r="I38" s="137"/>
      <c r="L38" s="40"/>
    </row>
    <row r="39" spans="2:12" s="1" customFormat="1" ht="25.4" customHeight="1" hidden="1">
      <c r="B39" s="40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8"/>
      <c r="J39" s="159">
        <f>SUM(J30:J37)</f>
        <v>0</v>
      </c>
      <c r="K39" s="160"/>
      <c r="L39" s="40"/>
    </row>
    <row r="40" spans="2:12" s="1" customFormat="1" ht="14.4" customHeight="1" hidden="1">
      <c r="B40" s="40"/>
      <c r="I40" s="137"/>
      <c r="L40" s="40"/>
    </row>
    <row r="41" spans="2:12" ht="14.4" customHeight="1" hidden="1">
      <c r="B41" s="17"/>
      <c r="L41" s="17"/>
    </row>
    <row r="42" spans="2:12" ht="14.4" customHeight="1" hidden="1">
      <c r="B42" s="17"/>
      <c r="L42" s="17"/>
    </row>
    <row r="43" spans="2:12" ht="14.4" customHeight="1" hidden="1">
      <c r="B43" s="17"/>
      <c r="L43" s="17"/>
    </row>
    <row r="44" spans="2:12" ht="14.4" customHeight="1" hidden="1">
      <c r="B44" s="17"/>
      <c r="L44" s="17"/>
    </row>
    <row r="45" spans="2:12" ht="14.4" customHeight="1" hidden="1">
      <c r="B45" s="17"/>
      <c r="L45" s="17"/>
    </row>
    <row r="46" spans="2:12" ht="14.4" customHeight="1" hidden="1">
      <c r="B46" s="17"/>
      <c r="L46" s="17"/>
    </row>
    <row r="47" spans="2:12" ht="14.4" customHeight="1" hidden="1">
      <c r="B47" s="17"/>
      <c r="L47" s="17"/>
    </row>
    <row r="48" spans="2:12" ht="14.4" customHeight="1" hidden="1">
      <c r="B48" s="17"/>
      <c r="L48" s="17"/>
    </row>
    <row r="49" spans="2:12" ht="14.4" customHeight="1" hidden="1">
      <c r="B49" s="17"/>
      <c r="L49" s="17"/>
    </row>
    <row r="50" spans="2:12" s="1" customFormat="1" ht="14.4" customHeight="1" hidden="1">
      <c r="B50" s="40"/>
      <c r="D50" s="161" t="s">
        <v>51</v>
      </c>
      <c r="E50" s="162"/>
      <c r="F50" s="162"/>
      <c r="G50" s="161" t="s">
        <v>52</v>
      </c>
      <c r="H50" s="162"/>
      <c r="I50" s="163"/>
      <c r="J50" s="162"/>
      <c r="K50" s="162"/>
      <c r="L50" s="4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" hidden="1">
      <c r="B61" s="40"/>
      <c r="D61" s="164" t="s">
        <v>53</v>
      </c>
      <c r="E61" s="165"/>
      <c r="F61" s="166" t="s">
        <v>54</v>
      </c>
      <c r="G61" s="164" t="s">
        <v>53</v>
      </c>
      <c r="H61" s="165"/>
      <c r="I61" s="167"/>
      <c r="J61" s="168" t="s">
        <v>54</v>
      </c>
      <c r="K61" s="165"/>
      <c r="L61" s="40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" hidden="1">
      <c r="B65" s="40"/>
      <c r="D65" s="161" t="s">
        <v>55</v>
      </c>
      <c r="E65" s="162"/>
      <c r="F65" s="162"/>
      <c r="G65" s="161" t="s">
        <v>56</v>
      </c>
      <c r="H65" s="162"/>
      <c r="I65" s="163"/>
      <c r="J65" s="162"/>
      <c r="K65" s="162"/>
      <c r="L65" s="40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" hidden="1">
      <c r="B76" s="40"/>
      <c r="D76" s="164" t="s">
        <v>53</v>
      </c>
      <c r="E76" s="165"/>
      <c r="F76" s="166" t="s">
        <v>54</v>
      </c>
      <c r="G76" s="164" t="s">
        <v>53</v>
      </c>
      <c r="H76" s="165"/>
      <c r="I76" s="167"/>
      <c r="J76" s="168" t="s">
        <v>54</v>
      </c>
      <c r="K76" s="165"/>
      <c r="L76" s="40"/>
    </row>
    <row r="77" spans="2:12" s="1" customFormat="1" ht="14.4" customHeight="1" hidden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0"/>
    </row>
    <row r="78" ht="12" hidden="1"/>
    <row r="79" ht="12" hidden="1"/>
    <row r="80" ht="12" hidden="1"/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0"/>
    </row>
    <row r="82" spans="2:12" s="1" customFormat="1" ht="24.95" customHeight="1">
      <c r="B82" s="35"/>
      <c r="C82" s="20" t="s">
        <v>112</v>
      </c>
      <c r="D82" s="36"/>
      <c r="E82" s="36"/>
      <c r="F82" s="36"/>
      <c r="G82" s="36"/>
      <c r="H82" s="36"/>
      <c r="I82" s="13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7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7"/>
      <c r="J84" s="36"/>
      <c r="K84" s="36"/>
      <c r="L84" s="40"/>
    </row>
    <row r="85" spans="2:12" s="1" customFormat="1" ht="16.5" customHeight="1">
      <c r="B85" s="35"/>
      <c r="C85" s="36"/>
      <c r="D85" s="36"/>
      <c r="E85" s="175" t="str">
        <f>E7</f>
        <v>Město Petřvald - Opravy MK</v>
      </c>
      <c r="F85" s="29"/>
      <c r="G85" s="29"/>
      <c r="H85" s="29"/>
      <c r="I85" s="137"/>
      <c r="J85" s="36"/>
      <c r="K85" s="36"/>
      <c r="L85" s="40"/>
    </row>
    <row r="86" spans="2:12" s="1" customFormat="1" ht="12" customHeight="1">
      <c r="B86" s="35"/>
      <c r="C86" s="29" t="s">
        <v>110</v>
      </c>
      <c r="D86" s="36"/>
      <c r="E86" s="36"/>
      <c r="F86" s="36"/>
      <c r="G86" s="36"/>
      <c r="H86" s="36"/>
      <c r="I86" s="137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07 - Oprava MK ul. U sružky</v>
      </c>
      <c r="F87" s="36"/>
      <c r="G87" s="36"/>
      <c r="H87" s="36"/>
      <c r="I87" s="137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7"/>
      <c r="J88" s="36"/>
      <c r="K88" s="36"/>
      <c r="L88" s="40"/>
    </row>
    <row r="89" spans="2:12" s="1" customFormat="1" ht="12" customHeight="1">
      <c r="B89" s="35"/>
      <c r="C89" s="29" t="s">
        <v>20</v>
      </c>
      <c r="D89" s="36"/>
      <c r="E89" s="36"/>
      <c r="F89" s="24" t="str">
        <f>F12</f>
        <v>Petřvald</v>
      </c>
      <c r="G89" s="36"/>
      <c r="H89" s="36"/>
      <c r="I89" s="140" t="s">
        <v>22</v>
      </c>
      <c r="J89" s="71" t="str">
        <f>IF(J12="","",J12)</f>
        <v>25. 1. 2020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7"/>
      <c r="J90" s="36"/>
      <c r="K90" s="36"/>
      <c r="L90" s="40"/>
    </row>
    <row r="91" spans="2:12" s="1" customFormat="1" ht="15.15" customHeight="1">
      <c r="B91" s="35"/>
      <c r="C91" s="29" t="s">
        <v>24</v>
      </c>
      <c r="D91" s="36"/>
      <c r="E91" s="36"/>
      <c r="F91" s="24" t="str">
        <f>E15</f>
        <v>Město Petřvald</v>
      </c>
      <c r="G91" s="36"/>
      <c r="H91" s="36"/>
      <c r="I91" s="140" t="s">
        <v>31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29</v>
      </c>
      <c r="D92" s="36"/>
      <c r="E92" s="36"/>
      <c r="F92" s="24" t="str">
        <f>IF(E18="","",E18)</f>
        <v>Vyplň údaj</v>
      </c>
      <c r="G92" s="36"/>
      <c r="H92" s="36"/>
      <c r="I92" s="140" t="s">
        <v>34</v>
      </c>
      <c r="J92" s="33" t="str">
        <f>E24</f>
        <v>Ing. Pavol Lipták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7"/>
      <c r="J93" s="36"/>
      <c r="K93" s="36"/>
      <c r="L93" s="40"/>
    </row>
    <row r="94" spans="2:12" s="1" customFormat="1" ht="29.25" customHeight="1">
      <c r="B94" s="35"/>
      <c r="C94" s="176" t="s">
        <v>113</v>
      </c>
      <c r="D94" s="177"/>
      <c r="E94" s="177"/>
      <c r="F94" s="177"/>
      <c r="G94" s="177"/>
      <c r="H94" s="177"/>
      <c r="I94" s="178"/>
      <c r="J94" s="179" t="s">
        <v>114</v>
      </c>
      <c r="K94" s="177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7"/>
      <c r="J95" s="36"/>
      <c r="K95" s="36"/>
      <c r="L95" s="40"/>
    </row>
    <row r="96" spans="2:47" s="1" customFormat="1" ht="22.8" customHeight="1">
      <c r="B96" s="35"/>
      <c r="C96" s="180" t="s">
        <v>115</v>
      </c>
      <c r="D96" s="36"/>
      <c r="E96" s="36"/>
      <c r="F96" s="36"/>
      <c r="G96" s="36"/>
      <c r="H96" s="36"/>
      <c r="I96" s="137"/>
      <c r="J96" s="102">
        <f>J124</f>
        <v>0</v>
      </c>
      <c r="K96" s="36"/>
      <c r="L96" s="40"/>
      <c r="AU96" s="14" t="s">
        <v>116</v>
      </c>
    </row>
    <row r="97" spans="2:12" s="8" customFormat="1" ht="24.95" customHeight="1">
      <c r="B97" s="181"/>
      <c r="C97" s="182"/>
      <c r="D97" s="183" t="s">
        <v>117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pans="2:12" s="9" customFormat="1" ht="19.9" customHeight="1">
      <c r="B98" s="188"/>
      <c r="C98" s="189"/>
      <c r="D98" s="190" t="s">
        <v>118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pans="2:12" s="9" customFormat="1" ht="19.9" customHeight="1">
      <c r="B99" s="188"/>
      <c r="C99" s="189"/>
      <c r="D99" s="190" t="s">
        <v>119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120</v>
      </c>
      <c r="E100" s="191"/>
      <c r="F100" s="191"/>
      <c r="G100" s="191"/>
      <c r="H100" s="191"/>
      <c r="I100" s="192"/>
      <c r="J100" s="193">
        <f>J139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121</v>
      </c>
      <c r="E101" s="191"/>
      <c r="F101" s="191"/>
      <c r="G101" s="191"/>
      <c r="H101" s="191"/>
      <c r="I101" s="192"/>
      <c r="J101" s="193">
        <f>J144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122</v>
      </c>
      <c r="E102" s="191"/>
      <c r="F102" s="191"/>
      <c r="G102" s="191"/>
      <c r="H102" s="191"/>
      <c r="I102" s="192"/>
      <c r="J102" s="193">
        <f>J155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123</v>
      </c>
      <c r="E103" s="191"/>
      <c r="F103" s="191"/>
      <c r="G103" s="191"/>
      <c r="H103" s="191"/>
      <c r="I103" s="192"/>
      <c r="J103" s="193">
        <f>J168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124</v>
      </c>
      <c r="E104" s="191"/>
      <c r="F104" s="191"/>
      <c r="G104" s="191"/>
      <c r="H104" s="191"/>
      <c r="I104" s="192"/>
      <c r="J104" s="193">
        <f>J171</f>
        <v>0</v>
      </c>
      <c r="K104" s="189"/>
      <c r="L104" s="194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7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1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4"/>
      <c r="J110" s="61"/>
      <c r="K110" s="61"/>
      <c r="L110" s="40"/>
    </row>
    <row r="111" spans="2:12" s="1" customFormat="1" ht="24.95" customHeight="1">
      <c r="B111" s="35"/>
      <c r="C111" s="20" t="s">
        <v>125</v>
      </c>
      <c r="D111" s="36"/>
      <c r="E111" s="36"/>
      <c r="F111" s="36"/>
      <c r="G111" s="36"/>
      <c r="H111" s="36"/>
      <c r="I111" s="137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7"/>
      <c r="J112" s="36"/>
      <c r="K112" s="36"/>
      <c r="L112" s="40"/>
    </row>
    <row r="113" spans="2:12" s="1" customFormat="1" ht="12" customHeight="1">
      <c r="B113" s="35"/>
      <c r="C113" s="29" t="s">
        <v>16</v>
      </c>
      <c r="D113" s="36"/>
      <c r="E113" s="36"/>
      <c r="F113" s="36"/>
      <c r="G113" s="36"/>
      <c r="H113" s="36"/>
      <c r="I113" s="137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5" t="str">
        <f>E7</f>
        <v>Město Petřvald - Opravy MK</v>
      </c>
      <c r="F114" s="29"/>
      <c r="G114" s="29"/>
      <c r="H114" s="29"/>
      <c r="I114" s="137"/>
      <c r="J114" s="36"/>
      <c r="K114" s="36"/>
      <c r="L114" s="40"/>
    </row>
    <row r="115" spans="2:12" s="1" customFormat="1" ht="12" customHeight="1">
      <c r="B115" s="35"/>
      <c r="C115" s="29" t="s">
        <v>110</v>
      </c>
      <c r="D115" s="36"/>
      <c r="E115" s="36"/>
      <c r="F115" s="36"/>
      <c r="G115" s="36"/>
      <c r="H115" s="36"/>
      <c r="I115" s="137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07 - Oprava MK ul. U sružky</v>
      </c>
      <c r="F116" s="36"/>
      <c r="G116" s="36"/>
      <c r="H116" s="36"/>
      <c r="I116" s="137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7"/>
      <c r="J117" s="36"/>
      <c r="K117" s="36"/>
      <c r="L117" s="40"/>
    </row>
    <row r="118" spans="2:12" s="1" customFormat="1" ht="12" customHeight="1">
      <c r="B118" s="35"/>
      <c r="C118" s="29" t="s">
        <v>20</v>
      </c>
      <c r="D118" s="36"/>
      <c r="E118" s="36"/>
      <c r="F118" s="24" t="str">
        <f>F12</f>
        <v>Petřvald</v>
      </c>
      <c r="G118" s="36"/>
      <c r="H118" s="36"/>
      <c r="I118" s="140" t="s">
        <v>22</v>
      </c>
      <c r="J118" s="71" t="str">
        <f>IF(J12="","",J12)</f>
        <v>25. 1. 2020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7"/>
      <c r="J119" s="36"/>
      <c r="K119" s="36"/>
      <c r="L119" s="40"/>
    </row>
    <row r="120" spans="2:12" s="1" customFormat="1" ht="15.15" customHeight="1">
      <c r="B120" s="35"/>
      <c r="C120" s="29" t="s">
        <v>24</v>
      </c>
      <c r="D120" s="36"/>
      <c r="E120" s="36"/>
      <c r="F120" s="24" t="str">
        <f>E15</f>
        <v>Město Petřvald</v>
      </c>
      <c r="G120" s="36"/>
      <c r="H120" s="36"/>
      <c r="I120" s="140" t="s">
        <v>31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29</v>
      </c>
      <c r="D121" s="36"/>
      <c r="E121" s="36"/>
      <c r="F121" s="24" t="str">
        <f>IF(E18="","",E18)</f>
        <v>Vyplň údaj</v>
      </c>
      <c r="G121" s="36"/>
      <c r="H121" s="36"/>
      <c r="I121" s="140" t="s">
        <v>34</v>
      </c>
      <c r="J121" s="33" t="str">
        <f>E24</f>
        <v>Ing. Pavol Lipták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7"/>
      <c r="J122" s="36"/>
      <c r="K122" s="36"/>
      <c r="L122" s="40"/>
    </row>
    <row r="123" spans="2:20" s="10" customFormat="1" ht="29.25" customHeight="1">
      <c r="B123" s="195"/>
      <c r="C123" s="196" t="s">
        <v>126</v>
      </c>
      <c r="D123" s="197" t="s">
        <v>63</v>
      </c>
      <c r="E123" s="197" t="s">
        <v>59</v>
      </c>
      <c r="F123" s="197" t="s">
        <v>60</v>
      </c>
      <c r="G123" s="197" t="s">
        <v>127</v>
      </c>
      <c r="H123" s="197" t="s">
        <v>128</v>
      </c>
      <c r="I123" s="198" t="s">
        <v>129</v>
      </c>
      <c r="J123" s="199" t="s">
        <v>114</v>
      </c>
      <c r="K123" s="200" t="s">
        <v>130</v>
      </c>
      <c r="L123" s="201"/>
      <c r="M123" s="92" t="s">
        <v>1</v>
      </c>
      <c r="N123" s="93" t="s">
        <v>42</v>
      </c>
      <c r="O123" s="93" t="s">
        <v>131</v>
      </c>
      <c r="P123" s="93" t="s">
        <v>132</v>
      </c>
      <c r="Q123" s="93" t="s">
        <v>133</v>
      </c>
      <c r="R123" s="93" t="s">
        <v>134</v>
      </c>
      <c r="S123" s="93" t="s">
        <v>135</v>
      </c>
      <c r="T123" s="94" t="s">
        <v>136</v>
      </c>
    </row>
    <row r="124" spans="2:63" s="1" customFormat="1" ht="22.8" customHeight="1">
      <c r="B124" s="35"/>
      <c r="C124" s="99" t="s">
        <v>137</v>
      </c>
      <c r="D124" s="36"/>
      <c r="E124" s="36"/>
      <c r="F124" s="36"/>
      <c r="G124" s="36"/>
      <c r="H124" s="36"/>
      <c r="I124" s="137"/>
      <c r="J124" s="202">
        <f>BK124</f>
        <v>0</v>
      </c>
      <c r="K124" s="36"/>
      <c r="L124" s="40"/>
      <c r="M124" s="95"/>
      <c r="N124" s="96"/>
      <c r="O124" s="96"/>
      <c r="P124" s="203">
        <f>P125</f>
        <v>0</v>
      </c>
      <c r="Q124" s="96"/>
      <c r="R124" s="203">
        <f>R125</f>
        <v>0.8194600000000001</v>
      </c>
      <c r="S124" s="96"/>
      <c r="T124" s="204">
        <f>T125</f>
        <v>214.5</v>
      </c>
      <c r="AT124" s="14" t="s">
        <v>77</v>
      </c>
      <c r="AU124" s="14" t="s">
        <v>116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77</v>
      </c>
      <c r="E125" s="209" t="s">
        <v>138</v>
      </c>
      <c r="F125" s="209" t="s">
        <v>139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P126+P130+P139+P144+P155+P168+P171</f>
        <v>0</v>
      </c>
      <c r="Q125" s="214"/>
      <c r="R125" s="215">
        <f>R126+R130+R139+R144+R155+R168+R171</f>
        <v>0.8194600000000001</v>
      </c>
      <c r="S125" s="214"/>
      <c r="T125" s="216">
        <f>T126+T130+T139+T144+T155+T168+T171</f>
        <v>214.5</v>
      </c>
      <c r="AR125" s="217" t="s">
        <v>85</v>
      </c>
      <c r="AT125" s="218" t="s">
        <v>77</v>
      </c>
      <c r="AU125" s="218" t="s">
        <v>78</v>
      </c>
      <c r="AY125" s="217" t="s">
        <v>140</v>
      </c>
      <c r="BK125" s="219">
        <f>BK126+BK130+BK139+BK144+BK155+BK168+BK171</f>
        <v>0</v>
      </c>
    </row>
    <row r="126" spans="2:63" s="11" customFormat="1" ht="22.8" customHeight="1">
      <c r="B126" s="206"/>
      <c r="C126" s="207"/>
      <c r="D126" s="208" t="s">
        <v>77</v>
      </c>
      <c r="E126" s="220" t="s">
        <v>85</v>
      </c>
      <c r="F126" s="220" t="s">
        <v>141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0.08449999999999999</v>
      </c>
      <c r="S126" s="214"/>
      <c r="T126" s="216">
        <f>SUM(T127:T129)</f>
        <v>201.5</v>
      </c>
      <c r="AR126" s="217" t="s">
        <v>85</v>
      </c>
      <c r="AT126" s="218" t="s">
        <v>77</v>
      </c>
      <c r="AU126" s="218" t="s">
        <v>85</v>
      </c>
      <c r="AY126" s="217" t="s">
        <v>140</v>
      </c>
      <c r="BK126" s="219">
        <f>SUM(BK127:BK129)</f>
        <v>0</v>
      </c>
    </row>
    <row r="127" spans="2:65" s="1" customFormat="1" ht="24" customHeight="1">
      <c r="B127" s="35"/>
      <c r="C127" s="222" t="s">
        <v>85</v>
      </c>
      <c r="D127" s="222" t="s">
        <v>142</v>
      </c>
      <c r="E127" s="223" t="s">
        <v>287</v>
      </c>
      <c r="F127" s="224" t="s">
        <v>288</v>
      </c>
      <c r="G127" s="225" t="s">
        <v>145</v>
      </c>
      <c r="H127" s="226">
        <v>650</v>
      </c>
      <c r="I127" s="227"/>
      <c r="J127" s="228">
        <f>ROUND(I127*H127,2)</f>
        <v>0</v>
      </c>
      <c r="K127" s="224" t="s">
        <v>1</v>
      </c>
      <c r="L127" s="40"/>
      <c r="M127" s="229" t="s">
        <v>1</v>
      </c>
      <c r="N127" s="230" t="s">
        <v>43</v>
      </c>
      <c r="O127" s="83"/>
      <c r="P127" s="231">
        <f>O127*H127</f>
        <v>0</v>
      </c>
      <c r="Q127" s="231">
        <v>0.00013</v>
      </c>
      <c r="R127" s="231">
        <f>Q127*H127</f>
        <v>0.08449999999999999</v>
      </c>
      <c r="S127" s="231">
        <v>0.31</v>
      </c>
      <c r="T127" s="232">
        <f>S127*H127</f>
        <v>201.5</v>
      </c>
      <c r="AR127" s="233" t="s">
        <v>146</v>
      </c>
      <c r="AT127" s="233" t="s">
        <v>142</v>
      </c>
      <c r="AU127" s="233" t="s">
        <v>87</v>
      </c>
      <c r="AY127" s="14" t="s">
        <v>140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4" t="s">
        <v>85</v>
      </c>
      <c r="BK127" s="234">
        <f>ROUND(I127*H127,2)</f>
        <v>0</v>
      </c>
      <c r="BL127" s="14" t="s">
        <v>146</v>
      </c>
      <c r="BM127" s="233" t="s">
        <v>394</v>
      </c>
    </row>
    <row r="128" spans="2:47" s="1" customFormat="1" ht="12">
      <c r="B128" s="35"/>
      <c r="C128" s="36"/>
      <c r="D128" s="235" t="s">
        <v>148</v>
      </c>
      <c r="E128" s="36"/>
      <c r="F128" s="236" t="s">
        <v>290</v>
      </c>
      <c r="G128" s="36"/>
      <c r="H128" s="36"/>
      <c r="I128" s="137"/>
      <c r="J128" s="36"/>
      <c r="K128" s="36"/>
      <c r="L128" s="40"/>
      <c r="M128" s="237"/>
      <c r="N128" s="83"/>
      <c r="O128" s="83"/>
      <c r="P128" s="83"/>
      <c r="Q128" s="83"/>
      <c r="R128" s="83"/>
      <c r="S128" s="83"/>
      <c r="T128" s="84"/>
      <c r="AT128" s="14" t="s">
        <v>148</v>
      </c>
      <c r="AU128" s="14" t="s">
        <v>87</v>
      </c>
    </row>
    <row r="129" spans="2:51" s="12" customFormat="1" ht="12">
      <c r="B129" s="238"/>
      <c r="C129" s="239"/>
      <c r="D129" s="235" t="s">
        <v>150</v>
      </c>
      <c r="E129" s="240" t="s">
        <v>284</v>
      </c>
      <c r="F129" s="241" t="s">
        <v>395</v>
      </c>
      <c r="G129" s="239"/>
      <c r="H129" s="242">
        <v>650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87</v>
      </c>
      <c r="AV129" s="12" t="s">
        <v>87</v>
      </c>
      <c r="AW129" s="12" t="s">
        <v>33</v>
      </c>
      <c r="AX129" s="12" t="s">
        <v>85</v>
      </c>
      <c r="AY129" s="248" t="s">
        <v>140</v>
      </c>
    </row>
    <row r="130" spans="2:63" s="11" customFormat="1" ht="22.8" customHeight="1">
      <c r="B130" s="206"/>
      <c r="C130" s="207"/>
      <c r="D130" s="208" t="s">
        <v>77</v>
      </c>
      <c r="E130" s="220" t="s">
        <v>152</v>
      </c>
      <c r="F130" s="220" t="s">
        <v>153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0</v>
      </c>
      <c r="S130" s="214"/>
      <c r="T130" s="216">
        <f>SUM(T131:T138)</f>
        <v>0</v>
      </c>
      <c r="AR130" s="217" t="s">
        <v>85</v>
      </c>
      <c r="AT130" s="218" t="s">
        <v>77</v>
      </c>
      <c r="AU130" s="218" t="s">
        <v>85</v>
      </c>
      <c r="AY130" s="217" t="s">
        <v>140</v>
      </c>
      <c r="BK130" s="219">
        <f>SUM(BK131:BK138)</f>
        <v>0</v>
      </c>
    </row>
    <row r="131" spans="2:65" s="1" customFormat="1" ht="24" customHeight="1">
      <c r="B131" s="35"/>
      <c r="C131" s="222" t="s">
        <v>87</v>
      </c>
      <c r="D131" s="222" t="s">
        <v>142</v>
      </c>
      <c r="E131" s="223" t="s">
        <v>154</v>
      </c>
      <c r="F131" s="224" t="s">
        <v>155</v>
      </c>
      <c r="G131" s="225" t="s">
        <v>145</v>
      </c>
      <c r="H131" s="226">
        <v>650</v>
      </c>
      <c r="I131" s="227"/>
      <c r="J131" s="228">
        <f>ROUND(I131*H131,2)</f>
        <v>0</v>
      </c>
      <c r="K131" s="224" t="s">
        <v>156</v>
      </c>
      <c r="L131" s="40"/>
      <c r="M131" s="229" t="s">
        <v>1</v>
      </c>
      <c r="N131" s="230" t="s">
        <v>43</v>
      </c>
      <c r="O131" s="83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146</v>
      </c>
      <c r="AT131" s="233" t="s">
        <v>142</v>
      </c>
      <c r="AU131" s="233" t="s">
        <v>87</v>
      </c>
      <c r="AY131" s="14" t="s">
        <v>140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4" t="s">
        <v>85</v>
      </c>
      <c r="BK131" s="234">
        <f>ROUND(I131*H131,2)</f>
        <v>0</v>
      </c>
      <c r="BL131" s="14" t="s">
        <v>146</v>
      </c>
      <c r="BM131" s="233" t="s">
        <v>273</v>
      </c>
    </row>
    <row r="132" spans="2:47" s="1" customFormat="1" ht="12">
      <c r="B132" s="35"/>
      <c r="C132" s="36"/>
      <c r="D132" s="235" t="s">
        <v>148</v>
      </c>
      <c r="E132" s="36"/>
      <c r="F132" s="236" t="s">
        <v>158</v>
      </c>
      <c r="G132" s="36"/>
      <c r="H132" s="36"/>
      <c r="I132" s="137"/>
      <c r="J132" s="36"/>
      <c r="K132" s="36"/>
      <c r="L132" s="40"/>
      <c r="M132" s="237"/>
      <c r="N132" s="83"/>
      <c r="O132" s="83"/>
      <c r="P132" s="83"/>
      <c r="Q132" s="83"/>
      <c r="R132" s="83"/>
      <c r="S132" s="83"/>
      <c r="T132" s="84"/>
      <c r="AT132" s="14" t="s">
        <v>148</v>
      </c>
      <c r="AU132" s="14" t="s">
        <v>87</v>
      </c>
    </row>
    <row r="133" spans="2:65" s="1" customFormat="1" ht="24" customHeight="1">
      <c r="B133" s="35"/>
      <c r="C133" s="222" t="s">
        <v>159</v>
      </c>
      <c r="D133" s="222" t="s">
        <v>142</v>
      </c>
      <c r="E133" s="223" t="s">
        <v>160</v>
      </c>
      <c r="F133" s="224" t="s">
        <v>161</v>
      </c>
      <c r="G133" s="225" t="s">
        <v>145</v>
      </c>
      <c r="H133" s="226">
        <v>650</v>
      </c>
      <c r="I133" s="227"/>
      <c r="J133" s="228">
        <f>ROUND(I133*H133,2)</f>
        <v>0</v>
      </c>
      <c r="K133" s="224" t="s">
        <v>156</v>
      </c>
      <c r="L133" s="40"/>
      <c r="M133" s="229" t="s">
        <v>1</v>
      </c>
      <c r="N133" s="230" t="s">
        <v>43</v>
      </c>
      <c r="O133" s="83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146</v>
      </c>
      <c r="AT133" s="233" t="s">
        <v>142</v>
      </c>
      <c r="AU133" s="233" t="s">
        <v>87</v>
      </c>
      <c r="AY133" s="14" t="s">
        <v>140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4" t="s">
        <v>85</v>
      </c>
      <c r="BK133" s="234">
        <f>ROUND(I133*H133,2)</f>
        <v>0</v>
      </c>
      <c r="BL133" s="14" t="s">
        <v>146</v>
      </c>
      <c r="BM133" s="233" t="s">
        <v>274</v>
      </c>
    </row>
    <row r="134" spans="2:47" s="1" customFormat="1" ht="12">
      <c r="B134" s="35"/>
      <c r="C134" s="36"/>
      <c r="D134" s="235" t="s">
        <v>148</v>
      </c>
      <c r="E134" s="36"/>
      <c r="F134" s="236" t="s">
        <v>163</v>
      </c>
      <c r="G134" s="36"/>
      <c r="H134" s="36"/>
      <c r="I134" s="137"/>
      <c r="J134" s="36"/>
      <c r="K134" s="36"/>
      <c r="L134" s="40"/>
      <c r="M134" s="237"/>
      <c r="N134" s="83"/>
      <c r="O134" s="83"/>
      <c r="P134" s="83"/>
      <c r="Q134" s="83"/>
      <c r="R134" s="83"/>
      <c r="S134" s="83"/>
      <c r="T134" s="84"/>
      <c r="AT134" s="14" t="s">
        <v>148</v>
      </c>
      <c r="AU134" s="14" t="s">
        <v>87</v>
      </c>
    </row>
    <row r="135" spans="2:65" s="1" customFormat="1" ht="24" customHeight="1">
      <c r="B135" s="35"/>
      <c r="C135" s="222" t="s">
        <v>146</v>
      </c>
      <c r="D135" s="222" t="s">
        <v>142</v>
      </c>
      <c r="E135" s="223" t="s">
        <v>164</v>
      </c>
      <c r="F135" s="224" t="s">
        <v>165</v>
      </c>
      <c r="G135" s="225" t="s">
        <v>145</v>
      </c>
      <c r="H135" s="226">
        <v>650</v>
      </c>
      <c r="I135" s="227"/>
      <c r="J135" s="228">
        <f>ROUND(I135*H135,2)</f>
        <v>0</v>
      </c>
      <c r="K135" s="224" t="s">
        <v>156</v>
      </c>
      <c r="L135" s="40"/>
      <c r="M135" s="229" t="s">
        <v>1</v>
      </c>
      <c r="N135" s="230" t="s">
        <v>43</v>
      </c>
      <c r="O135" s="83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146</v>
      </c>
      <c r="AT135" s="233" t="s">
        <v>142</v>
      </c>
      <c r="AU135" s="233" t="s">
        <v>87</v>
      </c>
      <c r="AY135" s="14" t="s">
        <v>140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4" t="s">
        <v>85</v>
      </c>
      <c r="BK135" s="234">
        <f>ROUND(I135*H135,2)</f>
        <v>0</v>
      </c>
      <c r="BL135" s="14" t="s">
        <v>146</v>
      </c>
      <c r="BM135" s="233" t="s">
        <v>166</v>
      </c>
    </row>
    <row r="136" spans="2:47" s="1" customFormat="1" ht="12">
      <c r="B136" s="35"/>
      <c r="C136" s="36"/>
      <c r="D136" s="235" t="s">
        <v>148</v>
      </c>
      <c r="E136" s="36"/>
      <c r="F136" s="236" t="s">
        <v>167</v>
      </c>
      <c r="G136" s="36"/>
      <c r="H136" s="36"/>
      <c r="I136" s="137"/>
      <c r="J136" s="36"/>
      <c r="K136" s="36"/>
      <c r="L136" s="40"/>
      <c r="M136" s="237"/>
      <c r="N136" s="83"/>
      <c r="O136" s="83"/>
      <c r="P136" s="83"/>
      <c r="Q136" s="83"/>
      <c r="R136" s="83"/>
      <c r="S136" s="83"/>
      <c r="T136" s="84"/>
      <c r="AT136" s="14" t="s">
        <v>148</v>
      </c>
      <c r="AU136" s="14" t="s">
        <v>87</v>
      </c>
    </row>
    <row r="137" spans="2:65" s="1" customFormat="1" ht="24" customHeight="1">
      <c r="B137" s="35"/>
      <c r="C137" s="222" t="s">
        <v>152</v>
      </c>
      <c r="D137" s="222" t="s">
        <v>142</v>
      </c>
      <c r="E137" s="223" t="s">
        <v>168</v>
      </c>
      <c r="F137" s="224" t="s">
        <v>169</v>
      </c>
      <c r="G137" s="225" t="s">
        <v>145</v>
      </c>
      <c r="H137" s="226">
        <v>650</v>
      </c>
      <c r="I137" s="227"/>
      <c r="J137" s="228">
        <f>ROUND(I137*H137,2)</f>
        <v>0</v>
      </c>
      <c r="K137" s="224" t="s">
        <v>156</v>
      </c>
      <c r="L137" s="40"/>
      <c r="M137" s="229" t="s">
        <v>1</v>
      </c>
      <c r="N137" s="230" t="s">
        <v>43</v>
      </c>
      <c r="O137" s="83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146</v>
      </c>
      <c r="AT137" s="233" t="s">
        <v>142</v>
      </c>
      <c r="AU137" s="233" t="s">
        <v>87</v>
      </c>
      <c r="AY137" s="14" t="s">
        <v>140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4" t="s">
        <v>85</v>
      </c>
      <c r="BK137" s="234">
        <f>ROUND(I137*H137,2)</f>
        <v>0</v>
      </c>
      <c r="BL137" s="14" t="s">
        <v>146</v>
      </c>
      <c r="BM137" s="233" t="s">
        <v>170</v>
      </c>
    </row>
    <row r="138" spans="2:47" s="1" customFormat="1" ht="12">
      <c r="B138" s="35"/>
      <c r="C138" s="36"/>
      <c r="D138" s="235" t="s">
        <v>148</v>
      </c>
      <c r="E138" s="36"/>
      <c r="F138" s="236" t="s">
        <v>171</v>
      </c>
      <c r="G138" s="36"/>
      <c r="H138" s="36"/>
      <c r="I138" s="137"/>
      <c r="J138" s="36"/>
      <c r="K138" s="36"/>
      <c r="L138" s="40"/>
      <c r="M138" s="237"/>
      <c r="N138" s="83"/>
      <c r="O138" s="83"/>
      <c r="P138" s="83"/>
      <c r="Q138" s="83"/>
      <c r="R138" s="83"/>
      <c r="S138" s="83"/>
      <c r="T138" s="84"/>
      <c r="AT138" s="14" t="s">
        <v>148</v>
      </c>
      <c r="AU138" s="14" t="s">
        <v>87</v>
      </c>
    </row>
    <row r="139" spans="2:63" s="11" customFormat="1" ht="22.8" customHeight="1">
      <c r="B139" s="206"/>
      <c r="C139" s="207"/>
      <c r="D139" s="208" t="s">
        <v>77</v>
      </c>
      <c r="E139" s="220" t="s">
        <v>172</v>
      </c>
      <c r="F139" s="220" t="s">
        <v>173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SUM(P140:P143)</f>
        <v>0</v>
      </c>
      <c r="Q139" s="214"/>
      <c r="R139" s="215">
        <f>SUM(R140:R143)</f>
        <v>0.7318800000000001</v>
      </c>
      <c r="S139" s="214"/>
      <c r="T139" s="216">
        <f>SUM(T140:T143)</f>
        <v>0</v>
      </c>
      <c r="AR139" s="217" t="s">
        <v>85</v>
      </c>
      <c r="AT139" s="218" t="s">
        <v>77</v>
      </c>
      <c r="AU139" s="218" t="s">
        <v>85</v>
      </c>
      <c r="AY139" s="217" t="s">
        <v>140</v>
      </c>
      <c r="BK139" s="219">
        <f>SUM(BK140:BK143)</f>
        <v>0</v>
      </c>
    </row>
    <row r="140" spans="2:65" s="1" customFormat="1" ht="24" customHeight="1">
      <c r="B140" s="35"/>
      <c r="C140" s="222" t="s">
        <v>174</v>
      </c>
      <c r="D140" s="222" t="s">
        <v>142</v>
      </c>
      <c r="E140" s="223" t="s">
        <v>175</v>
      </c>
      <c r="F140" s="224" t="s">
        <v>176</v>
      </c>
      <c r="G140" s="225" t="s">
        <v>177</v>
      </c>
      <c r="H140" s="226">
        <v>1</v>
      </c>
      <c r="I140" s="227"/>
      <c r="J140" s="228">
        <f>ROUND(I140*H140,2)</f>
        <v>0</v>
      </c>
      <c r="K140" s="224" t="s">
        <v>156</v>
      </c>
      <c r="L140" s="40"/>
      <c r="M140" s="229" t="s">
        <v>1</v>
      </c>
      <c r="N140" s="230" t="s">
        <v>43</v>
      </c>
      <c r="O140" s="83"/>
      <c r="P140" s="231">
        <f>O140*H140</f>
        <v>0</v>
      </c>
      <c r="Q140" s="231">
        <v>0.4208</v>
      </c>
      <c r="R140" s="231">
        <f>Q140*H140</f>
        <v>0.4208</v>
      </c>
      <c r="S140" s="231">
        <v>0</v>
      </c>
      <c r="T140" s="232">
        <f>S140*H140</f>
        <v>0</v>
      </c>
      <c r="AR140" s="233" t="s">
        <v>146</v>
      </c>
      <c r="AT140" s="233" t="s">
        <v>142</v>
      </c>
      <c r="AU140" s="233" t="s">
        <v>87</v>
      </c>
      <c r="AY140" s="14" t="s">
        <v>140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4" t="s">
        <v>85</v>
      </c>
      <c r="BK140" s="234">
        <f>ROUND(I140*H140,2)</f>
        <v>0</v>
      </c>
      <c r="BL140" s="14" t="s">
        <v>146</v>
      </c>
      <c r="BM140" s="233" t="s">
        <v>178</v>
      </c>
    </row>
    <row r="141" spans="2:47" s="1" customFormat="1" ht="12">
      <c r="B141" s="35"/>
      <c r="C141" s="36"/>
      <c r="D141" s="235" t="s">
        <v>148</v>
      </c>
      <c r="E141" s="36"/>
      <c r="F141" s="236" t="s">
        <v>179</v>
      </c>
      <c r="G141" s="36"/>
      <c r="H141" s="36"/>
      <c r="I141" s="137"/>
      <c r="J141" s="36"/>
      <c r="K141" s="36"/>
      <c r="L141" s="40"/>
      <c r="M141" s="237"/>
      <c r="N141" s="83"/>
      <c r="O141" s="83"/>
      <c r="P141" s="83"/>
      <c r="Q141" s="83"/>
      <c r="R141" s="83"/>
      <c r="S141" s="83"/>
      <c r="T141" s="84"/>
      <c r="AT141" s="14" t="s">
        <v>148</v>
      </c>
      <c r="AU141" s="14" t="s">
        <v>87</v>
      </c>
    </row>
    <row r="142" spans="2:65" s="1" customFormat="1" ht="24" customHeight="1">
      <c r="B142" s="35"/>
      <c r="C142" s="222" t="s">
        <v>180</v>
      </c>
      <c r="D142" s="222" t="s">
        <v>142</v>
      </c>
      <c r="E142" s="223" t="s">
        <v>181</v>
      </c>
      <c r="F142" s="224" t="s">
        <v>182</v>
      </c>
      <c r="G142" s="225" t="s">
        <v>177</v>
      </c>
      <c r="H142" s="226">
        <v>1</v>
      </c>
      <c r="I142" s="227"/>
      <c r="J142" s="228">
        <f>ROUND(I142*H142,2)</f>
        <v>0</v>
      </c>
      <c r="K142" s="224" t="s">
        <v>156</v>
      </c>
      <c r="L142" s="40"/>
      <c r="M142" s="229" t="s">
        <v>1</v>
      </c>
      <c r="N142" s="230" t="s">
        <v>43</v>
      </c>
      <c r="O142" s="83"/>
      <c r="P142" s="231">
        <f>O142*H142</f>
        <v>0</v>
      </c>
      <c r="Q142" s="231">
        <v>0.31108</v>
      </c>
      <c r="R142" s="231">
        <f>Q142*H142</f>
        <v>0.31108</v>
      </c>
      <c r="S142" s="231">
        <v>0</v>
      </c>
      <c r="T142" s="232">
        <f>S142*H142</f>
        <v>0</v>
      </c>
      <c r="AR142" s="233" t="s">
        <v>146</v>
      </c>
      <c r="AT142" s="233" t="s">
        <v>142</v>
      </c>
      <c r="AU142" s="233" t="s">
        <v>87</v>
      </c>
      <c r="AY142" s="14" t="s">
        <v>140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4" t="s">
        <v>85</v>
      </c>
      <c r="BK142" s="234">
        <f>ROUND(I142*H142,2)</f>
        <v>0</v>
      </c>
      <c r="BL142" s="14" t="s">
        <v>146</v>
      </c>
      <c r="BM142" s="233" t="s">
        <v>183</v>
      </c>
    </row>
    <row r="143" spans="2:47" s="1" customFormat="1" ht="12">
      <c r="B143" s="35"/>
      <c r="C143" s="36"/>
      <c r="D143" s="235" t="s">
        <v>148</v>
      </c>
      <c r="E143" s="36"/>
      <c r="F143" s="236" t="s">
        <v>184</v>
      </c>
      <c r="G143" s="36"/>
      <c r="H143" s="36"/>
      <c r="I143" s="137"/>
      <c r="J143" s="36"/>
      <c r="K143" s="36"/>
      <c r="L143" s="40"/>
      <c r="M143" s="237"/>
      <c r="N143" s="83"/>
      <c r="O143" s="83"/>
      <c r="P143" s="83"/>
      <c r="Q143" s="83"/>
      <c r="R143" s="83"/>
      <c r="S143" s="83"/>
      <c r="T143" s="84"/>
      <c r="AT143" s="14" t="s">
        <v>148</v>
      </c>
      <c r="AU143" s="14" t="s">
        <v>87</v>
      </c>
    </row>
    <row r="144" spans="2:63" s="11" customFormat="1" ht="22.8" customHeight="1">
      <c r="B144" s="206"/>
      <c r="C144" s="207"/>
      <c r="D144" s="208" t="s">
        <v>77</v>
      </c>
      <c r="E144" s="220" t="s">
        <v>185</v>
      </c>
      <c r="F144" s="220" t="s">
        <v>186</v>
      </c>
      <c r="G144" s="207"/>
      <c r="H144" s="207"/>
      <c r="I144" s="210"/>
      <c r="J144" s="221">
        <f>BK144</f>
        <v>0</v>
      </c>
      <c r="K144" s="207"/>
      <c r="L144" s="212"/>
      <c r="M144" s="213"/>
      <c r="N144" s="214"/>
      <c r="O144" s="214"/>
      <c r="P144" s="215">
        <f>SUM(P145:P154)</f>
        <v>0</v>
      </c>
      <c r="Q144" s="214"/>
      <c r="R144" s="215">
        <f>SUM(R145:R154)</f>
        <v>0.00308</v>
      </c>
      <c r="S144" s="214"/>
      <c r="T144" s="216">
        <f>SUM(T145:T154)</f>
        <v>13</v>
      </c>
      <c r="AR144" s="217" t="s">
        <v>85</v>
      </c>
      <c r="AT144" s="218" t="s">
        <v>77</v>
      </c>
      <c r="AU144" s="218" t="s">
        <v>85</v>
      </c>
      <c r="AY144" s="217" t="s">
        <v>140</v>
      </c>
      <c r="BK144" s="219">
        <f>SUM(BK145:BK154)</f>
        <v>0</v>
      </c>
    </row>
    <row r="145" spans="2:65" s="1" customFormat="1" ht="24" customHeight="1">
      <c r="B145" s="35"/>
      <c r="C145" s="222" t="s">
        <v>172</v>
      </c>
      <c r="D145" s="222" t="s">
        <v>142</v>
      </c>
      <c r="E145" s="223" t="s">
        <v>197</v>
      </c>
      <c r="F145" s="224" t="s">
        <v>198</v>
      </c>
      <c r="G145" s="225" t="s">
        <v>189</v>
      </c>
      <c r="H145" s="226">
        <v>11</v>
      </c>
      <c r="I145" s="227"/>
      <c r="J145" s="228">
        <f>ROUND(I145*H145,2)</f>
        <v>0</v>
      </c>
      <c r="K145" s="224" t="s">
        <v>156</v>
      </c>
      <c r="L145" s="40"/>
      <c r="M145" s="229" t="s">
        <v>1</v>
      </c>
      <c r="N145" s="230" t="s">
        <v>43</v>
      </c>
      <c r="O145" s="83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146</v>
      </c>
      <c r="AT145" s="233" t="s">
        <v>142</v>
      </c>
      <c r="AU145" s="233" t="s">
        <v>87</v>
      </c>
      <c r="AY145" s="14" t="s">
        <v>140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4" t="s">
        <v>85</v>
      </c>
      <c r="BK145" s="234">
        <f>ROUND(I145*H145,2)</f>
        <v>0</v>
      </c>
      <c r="BL145" s="14" t="s">
        <v>146</v>
      </c>
      <c r="BM145" s="233" t="s">
        <v>199</v>
      </c>
    </row>
    <row r="146" spans="2:47" s="1" customFormat="1" ht="12">
      <c r="B146" s="35"/>
      <c r="C146" s="36"/>
      <c r="D146" s="235" t="s">
        <v>148</v>
      </c>
      <c r="E146" s="36"/>
      <c r="F146" s="236" t="s">
        <v>200</v>
      </c>
      <c r="G146" s="36"/>
      <c r="H146" s="36"/>
      <c r="I146" s="137"/>
      <c r="J146" s="36"/>
      <c r="K146" s="36"/>
      <c r="L146" s="40"/>
      <c r="M146" s="237"/>
      <c r="N146" s="83"/>
      <c r="O146" s="83"/>
      <c r="P146" s="83"/>
      <c r="Q146" s="83"/>
      <c r="R146" s="83"/>
      <c r="S146" s="83"/>
      <c r="T146" s="84"/>
      <c r="AT146" s="14" t="s">
        <v>148</v>
      </c>
      <c r="AU146" s="14" t="s">
        <v>87</v>
      </c>
    </row>
    <row r="147" spans="2:65" s="1" customFormat="1" ht="24" customHeight="1">
      <c r="B147" s="35"/>
      <c r="C147" s="222" t="s">
        <v>185</v>
      </c>
      <c r="D147" s="222" t="s">
        <v>142</v>
      </c>
      <c r="E147" s="223" t="s">
        <v>202</v>
      </c>
      <c r="F147" s="224" t="s">
        <v>203</v>
      </c>
      <c r="G147" s="225" t="s">
        <v>189</v>
      </c>
      <c r="H147" s="226">
        <v>11</v>
      </c>
      <c r="I147" s="227"/>
      <c r="J147" s="228">
        <f>ROUND(I147*H147,2)</f>
        <v>0</v>
      </c>
      <c r="K147" s="224" t="s">
        <v>156</v>
      </c>
      <c r="L147" s="40"/>
      <c r="M147" s="229" t="s">
        <v>1</v>
      </c>
      <c r="N147" s="230" t="s">
        <v>43</v>
      </c>
      <c r="O147" s="83"/>
      <c r="P147" s="231">
        <f>O147*H147</f>
        <v>0</v>
      </c>
      <c r="Q147" s="231">
        <v>0.00028</v>
      </c>
      <c r="R147" s="231">
        <f>Q147*H147</f>
        <v>0.00308</v>
      </c>
      <c r="S147" s="231">
        <v>0</v>
      </c>
      <c r="T147" s="232">
        <f>S147*H147</f>
        <v>0</v>
      </c>
      <c r="AR147" s="233" t="s">
        <v>146</v>
      </c>
      <c r="AT147" s="233" t="s">
        <v>142</v>
      </c>
      <c r="AU147" s="233" t="s">
        <v>87</v>
      </c>
      <c r="AY147" s="14" t="s">
        <v>140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4" t="s">
        <v>85</v>
      </c>
      <c r="BK147" s="234">
        <f>ROUND(I147*H147,2)</f>
        <v>0</v>
      </c>
      <c r="BL147" s="14" t="s">
        <v>146</v>
      </c>
      <c r="BM147" s="233" t="s">
        <v>204</v>
      </c>
    </row>
    <row r="148" spans="2:47" s="1" customFormat="1" ht="12">
      <c r="B148" s="35"/>
      <c r="C148" s="36"/>
      <c r="D148" s="235" t="s">
        <v>148</v>
      </c>
      <c r="E148" s="36"/>
      <c r="F148" s="236" t="s">
        <v>205</v>
      </c>
      <c r="G148" s="36"/>
      <c r="H148" s="36"/>
      <c r="I148" s="137"/>
      <c r="J148" s="36"/>
      <c r="K148" s="36"/>
      <c r="L148" s="40"/>
      <c r="M148" s="237"/>
      <c r="N148" s="83"/>
      <c r="O148" s="83"/>
      <c r="P148" s="83"/>
      <c r="Q148" s="83"/>
      <c r="R148" s="83"/>
      <c r="S148" s="83"/>
      <c r="T148" s="84"/>
      <c r="AT148" s="14" t="s">
        <v>148</v>
      </c>
      <c r="AU148" s="14" t="s">
        <v>87</v>
      </c>
    </row>
    <row r="149" spans="2:65" s="1" customFormat="1" ht="24" customHeight="1">
      <c r="B149" s="35"/>
      <c r="C149" s="222" t="s">
        <v>196</v>
      </c>
      <c r="D149" s="222" t="s">
        <v>142</v>
      </c>
      <c r="E149" s="223" t="s">
        <v>207</v>
      </c>
      <c r="F149" s="224" t="s">
        <v>208</v>
      </c>
      <c r="G149" s="225" t="s">
        <v>189</v>
      </c>
      <c r="H149" s="226">
        <v>11</v>
      </c>
      <c r="I149" s="227"/>
      <c r="J149" s="228">
        <f>ROUND(I149*H149,2)</f>
        <v>0</v>
      </c>
      <c r="K149" s="224" t="s">
        <v>156</v>
      </c>
      <c r="L149" s="40"/>
      <c r="M149" s="229" t="s">
        <v>1</v>
      </c>
      <c r="N149" s="230" t="s">
        <v>43</v>
      </c>
      <c r="O149" s="83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146</v>
      </c>
      <c r="AT149" s="233" t="s">
        <v>142</v>
      </c>
      <c r="AU149" s="233" t="s">
        <v>87</v>
      </c>
      <c r="AY149" s="14" t="s">
        <v>140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4" t="s">
        <v>85</v>
      </c>
      <c r="BK149" s="234">
        <f>ROUND(I149*H149,2)</f>
        <v>0</v>
      </c>
      <c r="BL149" s="14" t="s">
        <v>146</v>
      </c>
      <c r="BM149" s="233" t="s">
        <v>209</v>
      </c>
    </row>
    <row r="150" spans="2:47" s="1" customFormat="1" ht="12">
      <c r="B150" s="35"/>
      <c r="C150" s="36"/>
      <c r="D150" s="235" t="s">
        <v>148</v>
      </c>
      <c r="E150" s="36"/>
      <c r="F150" s="236" t="s">
        <v>210</v>
      </c>
      <c r="G150" s="36"/>
      <c r="H150" s="36"/>
      <c r="I150" s="137"/>
      <c r="J150" s="36"/>
      <c r="K150" s="36"/>
      <c r="L150" s="40"/>
      <c r="M150" s="237"/>
      <c r="N150" s="83"/>
      <c r="O150" s="83"/>
      <c r="P150" s="83"/>
      <c r="Q150" s="83"/>
      <c r="R150" s="83"/>
      <c r="S150" s="83"/>
      <c r="T150" s="84"/>
      <c r="AT150" s="14" t="s">
        <v>148</v>
      </c>
      <c r="AU150" s="14" t="s">
        <v>87</v>
      </c>
    </row>
    <row r="151" spans="2:65" s="1" customFormat="1" ht="16.5" customHeight="1">
      <c r="B151" s="35"/>
      <c r="C151" s="222" t="s">
        <v>201</v>
      </c>
      <c r="D151" s="222" t="s">
        <v>142</v>
      </c>
      <c r="E151" s="223" t="s">
        <v>212</v>
      </c>
      <c r="F151" s="224" t="s">
        <v>213</v>
      </c>
      <c r="G151" s="225" t="s">
        <v>189</v>
      </c>
      <c r="H151" s="226">
        <v>11</v>
      </c>
      <c r="I151" s="227"/>
      <c r="J151" s="228">
        <f>ROUND(I151*H151,2)</f>
        <v>0</v>
      </c>
      <c r="K151" s="224" t="s">
        <v>156</v>
      </c>
      <c r="L151" s="40"/>
      <c r="M151" s="229" t="s">
        <v>1</v>
      </c>
      <c r="N151" s="230" t="s">
        <v>43</v>
      </c>
      <c r="O151" s="83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146</v>
      </c>
      <c r="AT151" s="233" t="s">
        <v>142</v>
      </c>
      <c r="AU151" s="233" t="s">
        <v>87</v>
      </c>
      <c r="AY151" s="14" t="s">
        <v>140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4" t="s">
        <v>85</v>
      </c>
      <c r="BK151" s="234">
        <f>ROUND(I151*H151,2)</f>
        <v>0</v>
      </c>
      <c r="BL151" s="14" t="s">
        <v>146</v>
      </c>
      <c r="BM151" s="233" t="s">
        <v>214</v>
      </c>
    </row>
    <row r="152" spans="2:47" s="1" customFormat="1" ht="12">
      <c r="B152" s="35"/>
      <c r="C152" s="36"/>
      <c r="D152" s="235" t="s">
        <v>148</v>
      </c>
      <c r="E152" s="36"/>
      <c r="F152" s="236" t="s">
        <v>215</v>
      </c>
      <c r="G152" s="36"/>
      <c r="H152" s="36"/>
      <c r="I152" s="137"/>
      <c r="J152" s="36"/>
      <c r="K152" s="36"/>
      <c r="L152" s="40"/>
      <c r="M152" s="237"/>
      <c r="N152" s="83"/>
      <c r="O152" s="83"/>
      <c r="P152" s="83"/>
      <c r="Q152" s="83"/>
      <c r="R152" s="83"/>
      <c r="S152" s="83"/>
      <c r="T152" s="84"/>
      <c r="AT152" s="14" t="s">
        <v>148</v>
      </c>
      <c r="AU152" s="14" t="s">
        <v>87</v>
      </c>
    </row>
    <row r="153" spans="2:65" s="1" customFormat="1" ht="24" customHeight="1">
      <c r="B153" s="35"/>
      <c r="C153" s="222" t="s">
        <v>206</v>
      </c>
      <c r="D153" s="222" t="s">
        <v>142</v>
      </c>
      <c r="E153" s="223" t="s">
        <v>217</v>
      </c>
      <c r="F153" s="224" t="s">
        <v>218</v>
      </c>
      <c r="G153" s="225" t="s">
        <v>145</v>
      </c>
      <c r="H153" s="226">
        <v>650</v>
      </c>
      <c r="I153" s="227"/>
      <c r="J153" s="228">
        <f>ROUND(I153*H153,2)</f>
        <v>0</v>
      </c>
      <c r="K153" s="224" t="s">
        <v>156</v>
      </c>
      <c r="L153" s="40"/>
      <c r="M153" s="229" t="s">
        <v>1</v>
      </c>
      <c r="N153" s="230" t="s">
        <v>43</v>
      </c>
      <c r="O153" s="83"/>
      <c r="P153" s="231">
        <f>O153*H153</f>
        <v>0</v>
      </c>
      <c r="Q153" s="231">
        <v>0</v>
      </c>
      <c r="R153" s="231">
        <f>Q153*H153</f>
        <v>0</v>
      </c>
      <c r="S153" s="231">
        <v>0.02</v>
      </c>
      <c r="T153" s="232">
        <f>S153*H153</f>
        <v>13</v>
      </c>
      <c r="AR153" s="233" t="s">
        <v>146</v>
      </c>
      <c r="AT153" s="233" t="s">
        <v>142</v>
      </c>
      <c r="AU153" s="233" t="s">
        <v>87</v>
      </c>
      <c r="AY153" s="14" t="s">
        <v>140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4" t="s">
        <v>85</v>
      </c>
      <c r="BK153" s="234">
        <f>ROUND(I153*H153,2)</f>
        <v>0</v>
      </c>
      <c r="BL153" s="14" t="s">
        <v>146</v>
      </c>
      <c r="BM153" s="233" t="s">
        <v>219</v>
      </c>
    </row>
    <row r="154" spans="2:47" s="1" customFormat="1" ht="12">
      <c r="B154" s="35"/>
      <c r="C154" s="36"/>
      <c r="D154" s="235" t="s">
        <v>148</v>
      </c>
      <c r="E154" s="36"/>
      <c r="F154" s="236" t="s">
        <v>220</v>
      </c>
      <c r="G154" s="36"/>
      <c r="H154" s="36"/>
      <c r="I154" s="137"/>
      <c r="J154" s="36"/>
      <c r="K154" s="36"/>
      <c r="L154" s="40"/>
      <c r="M154" s="237"/>
      <c r="N154" s="83"/>
      <c r="O154" s="83"/>
      <c r="P154" s="83"/>
      <c r="Q154" s="83"/>
      <c r="R154" s="83"/>
      <c r="S154" s="83"/>
      <c r="T154" s="84"/>
      <c r="AT154" s="14" t="s">
        <v>148</v>
      </c>
      <c r="AU154" s="14" t="s">
        <v>87</v>
      </c>
    </row>
    <row r="155" spans="2:63" s="11" customFormat="1" ht="22.8" customHeight="1">
      <c r="B155" s="206"/>
      <c r="C155" s="207"/>
      <c r="D155" s="208" t="s">
        <v>77</v>
      </c>
      <c r="E155" s="220" t="s">
        <v>221</v>
      </c>
      <c r="F155" s="220" t="s">
        <v>222</v>
      </c>
      <c r="G155" s="207"/>
      <c r="H155" s="207"/>
      <c r="I155" s="210"/>
      <c r="J155" s="221">
        <f>BK155</f>
        <v>0</v>
      </c>
      <c r="K155" s="207"/>
      <c r="L155" s="212"/>
      <c r="M155" s="213"/>
      <c r="N155" s="214"/>
      <c r="O155" s="214"/>
      <c r="P155" s="215">
        <f>SUM(P156:P167)</f>
        <v>0</v>
      </c>
      <c r="Q155" s="214"/>
      <c r="R155" s="215">
        <f>SUM(R156:R167)</f>
        <v>0</v>
      </c>
      <c r="S155" s="214"/>
      <c r="T155" s="216">
        <f>SUM(T156:T167)</f>
        <v>0</v>
      </c>
      <c r="AR155" s="217" t="s">
        <v>85</v>
      </c>
      <c r="AT155" s="218" t="s">
        <v>77</v>
      </c>
      <c r="AU155" s="218" t="s">
        <v>85</v>
      </c>
      <c r="AY155" s="217" t="s">
        <v>140</v>
      </c>
      <c r="BK155" s="219">
        <f>SUM(BK156:BK167)</f>
        <v>0</v>
      </c>
    </row>
    <row r="156" spans="2:65" s="1" customFormat="1" ht="16.5" customHeight="1">
      <c r="B156" s="35"/>
      <c r="C156" s="222" t="s">
        <v>211</v>
      </c>
      <c r="D156" s="222" t="s">
        <v>142</v>
      </c>
      <c r="E156" s="223" t="s">
        <v>223</v>
      </c>
      <c r="F156" s="224" t="s">
        <v>224</v>
      </c>
      <c r="G156" s="225" t="s">
        <v>225</v>
      </c>
      <c r="H156" s="226">
        <v>214.5</v>
      </c>
      <c r="I156" s="227"/>
      <c r="J156" s="228">
        <f>ROUND(I156*H156,2)</f>
        <v>0</v>
      </c>
      <c r="K156" s="224" t="s">
        <v>156</v>
      </c>
      <c r="L156" s="40"/>
      <c r="M156" s="229" t="s">
        <v>1</v>
      </c>
      <c r="N156" s="230" t="s">
        <v>43</v>
      </c>
      <c r="O156" s="83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146</v>
      </c>
      <c r="AT156" s="233" t="s">
        <v>142</v>
      </c>
      <c r="AU156" s="233" t="s">
        <v>87</v>
      </c>
      <c r="AY156" s="14" t="s">
        <v>140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4" t="s">
        <v>85</v>
      </c>
      <c r="BK156" s="234">
        <f>ROUND(I156*H156,2)</f>
        <v>0</v>
      </c>
      <c r="BL156" s="14" t="s">
        <v>146</v>
      </c>
      <c r="BM156" s="233" t="s">
        <v>226</v>
      </c>
    </row>
    <row r="157" spans="2:47" s="1" customFormat="1" ht="12">
      <c r="B157" s="35"/>
      <c r="C157" s="36"/>
      <c r="D157" s="235" t="s">
        <v>148</v>
      </c>
      <c r="E157" s="36"/>
      <c r="F157" s="236" t="s">
        <v>227</v>
      </c>
      <c r="G157" s="36"/>
      <c r="H157" s="36"/>
      <c r="I157" s="137"/>
      <c r="J157" s="36"/>
      <c r="K157" s="36"/>
      <c r="L157" s="40"/>
      <c r="M157" s="237"/>
      <c r="N157" s="83"/>
      <c r="O157" s="83"/>
      <c r="P157" s="83"/>
      <c r="Q157" s="83"/>
      <c r="R157" s="83"/>
      <c r="S157" s="83"/>
      <c r="T157" s="84"/>
      <c r="AT157" s="14" t="s">
        <v>148</v>
      </c>
      <c r="AU157" s="14" t="s">
        <v>87</v>
      </c>
    </row>
    <row r="158" spans="2:65" s="1" customFormat="1" ht="24" customHeight="1">
      <c r="B158" s="35"/>
      <c r="C158" s="222" t="s">
        <v>216</v>
      </c>
      <c r="D158" s="222" t="s">
        <v>142</v>
      </c>
      <c r="E158" s="223" t="s">
        <v>229</v>
      </c>
      <c r="F158" s="224" t="s">
        <v>230</v>
      </c>
      <c r="G158" s="225" t="s">
        <v>225</v>
      </c>
      <c r="H158" s="226">
        <v>1930.5</v>
      </c>
      <c r="I158" s="227"/>
      <c r="J158" s="228">
        <f>ROUND(I158*H158,2)</f>
        <v>0</v>
      </c>
      <c r="K158" s="224" t="s">
        <v>156</v>
      </c>
      <c r="L158" s="40"/>
      <c r="M158" s="229" t="s">
        <v>1</v>
      </c>
      <c r="N158" s="230" t="s">
        <v>43</v>
      </c>
      <c r="O158" s="83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146</v>
      </c>
      <c r="AT158" s="233" t="s">
        <v>142</v>
      </c>
      <c r="AU158" s="233" t="s">
        <v>87</v>
      </c>
      <c r="AY158" s="14" t="s">
        <v>140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4" t="s">
        <v>85</v>
      </c>
      <c r="BK158" s="234">
        <f>ROUND(I158*H158,2)</f>
        <v>0</v>
      </c>
      <c r="BL158" s="14" t="s">
        <v>146</v>
      </c>
      <c r="BM158" s="233" t="s">
        <v>231</v>
      </c>
    </row>
    <row r="159" spans="2:47" s="1" customFormat="1" ht="12">
      <c r="B159" s="35"/>
      <c r="C159" s="36"/>
      <c r="D159" s="235" t="s">
        <v>148</v>
      </c>
      <c r="E159" s="36"/>
      <c r="F159" s="236" t="s">
        <v>232</v>
      </c>
      <c r="G159" s="36"/>
      <c r="H159" s="36"/>
      <c r="I159" s="137"/>
      <c r="J159" s="36"/>
      <c r="K159" s="36"/>
      <c r="L159" s="40"/>
      <c r="M159" s="237"/>
      <c r="N159" s="83"/>
      <c r="O159" s="83"/>
      <c r="P159" s="83"/>
      <c r="Q159" s="83"/>
      <c r="R159" s="83"/>
      <c r="S159" s="83"/>
      <c r="T159" s="84"/>
      <c r="AT159" s="14" t="s">
        <v>148</v>
      </c>
      <c r="AU159" s="14" t="s">
        <v>87</v>
      </c>
    </row>
    <row r="160" spans="2:47" s="1" customFormat="1" ht="12">
      <c r="B160" s="35"/>
      <c r="C160" s="36"/>
      <c r="D160" s="235" t="s">
        <v>233</v>
      </c>
      <c r="E160" s="36"/>
      <c r="F160" s="259" t="s">
        <v>234</v>
      </c>
      <c r="G160" s="36"/>
      <c r="H160" s="36"/>
      <c r="I160" s="137"/>
      <c r="J160" s="36"/>
      <c r="K160" s="36"/>
      <c r="L160" s="40"/>
      <c r="M160" s="237"/>
      <c r="N160" s="83"/>
      <c r="O160" s="83"/>
      <c r="P160" s="83"/>
      <c r="Q160" s="83"/>
      <c r="R160" s="83"/>
      <c r="S160" s="83"/>
      <c r="T160" s="84"/>
      <c r="AT160" s="14" t="s">
        <v>233</v>
      </c>
      <c r="AU160" s="14" t="s">
        <v>87</v>
      </c>
    </row>
    <row r="161" spans="2:51" s="12" customFormat="1" ht="12">
      <c r="B161" s="238"/>
      <c r="C161" s="239"/>
      <c r="D161" s="235" t="s">
        <v>150</v>
      </c>
      <c r="E161" s="239"/>
      <c r="F161" s="241" t="s">
        <v>396</v>
      </c>
      <c r="G161" s="239"/>
      <c r="H161" s="242">
        <v>1930.5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150</v>
      </c>
      <c r="AU161" s="248" t="s">
        <v>87</v>
      </c>
      <c r="AV161" s="12" t="s">
        <v>87</v>
      </c>
      <c r="AW161" s="12" t="s">
        <v>4</v>
      </c>
      <c r="AX161" s="12" t="s">
        <v>85</v>
      </c>
      <c r="AY161" s="248" t="s">
        <v>140</v>
      </c>
    </row>
    <row r="162" spans="2:65" s="1" customFormat="1" ht="24" customHeight="1">
      <c r="B162" s="35"/>
      <c r="C162" s="222" t="s">
        <v>8</v>
      </c>
      <c r="D162" s="222" t="s">
        <v>142</v>
      </c>
      <c r="E162" s="223" t="s">
        <v>237</v>
      </c>
      <c r="F162" s="224" t="s">
        <v>238</v>
      </c>
      <c r="G162" s="225" t="s">
        <v>225</v>
      </c>
      <c r="H162" s="226">
        <v>201.5</v>
      </c>
      <c r="I162" s="227"/>
      <c r="J162" s="228">
        <f>ROUND(I162*H162,2)</f>
        <v>0</v>
      </c>
      <c r="K162" s="224" t="s">
        <v>156</v>
      </c>
      <c r="L162" s="40"/>
      <c r="M162" s="229" t="s">
        <v>1</v>
      </c>
      <c r="N162" s="230" t="s">
        <v>43</v>
      </c>
      <c r="O162" s="83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146</v>
      </c>
      <c r="AT162" s="233" t="s">
        <v>142</v>
      </c>
      <c r="AU162" s="233" t="s">
        <v>87</v>
      </c>
      <c r="AY162" s="14" t="s">
        <v>140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4" t="s">
        <v>85</v>
      </c>
      <c r="BK162" s="234">
        <f>ROUND(I162*H162,2)</f>
        <v>0</v>
      </c>
      <c r="BL162" s="14" t="s">
        <v>146</v>
      </c>
      <c r="BM162" s="233" t="s">
        <v>239</v>
      </c>
    </row>
    <row r="163" spans="2:47" s="1" customFormat="1" ht="12">
      <c r="B163" s="35"/>
      <c r="C163" s="36"/>
      <c r="D163" s="235" t="s">
        <v>148</v>
      </c>
      <c r="E163" s="36"/>
      <c r="F163" s="236" t="s">
        <v>240</v>
      </c>
      <c r="G163" s="36"/>
      <c r="H163" s="36"/>
      <c r="I163" s="137"/>
      <c r="J163" s="36"/>
      <c r="K163" s="36"/>
      <c r="L163" s="40"/>
      <c r="M163" s="237"/>
      <c r="N163" s="83"/>
      <c r="O163" s="83"/>
      <c r="P163" s="83"/>
      <c r="Q163" s="83"/>
      <c r="R163" s="83"/>
      <c r="S163" s="83"/>
      <c r="T163" s="84"/>
      <c r="AT163" s="14" t="s">
        <v>148</v>
      </c>
      <c r="AU163" s="14" t="s">
        <v>87</v>
      </c>
    </row>
    <row r="164" spans="2:51" s="12" customFormat="1" ht="12">
      <c r="B164" s="238"/>
      <c r="C164" s="239"/>
      <c r="D164" s="235" t="s">
        <v>150</v>
      </c>
      <c r="E164" s="240" t="s">
        <v>1</v>
      </c>
      <c r="F164" s="241" t="s">
        <v>397</v>
      </c>
      <c r="G164" s="239"/>
      <c r="H164" s="242">
        <v>201.5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150</v>
      </c>
      <c r="AU164" s="248" t="s">
        <v>87</v>
      </c>
      <c r="AV164" s="12" t="s">
        <v>87</v>
      </c>
      <c r="AW164" s="12" t="s">
        <v>33</v>
      </c>
      <c r="AX164" s="12" t="s">
        <v>85</v>
      </c>
      <c r="AY164" s="248" t="s">
        <v>140</v>
      </c>
    </row>
    <row r="165" spans="2:65" s="1" customFormat="1" ht="24" customHeight="1">
      <c r="B165" s="35"/>
      <c r="C165" s="222" t="s">
        <v>228</v>
      </c>
      <c r="D165" s="222" t="s">
        <v>142</v>
      </c>
      <c r="E165" s="223" t="s">
        <v>243</v>
      </c>
      <c r="F165" s="224" t="s">
        <v>244</v>
      </c>
      <c r="G165" s="225" t="s">
        <v>225</v>
      </c>
      <c r="H165" s="226">
        <v>13</v>
      </c>
      <c r="I165" s="227"/>
      <c r="J165" s="228">
        <f>ROUND(I165*H165,2)</f>
        <v>0</v>
      </c>
      <c r="K165" s="224" t="s">
        <v>156</v>
      </c>
      <c r="L165" s="40"/>
      <c r="M165" s="229" t="s">
        <v>1</v>
      </c>
      <c r="N165" s="230" t="s">
        <v>43</v>
      </c>
      <c r="O165" s="83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146</v>
      </c>
      <c r="AT165" s="233" t="s">
        <v>142</v>
      </c>
      <c r="AU165" s="233" t="s">
        <v>87</v>
      </c>
      <c r="AY165" s="14" t="s">
        <v>140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4" t="s">
        <v>85</v>
      </c>
      <c r="BK165" s="234">
        <f>ROUND(I165*H165,2)</f>
        <v>0</v>
      </c>
      <c r="BL165" s="14" t="s">
        <v>146</v>
      </c>
      <c r="BM165" s="233" t="s">
        <v>245</v>
      </c>
    </row>
    <row r="166" spans="2:47" s="1" customFormat="1" ht="12">
      <c r="B166" s="35"/>
      <c r="C166" s="36"/>
      <c r="D166" s="235" t="s">
        <v>148</v>
      </c>
      <c r="E166" s="36"/>
      <c r="F166" s="236" t="s">
        <v>246</v>
      </c>
      <c r="G166" s="36"/>
      <c r="H166" s="36"/>
      <c r="I166" s="137"/>
      <c r="J166" s="36"/>
      <c r="K166" s="36"/>
      <c r="L166" s="40"/>
      <c r="M166" s="237"/>
      <c r="N166" s="83"/>
      <c r="O166" s="83"/>
      <c r="P166" s="83"/>
      <c r="Q166" s="83"/>
      <c r="R166" s="83"/>
      <c r="S166" s="83"/>
      <c r="T166" s="84"/>
      <c r="AT166" s="14" t="s">
        <v>148</v>
      </c>
      <c r="AU166" s="14" t="s">
        <v>87</v>
      </c>
    </row>
    <row r="167" spans="2:51" s="12" customFormat="1" ht="12">
      <c r="B167" s="238"/>
      <c r="C167" s="239"/>
      <c r="D167" s="235" t="s">
        <v>150</v>
      </c>
      <c r="E167" s="240" t="s">
        <v>1</v>
      </c>
      <c r="F167" s="241" t="s">
        <v>398</v>
      </c>
      <c r="G167" s="239"/>
      <c r="H167" s="242">
        <v>13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150</v>
      </c>
      <c r="AU167" s="248" t="s">
        <v>87</v>
      </c>
      <c r="AV167" s="12" t="s">
        <v>87</v>
      </c>
      <c r="AW167" s="12" t="s">
        <v>33</v>
      </c>
      <c r="AX167" s="12" t="s">
        <v>85</v>
      </c>
      <c r="AY167" s="248" t="s">
        <v>140</v>
      </c>
    </row>
    <row r="168" spans="2:63" s="11" customFormat="1" ht="22.8" customHeight="1">
      <c r="B168" s="206"/>
      <c r="C168" s="207"/>
      <c r="D168" s="208" t="s">
        <v>77</v>
      </c>
      <c r="E168" s="220" t="s">
        <v>248</v>
      </c>
      <c r="F168" s="220" t="s">
        <v>249</v>
      </c>
      <c r="G168" s="207"/>
      <c r="H168" s="207"/>
      <c r="I168" s="210"/>
      <c r="J168" s="221">
        <f>BK168</f>
        <v>0</v>
      </c>
      <c r="K168" s="207"/>
      <c r="L168" s="212"/>
      <c r="M168" s="213"/>
      <c r="N168" s="214"/>
      <c r="O168" s="214"/>
      <c r="P168" s="215">
        <f>SUM(P169:P170)</f>
        <v>0</v>
      </c>
      <c r="Q168" s="214"/>
      <c r="R168" s="215">
        <f>SUM(R169:R170)</f>
        <v>0</v>
      </c>
      <c r="S168" s="214"/>
      <c r="T168" s="216">
        <f>SUM(T169:T170)</f>
        <v>0</v>
      </c>
      <c r="AR168" s="217" t="s">
        <v>85</v>
      </c>
      <c r="AT168" s="218" t="s">
        <v>77</v>
      </c>
      <c r="AU168" s="218" t="s">
        <v>85</v>
      </c>
      <c r="AY168" s="217" t="s">
        <v>140</v>
      </c>
      <c r="BK168" s="219">
        <f>SUM(BK169:BK170)</f>
        <v>0</v>
      </c>
    </row>
    <row r="169" spans="2:65" s="1" customFormat="1" ht="24" customHeight="1">
      <c r="B169" s="35"/>
      <c r="C169" s="222" t="s">
        <v>236</v>
      </c>
      <c r="D169" s="222" t="s">
        <v>142</v>
      </c>
      <c r="E169" s="223" t="s">
        <v>251</v>
      </c>
      <c r="F169" s="224" t="s">
        <v>252</v>
      </c>
      <c r="G169" s="225" t="s">
        <v>225</v>
      </c>
      <c r="H169" s="226">
        <v>0.819</v>
      </c>
      <c r="I169" s="227"/>
      <c r="J169" s="228">
        <f>ROUND(I169*H169,2)</f>
        <v>0</v>
      </c>
      <c r="K169" s="224" t="s">
        <v>156</v>
      </c>
      <c r="L169" s="40"/>
      <c r="M169" s="229" t="s">
        <v>1</v>
      </c>
      <c r="N169" s="230" t="s">
        <v>43</v>
      </c>
      <c r="O169" s="83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146</v>
      </c>
      <c r="AT169" s="233" t="s">
        <v>142</v>
      </c>
      <c r="AU169" s="233" t="s">
        <v>87</v>
      </c>
      <c r="AY169" s="14" t="s">
        <v>140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4" t="s">
        <v>85</v>
      </c>
      <c r="BK169" s="234">
        <f>ROUND(I169*H169,2)</f>
        <v>0</v>
      </c>
      <c r="BL169" s="14" t="s">
        <v>146</v>
      </c>
      <c r="BM169" s="233" t="s">
        <v>253</v>
      </c>
    </row>
    <row r="170" spans="2:47" s="1" customFormat="1" ht="12">
      <c r="B170" s="35"/>
      <c r="C170" s="36"/>
      <c r="D170" s="235" t="s">
        <v>148</v>
      </c>
      <c r="E170" s="36"/>
      <c r="F170" s="236" t="s">
        <v>254</v>
      </c>
      <c r="G170" s="36"/>
      <c r="H170" s="36"/>
      <c r="I170" s="137"/>
      <c r="J170" s="36"/>
      <c r="K170" s="36"/>
      <c r="L170" s="40"/>
      <c r="M170" s="237"/>
      <c r="N170" s="83"/>
      <c r="O170" s="83"/>
      <c r="P170" s="83"/>
      <c r="Q170" s="83"/>
      <c r="R170" s="83"/>
      <c r="S170" s="83"/>
      <c r="T170" s="84"/>
      <c r="AT170" s="14" t="s">
        <v>148</v>
      </c>
      <c r="AU170" s="14" t="s">
        <v>87</v>
      </c>
    </row>
    <row r="171" spans="2:63" s="11" customFormat="1" ht="22.8" customHeight="1">
      <c r="B171" s="206"/>
      <c r="C171" s="207"/>
      <c r="D171" s="208" t="s">
        <v>77</v>
      </c>
      <c r="E171" s="220" t="s">
        <v>255</v>
      </c>
      <c r="F171" s="220" t="s">
        <v>256</v>
      </c>
      <c r="G171" s="207"/>
      <c r="H171" s="207"/>
      <c r="I171" s="210"/>
      <c r="J171" s="221">
        <f>BK171</f>
        <v>0</v>
      </c>
      <c r="K171" s="207"/>
      <c r="L171" s="212"/>
      <c r="M171" s="213"/>
      <c r="N171" s="214"/>
      <c r="O171" s="214"/>
      <c r="P171" s="215">
        <f>SUM(P172:P173)</f>
        <v>0</v>
      </c>
      <c r="Q171" s="214"/>
      <c r="R171" s="215">
        <f>SUM(R172:R173)</f>
        <v>0</v>
      </c>
      <c r="S171" s="214"/>
      <c r="T171" s="216">
        <f>SUM(T172:T173)</f>
        <v>0</v>
      </c>
      <c r="AR171" s="217" t="s">
        <v>152</v>
      </c>
      <c r="AT171" s="218" t="s">
        <v>77</v>
      </c>
      <c r="AU171" s="218" t="s">
        <v>85</v>
      </c>
      <c r="AY171" s="217" t="s">
        <v>140</v>
      </c>
      <c r="BK171" s="219">
        <f>SUM(BK172:BK173)</f>
        <v>0</v>
      </c>
    </row>
    <row r="172" spans="2:65" s="1" customFormat="1" ht="24" customHeight="1">
      <c r="B172" s="35"/>
      <c r="C172" s="222" t="s">
        <v>242</v>
      </c>
      <c r="D172" s="222" t="s">
        <v>142</v>
      </c>
      <c r="E172" s="223" t="s">
        <v>258</v>
      </c>
      <c r="F172" s="224" t="s">
        <v>259</v>
      </c>
      <c r="G172" s="225" t="s">
        <v>260</v>
      </c>
      <c r="H172" s="226">
        <v>1</v>
      </c>
      <c r="I172" s="227"/>
      <c r="J172" s="228">
        <f>ROUND(I172*H172,2)</f>
        <v>0</v>
      </c>
      <c r="K172" s="224" t="s">
        <v>156</v>
      </c>
      <c r="L172" s="40"/>
      <c r="M172" s="229" t="s">
        <v>1</v>
      </c>
      <c r="N172" s="230" t="s">
        <v>43</v>
      </c>
      <c r="O172" s="83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AR172" s="233" t="s">
        <v>261</v>
      </c>
      <c r="AT172" s="233" t="s">
        <v>142</v>
      </c>
      <c r="AU172" s="233" t="s">
        <v>87</v>
      </c>
      <c r="AY172" s="14" t="s">
        <v>140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4" t="s">
        <v>85</v>
      </c>
      <c r="BK172" s="234">
        <f>ROUND(I172*H172,2)</f>
        <v>0</v>
      </c>
      <c r="BL172" s="14" t="s">
        <v>261</v>
      </c>
      <c r="BM172" s="233" t="s">
        <v>262</v>
      </c>
    </row>
    <row r="173" spans="2:47" s="1" customFormat="1" ht="12">
      <c r="B173" s="35"/>
      <c r="C173" s="36"/>
      <c r="D173" s="235" t="s">
        <v>148</v>
      </c>
      <c r="E173" s="36"/>
      <c r="F173" s="236" t="s">
        <v>263</v>
      </c>
      <c r="G173" s="36"/>
      <c r="H173" s="36"/>
      <c r="I173" s="137"/>
      <c r="J173" s="36"/>
      <c r="K173" s="36"/>
      <c r="L173" s="40"/>
      <c r="M173" s="260"/>
      <c r="N173" s="261"/>
      <c r="O173" s="261"/>
      <c r="P173" s="261"/>
      <c r="Q173" s="261"/>
      <c r="R173" s="261"/>
      <c r="S173" s="261"/>
      <c r="T173" s="262"/>
      <c r="AT173" s="14" t="s">
        <v>148</v>
      </c>
      <c r="AU173" s="14" t="s">
        <v>87</v>
      </c>
    </row>
    <row r="174" spans="2:12" s="1" customFormat="1" ht="6.95" customHeight="1">
      <c r="B174" s="58"/>
      <c r="C174" s="59"/>
      <c r="D174" s="59"/>
      <c r="E174" s="59"/>
      <c r="F174" s="59"/>
      <c r="G174" s="59"/>
      <c r="H174" s="59"/>
      <c r="I174" s="171"/>
      <c r="J174" s="59"/>
      <c r="K174" s="59"/>
      <c r="L174" s="40"/>
    </row>
  </sheetData>
  <sheetProtection password="CC35" sheet="1" objects="1" scenarios="1" formatColumns="0" formatRows="0" autoFilter="0"/>
  <autoFilter ref="C123:K1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2020-01-26T10:47:52Z</dcterms:created>
  <dcterms:modified xsi:type="dcterms:W3CDTF">2020-01-26T10:48:02Z</dcterms:modified>
  <cp:category/>
  <cp:version/>
  <cp:contentType/>
  <cp:contentStatus/>
</cp:coreProperties>
</file>