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VON - Vedlejší a ostatní ..." sheetId="2" r:id="rId2"/>
    <sheet name="D.1.1 - Stavebně technick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'VON - Vedlejší a ostatní ...'!$C$122:$K$150</definedName>
    <definedName name="_xlnm.Print_Area" localSheetId="1">'VON - Vedlejší a ostatní ...'!$C$4:$J$39,'VON - Vedlejší a ostatní ...'!$C$50:$J$76,'VON - Vedlejší a ostatní ...'!$C$82:$J$104,'VON - Vedlejší a ostatní ...'!$C$110:$K$150</definedName>
    <definedName name="_xlnm.Print_Titles" localSheetId="1">'VON - Vedlejší a ostatní ...'!$122:$122</definedName>
    <definedName name="_xlnm._FilterDatabase" localSheetId="2" hidden="1">'D.1.1 - Stavebně technick...'!$C$134:$K$566</definedName>
    <definedName name="_xlnm.Print_Area" localSheetId="2">'D.1.1 - Stavebně technick...'!$C$4:$J$39,'D.1.1 - Stavebně technick...'!$C$50:$J$76,'D.1.1 - Stavebně technick...'!$C$82:$J$116,'D.1.1 - Stavebně technick...'!$C$122:$K$566</definedName>
    <definedName name="_xlnm.Print_Titles" localSheetId="2">'D.1.1 - Stavebně technick...'!$134:$134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563"/>
  <c r="BH563"/>
  <c r="BG563"/>
  <c r="BF563"/>
  <c r="T563"/>
  <c r="R563"/>
  <c r="P563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3"/>
  <c r="BH543"/>
  <c r="BG543"/>
  <c r="BF543"/>
  <c r="T543"/>
  <c r="R543"/>
  <c r="P543"/>
  <c r="BI538"/>
  <c r="BH538"/>
  <c r="BG538"/>
  <c r="BF538"/>
  <c r="T538"/>
  <c r="R538"/>
  <c r="P538"/>
  <c r="BI534"/>
  <c r="BH534"/>
  <c r="BG534"/>
  <c r="BF534"/>
  <c r="T534"/>
  <c r="R534"/>
  <c r="P534"/>
  <c r="BI530"/>
  <c r="BH530"/>
  <c r="BG530"/>
  <c r="BF530"/>
  <c r="T530"/>
  <c r="R530"/>
  <c r="P530"/>
  <c r="BI524"/>
  <c r="BH524"/>
  <c r="BG524"/>
  <c r="BF524"/>
  <c r="T524"/>
  <c r="T523"/>
  <c r="R524"/>
  <c r="R523"/>
  <c r="P524"/>
  <c r="P523"/>
  <c r="BI520"/>
  <c r="BH520"/>
  <c r="BG520"/>
  <c r="BF520"/>
  <c r="T520"/>
  <c r="T519"/>
  <c r="R520"/>
  <c r="R519"/>
  <c r="P520"/>
  <c r="P519"/>
  <c r="BI514"/>
  <c r="BH514"/>
  <c r="BG514"/>
  <c r="BF514"/>
  <c r="T514"/>
  <c r="T513"/>
  <c r="R514"/>
  <c r="R513"/>
  <c r="P514"/>
  <c r="P513"/>
  <c r="BI512"/>
  <c r="BH512"/>
  <c r="BG512"/>
  <c r="BF512"/>
  <c r="T512"/>
  <c r="R512"/>
  <c r="P512"/>
  <c r="BI508"/>
  <c r="BH508"/>
  <c r="BG508"/>
  <c r="BF508"/>
  <c r="T508"/>
  <c r="R508"/>
  <c r="P508"/>
  <c r="BI500"/>
  <c r="BH500"/>
  <c r="BG500"/>
  <c r="BF500"/>
  <c r="T500"/>
  <c r="R500"/>
  <c r="P500"/>
  <c r="BI497"/>
  <c r="BH497"/>
  <c r="BG497"/>
  <c r="BF497"/>
  <c r="T497"/>
  <c r="R497"/>
  <c r="P497"/>
  <c r="BI488"/>
  <c r="BH488"/>
  <c r="BG488"/>
  <c r="BF488"/>
  <c r="T488"/>
  <c r="R488"/>
  <c r="P488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8"/>
  <c r="BH468"/>
  <c r="BG468"/>
  <c r="BF468"/>
  <c r="T468"/>
  <c r="R468"/>
  <c r="P468"/>
  <c r="BI467"/>
  <c r="BH467"/>
  <c r="BG467"/>
  <c r="BF467"/>
  <c r="T467"/>
  <c r="R467"/>
  <c r="P467"/>
  <c r="BI464"/>
  <c r="BH464"/>
  <c r="BG464"/>
  <c r="BF464"/>
  <c r="T464"/>
  <c r="R464"/>
  <c r="P464"/>
  <c r="BI462"/>
  <c r="BH462"/>
  <c r="BG462"/>
  <c r="BF462"/>
  <c r="T462"/>
  <c r="R462"/>
  <c r="P462"/>
  <c r="BI459"/>
  <c r="BH459"/>
  <c r="BG459"/>
  <c r="BF459"/>
  <c r="T459"/>
  <c r="R459"/>
  <c r="P459"/>
  <c r="BI458"/>
  <c r="BH458"/>
  <c r="BG458"/>
  <c r="BF458"/>
  <c r="T458"/>
  <c r="R458"/>
  <c r="P458"/>
  <c r="BI456"/>
  <c r="BH456"/>
  <c r="BG456"/>
  <c r="BF456"/>
  <c r="T456"/>
  <c r="R456"/>
  <c r="P456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T438"/>
  <c r="R439"/>
  <c r="R438"/>
  <c r="P439"/>
  <c r="P438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27"/>
  <c r="BH427"/>
  <c r="BG427"/>
  <c r="BF427"/>
  <c r="T427"/>
  <c r="R427"/>
  <c r="P427"/>
  <c r="BI424"/>
  <c r="BH424"/>
  <c r="BG424"/>
  <c r="BF424"/>
  <c r="T424"/>
  <c r="R424"/>
  <c r="P424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7"/>
  <c r="BH387"/>
  <c r="BG387"/>
  <c r="BF387"/>
  <c r="T387"/>
  <c r="R387"/>
  <c r="P387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T274"/>
  <c r="R275"/>
  <c r="R274"/>
  <c r="P275"/>
  <c r="P274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J131"/>
  <c r="F131"/>
  <c r="F129"/>
  <c r="E127"/>
  <c r="J91"/>
  <c r="F91"/>
  <c r="F89"/>
  <c r="E87"/>
  <c r="J24"/>
  <c r="E24"/>
  <c r="J92"/>
  <c r="J23"/>
  <c r="J18"/>
  <c r="E18"/>
  <c r="F92"/>
  <c r="J17"/>
  <c r="J12"/>
  <c r="J89"/>
  <c r="E7"/>
  <c r="E85"/>
  <c i="2" r="J37"/>
  <c r="J36"/>
  <c i="1" r="AY95"/>
  <c i="2" r="J35"/>
  <c i="1" r="AX95"/>
  <c i="2" r="BI149"/>
  <c r="BH149"/>
  <c r="BG149"/>
  <c r="BF149"/>
  <c r="T149"/>
  <c r="T148"/>
  <c r="R149"/>
  <c r="R148"/>
  <c r="P149"/>
  <c r="P148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92"/>
  <c r="J17"/>
  <c r="J12"/>
  <c r="J89"/>
  <c r="E7"/>
  <c r="E113"/>
  <c i="1" r="L90"/>
  <c r="AM90"/>
  <c r="AM89"/>
  <c r="L89"/>
  <c r="AM87"/>
  <c r="L87"/>
  <c r="L85"/>
  <c r="L84"/>
  <c i="3" r="J563"/>
  <c r="BK559"/>
  <c r="J557"/>
  <c r="BK551"/>
  <c r="BK547"/>
  <c r="BK534"/>
  <c r="BK520"/>
  <c r="BK512"/>
  <c r="BK476"/>
  <c r="J467"/>
  <c r="J458"/>
  <c r="J445"/>
  <c r="J436"/>
  <c r="J435"/>
  <c r="BK427"/>
  <c r="BK553"/>
  <c r="J543"/>
  <c r="BK530"/>
  <c r="J520"/>
  <c r="BK497"/>
  <c r="J471"/>
  <c r="J456"/>
  <c r="J442"/>
  <c r="J439"/>
  <c r="J427"/>
  <c r="BK410"/>
  <c r="J409"/>
  <c r="BK408"/>
  <c r="J405"/>
  <c r="J391"/>
  <c r="J387"/>
  <c r="J380"/>
  <c r="J377"/>
  <c r="J374"/>
  <c r="J367"/>
  <c r="J249"/>
  <c r="J244"/>
  <c r="BK228"/>
  <c r="BK211"/>
  <c r="BK208"/>
  <c r="J199"/>
  <c r="J189"/>
  <c r="BK183"/>
  <c r="J168"/>
  <c r="J145"/>
  <c r="BK142"/>
  <c i="2" r="J143"/>
  <c r="BK138"/>
  <c r="J131"/>
  <c r="J126"/>
  <c i="3" r="BK563"/>
  <c r="J559"/>
  <c r="J547"/>
  <c r="J524"/>
  <c r="BK514"/>
  <c r="J480"/>
  <c r="J476"/>
  <c r="BK467"/>
  <c r="J462"/>
  <c r="BK456"/>
  <c r="BK439"/>
  <c r="J420"/>
  <c r="J363"/>
  <c r="BK338"/>
  <c r="BK331"/>
  <c r="BK316"/>
  <c r="BK311"/>
  <c r="J308"/>
  <c r="J305"/>
  <c r="J296"/>
  <c r="J290"/>
  <c r="BK286"/>
  <c r="BK282"/>
  <c r="J279"/>
  <c r="J275"/>
  <c r="J269"/>
  <c r="BK259"/>
  <c r="J242"/>
  <c r="BK236"/>
  <c r="J230"/>
  <c r="J228"/>
  <c r="J218"/>
  <c r="BK205"/>
  <c r="BK194"/>
  <c r="BK189"/>
  <c r="J187"/>
  <c r="J183"/>
  <c r="BK172"/>
  <c r="J138"/>
  <c i="2" r="J141"/>
  <c r="BK134"/>
  <c r="BK128"/>
  <c i="3" r="BK557"/>
  <c r="J555"/>
  <c r="J534"/>
  <c r="BK524"/>
  <c r="J512"/>
  <c r="J508"/>
  <c r="BK500"/>
  <c r="J497"/>
  <c r="BK459"/>
  <c r="BK458"/>
  <c r="BK447"/>
  <c r="BK433"/>
  <c r="J432"/>
  <c r="BK417"/>
  <c r="BK411"/>
  <c r="BK402"/>
  <c r="BK401"/>
  <c r="BK384"/>
  <c r="BK367"/>
  <c r="BK353"/>
  <c r="BK346"/>
  <c r="BK344"/>
  <c r="BK334"/>
  <c r="J328"/>
  <c r="BK321"/>
  <c r="J318"/>
  <c r="J316"/>
  <c r="J293"/>
  <c r="BK290"/>
  <c r="BK279"/>
  <c r="BK269"/>
  <c r="BK265"/>
  <c r="BK247"/>
  <c r="BK244"/>
  <c r="J239"/>
  <c r="BK233"/>
  <c r="J208"/>
  <c r="J205"/>
  <c r="J202"/>
  <c r="BK180"/>
  <c r="J172"/>
  <c r="BK164"/>
  <c r="J160"/>
  <c r="J159"/>
  <c r="J153"/>
  <c r="BK149"/>
  <c i="2" r="BK141"/>
  <c i="3" r="J553"/>
  <c r="J549"/>
  <c r="BK538"/>
  <c r="J530"/>
  <c r="J514"/>
  <c r="J488"/>
  <c r="BK480"/>
  <c r="J473"/>
  <c r="BK468"/>
  <c r="BK464"/>
  <c r="BK436"/>
  <c r="BK424"/>
  <c r="BK414"/>
  <c r="J397"/>
  <c r="J388"/>
  <c r="BK380"/>
  <c r="J368"/>
  <c r="J361"/>
  <c r="J360"/>
  <c r="BK355"/>
  <c r="J344"/>
  <c r="J341"/>
  <c r="BK337"/>
  <c r="J323"/>
  <c r="BK313"/>
  <c r="BK302"/>
  <c r="J299"/>
  <c r="BK293"/>
  <c r="J286"/>
  <c r="J272"/>
  <c r="J259"/>
  <c r="BK256"/>
  <c r="BK249"/>
  <c r="BK216"/>
  <c r="J213"/>
  <c r="BK197"/>
  <c r="BK187"/>
  <c r="BK176"/>
  <c r="J164"/>
  <c r="BK156"/>
  <c i="2" r="J146"/>
  <c r="J134"/>
  <c i="3" r="BK543"/>
  <c r="BK508"/>
  <c r="BK488"/>
  <c r="BK473"/>
  <c r="BK471"/>
  <c r="J468"/>
  <c r="BK462"/>
  <c r="J447"/>
  <c r="BK445"/>
  <c r="BK442"/>
  <c r="J433"/>
  <c r="BK420"/>
  <c r="J411"/>
  <c r="J410"/>
  <c r="J401"/>
  <c r="BK394"/>
  <c r="BK374"/>
  <c r="J366"/>
  <c r="BK363"/>
  <c r="BK360"/>
  <c r="J357"/>
  <c r="J349"/>
  <c r="J337"/>
  <c r="BK325"/>
  <c r="BK318"/>
  <c r="J313"/>
  <c r="J302"/>
  <c r="J265"/>
  <c r="J260"/>
  <c r="J256"/>
  <c r="BK252"/>
  <c r="J245"/>
  <c r="J233"/>
  <c r="BK230"/>
  <c r="BK218"/>
  <c r="BK213"/>
  <c r="BK202"/>
  <c r="J197"/>
  <c r="J196"/>
  <c r="J180"/>
  <c r="J176"/>
  <c r="BK160"/>
  <c r="BK159"/>
  <c r="J149"/>
  <c r="BK145"/>
  <c r="J142"/>
  <c i="2" r="BK143"/>
  <c i="3" r="BK555"/>
  <c r="J551"/>
  <c r="BK549"/>
  <c r="J538"/>
  <c r="J500"/>
  <c r="J464"/>
  <c r="J459"/>
  <c r="BK435"/>
  <c r="BK432"/>
  <c r="J424"/>
  <c r="J417"/>
  <c r="J414"/>
  <c r="BK409"/>
  <c r="J402"/>
  <c r="BK397"/>
  <c r="J394"/>
  <c r="BK388"/>
  <c r="BK377"/>
  <c r="J364"/>
  <c r="BK361"/>
  <c r="J355"/>
  <c r="J353"/>
  <c r="BK349"/>
  <c r="J346"/>
  <c r="BK341"/>
  <c r="J338"/>
  <c r="J334"/>
  <c r="J325"/>
  <c r="J321"/>
  <c r="J311"/>
  <c r="BK296"/>
  <c r="J282"/>
  <c r="BK275"/>
  <c r="BK272"/>
  <c r="J253"/>
  <c r="J252"/>
  <c r="J247"/>
  <c r="BK245"/>
  <c r="J236"/>
  <c r="J194"/>
  <c r="BK168"/>
  <c r="BK153"/>
  <c i="2" r="BK149"/>
  <c r="J138"/>
  <c r="BK136"/>
  <c r="J128"/>
  <c r="BK126"/>
  <c i="1" r="AS94"/>
  <c i="3" r="J408"/>
  <c r="BK405"/>
  <c r="BK391"/>
  <c r="BK387"/>
  <c r="J384"/>
  <c r="BK368"/>
  <c r="BK366"/>
  <c r="BK364"/>
  <c r="BK357"/>
  <c r="J331"/>
  <c r="BK328"/>
  <c r="BK323"/>
  <c r="BK308"/>
  <c r="BK305"/>
  <c r="BK299"/>
  <c r="BK260"/>
  <c r="BK253"/>
  <c r="BK242"/>
  <c r="BK239"/>
  <c r="J216"/>
  <c r="J211"/>
  <c r="BK199"/>
  <c r="BK196"/>
  <c r="J156"/>
  <c r="BK138"/>
  <c i="2" r="J149"/>
  <c r="BK146"/>
  <c r="J136"/>
  <c r="BK131"/>
  <c l="1" r="R133"/>
  <c r="P125"/>
  <c r="R140"/>
  <c i="3" r="P246"/>
  <c r="R268"/>
  <c r="BK324"/>
  <c r="J324"/>
  <c r="J104"/>
  <c i="2" r="T125"/>
  <c r="P133"/>
  <c r="T140"/>
  <c i="3" r="R246"/>
  <c r="P324"/>
  <c r="P359"/>
  <c r="R431"/>
  <c i="2" r="T133"/>
  <c i="3" r="R229"/>
  <c r="R137"/>
  <c r="R136"/>
  <c r="R135"/>
  <c r="T268"/>
  <c r="BK359"/>
  <c r="J359"/>
  <c r="J106"/>
  <c r="BK441"/>
  <c r="J441"/>
  <c r="J110"/>
  <c i="2" r="R125"/>
  <c r="R124"/>
  <c r="R123"/>
  <c r="BK133"/>
  <c r="J133"/>
  <c r="J100"/>
  <c i="3" r="BK229"/>
  <c r="J229"/>
  <c r="J99"/>
  <c r="T229"/>
  <c r="T137"/>
  <c r="T136"/>
  <c r="T135"/>
  <c r="P268"/>
  <c r="P278"/>
  <c r="R359"/>
  <c r="P431"/>
  <c r="T431"/>
  <c i="2" r="BK125"/>
  <c r="BK140"/>
  <c r="J140"/>
  <c r="J101"/>
  <c i="3" r="T246"/>
  <c r="R278"/>
  <c r="T324"/>
  <c r="P352"/>
  <c r="R352"/>
  <c r="BK431"/>
  <c r="J431"/>
  <c r="J107"/>
  <c r="R441"/>
  <c r="R440"/>
  <c i="2" r="P140"/>
  <c i="3" r="P229"/>
  <c r="P137"/>
  <c r="P136"/>
  <c r="P135"/>
  <c i="1" r="AU96"/>
  <c i="3" r="BK268"/>
  <c r="J268"/>
  <c r="J101"/>
  <c r="T278"/>
  <c r="T359"/>
  <c r="T441"/>
  <c r="T440"/>
  <c r="R529"/>
  <c r="R528"/>
  <c r="BK246"/>
  <c r="J246"/>
  <c r="J100"/>
  <c r="BK278"/>
  <c r="J278"/>
  <c r="J103"/>
  <c r="R324"/>
  <c r="BK352"/>
  <c r="J352"/>
  <c r="J105"/>
  <c r="T352"/>
  <c r="P441"/>
  <c r="P440"/>
  <c r="BK529"/>
  <c r="J529"/>
  <c r="J115"/>
  <c r="P529"/>
  <c r="P528"/>
  <c r="T529"/>
  <c r="T528"/>
  <c i="2" r="F120"/>
  <c r="BE126"/>
  <c r="BE128"/>
  <c r="BK145"/>
  <c r="J145"/>
  <c r="J102"/>
  <c i="3" r="E125"/>
  <c r="BE194"/>
  <c r="BE205"/>
  <c r="BE228"/>
  <c r="BE230"/>
  <c r="BE233"/>
  <c r="BE236"/>
  <c r="BE252"/>
  <c r="BE259"/>
  <c r="BE275"/>
  <c r="BE321"/>
  <c r="BE364"/>
  <c r="BE380"/>
  <c r="BE401"/>
  <c r="BE402"/>
  <c r="BE417"/>
  <c r="BE424"/>
  <c i="2" r="BE134"/>
  <c r="BE143"/>
  <c i="3" r="J132"/>
  <c r="BE142"/>
  <c r="BE145"/>
  <c r="BE149"/>
  <c r="BE183"/>
  <c r="BE187"/>
  <c r="BE189"/>
  <c r="BE211"/>
  <c r="BE213"/>
  <c r="BE269"/>
  <c r="BE279"/>
  <c r="BE305"/>
  <c r="BE308"/>
  <c r="BE318"/>
  <c r="BE328"/>
  <c r="BE331"/>
  <c r="BE363"/>
  <c r="BE374"/>
  <c r="BE405"/>
  <c r="BE408"/>
  <c r="BE410"/>
  <c r="BE411"/>
  <c r="BE420"/>
  <c r="BE427"/>
  <c r="BE439"/>
  <c r="BE447"/>
  <c r="BE456"/>
  <c r="BE458"/>
  <c r="BE476"/>
  <c r="BE480"/>
  <c r="BE488"/>
  <c i="2" r="J117"/>
  <c r="BE141"/>
  <c i="3" r="BE168"/>
  <c r="BE172"/>
  <c r="BE249"/>
  <c r="BE299"/>
  <c r="BE316"/>
  <c r="BE334"/>
  <c r="BE344"/>
  <c r="BE346"/>
  <c r="BE368"/>
  <c r="BE409"/>
  <c r="BE467"/>
  <c r="BE497"/>
  <c r="BE534"/>
  <c r="BE538"/>
  <c r="BK137"/>
  <c r="J137"/>
  <c r="J98"/>
  <c r="BK274"/>
  <c r="J274"/>
  <c r="J102"/>
  <c r="BK438"/>
  <c r="J438"/>
  <c r="J108"/>
  <c r="BK513"/>
  <c r="J513"/>
  <c r="J111"/>
  <c i="2" r="J92"/>
  <c r="BK130"/>
  <c r="J130"/>
  <c r="J99"/>
  <c i="3" r="J129"/>
  <c r="BE196"/>
  <c r="BE208"/>
  <c r="BE218"/>
  <c r="BE239"/>
  <c r="BE242"/>
  <c r="BE244"/>
  <c r="BE245"/>
  <c r="BE247"/>
  <c r="BE253"/>
  <c r="BE282"/>
  <c r="BE290"/>
  <c r="BE296"/>
  <c r="BE311"/>
  <c r="BE349"/>
  <c r="BE353"/>
  <c r="BE367"/>
  <c r="BE377"/>
  <c r="BE432"/>
  <c r="BE462"/>
  <c r="BE500"/>
  <c r="BE508"/>
  <c r="BE512"/>
  <c r="BE524"/>
  <c r="BE543"/>
  <c r="BE547"/>
  <c r="BE559"/>
  <c r="BE563"/>
  <c i="2" r="E85"/>
  <c r="BE149"/>
  <c i="3" r="F132"/>
  <c r="BE176"/>
  <c r="BE199"/>
  <c r="BE260"/>
  <c r="BE272"/>
  <c r="BE286"/>
  <c r="BE325"/>
  <c r="BE338"/>
  <c r="BE341"/>
  <c r="BE357"/>
  <c r="BE366"/>
  <c r="BE391"/>
  <c r="BE394"/>
  <c r="BE397"/>
  <c r="BE414"/>
  <c r="BK519"/>
  <c r="J519"/>
  <c r="J112"/>
  <c i="2" r="BE131"/>
  <c r="BE138"/>
  <c r="BK148"/>
  <c r="J148"/>
  <c r="J103"/>
  <c i="3" r="BE153"/>
  <c r="BE156"/>
  <c r="BE159"/>
  <c r="BE160"/>
  <c r="BE164"/>
  <c r="BE180"/>
  <c r="BE202"/>
  <c r="BE256"/>
  <c r="BE265"/>
  <c r="BE293"/>
  <c r="BE302"/>
  <c r="BE313"/>
  <c r="BE323"/>
  <c r="BE337"/>
  <c r="BE355"/>
  <c r="BE360"/>
  <c r="BE361"/>
  <c r="BE384"/>
  <c r="BE387"/>
  <c r="BE388"/>
  <c r="BE435"/>
  <c r="BE436"/>
  <c r="BE520"/>
  <c r="BE530"/>
  <c r="BE551"/>
  <c r="BE553"/>
  <c r="BE555"/>
  <c r="BE557"/>
  <c i="2" r="BE136"/>
  <c r="BE146"/>
  <c i="3" r="BE138"/>
  <c r="BE197"/>
  <c r="BE216"/>
  <c r="BE433"/>
  <c r="BE445"/>
  <c r="BE468"/>
  <c r="BE442"/>
  <c r="BE459"/>
  <c r="BE464"/>
  <c r="BE471"/>
  <c r="BE473"/>
  <c r="BE514"/>
  <c r="BE549"/>
  <c r="BK523"/>
  <c r="J523"/>
  <c r="J113"/>
  <c r="F35"/>
  <c i="1" r="BB96"/>
  <c i="2" r="F34"/>
  <c i="1" r="BA95"/>
  <c i="2" r="F37"/>
  <c i="1" r="BD95"/>
  <c i="2" r="F36"/>
  <c i="1" r="BC95"/>
  <c i="2" r="F35"/>
  <c i="1" r="BB95"/>
  <c i="2" r="J34"/>
  <c i="1" r="AW95"/>
  <c i="3" r="F36"/>
  <c i="1" r="BC96"/>
  <c i="3" r="F37"/>
  <c i="1" r="BD96"/>
  <c i="3" r="J34"/>
  <c i="1" r="AW96"/>
  <c i="3" r="F34"/>
  <c i="1" r="BA96"/>
  <c i="2" l="1" r="BK124"/>
  <c r="BK123"/>
  <c r="J123"/>
  <c r="T124"/>
  <c r="T123"/>
  <c r="P124"/>
  <c r="P123"/>
  <c i="1" r="AU95"/>
  <c i="2" r="J125"/>
  <c r="J98"/>
  <c i="3" r="BK136"/>
  <c r="BK440"/>
  <c r="J440"/>
  <c r="J109"/>
  <c r="BK528"/>
  <c r="J528"/>
  <c r="J114"/>
  <c i="2" r="J30"/>
  <c i="1" r="AG95"/>
  <c r="BC94"/>
  <c r="AY94"/>
  <c r="BB94"/>
  <c r="AX94"/>
  <c i="2" r="J33"/>
  <c i="1" r="AV95"/>
  <c r="AT95"/>
  <c r="BA94"/>
  <c r="AW94"/>
  <c r="AK30"/>
  <c i="3" r="J33"/>
  <c i="1" r="AV96"/>
  <c r="AT96"/>
  <c r="AU94"/>
  <c i="2" r="F33"/>
  <c i="1" r="AZ95"/>
  <c i="3" r="F33"/>
  <c i="1" r="AZ96"/>
  <c r="BD94"/>
  <c r="W33"/>
  <c i="3" l="1" r="BK135"/>
  <c r="J135"/>
  <c r="J96"/>
  <c i="2" r="J39"/>
  <c r="J96"/>
  <c r="J124"/>
  <c r="J97"/>
  <c i="3" r="J136"/>
  <c r="J97"/>
  <c i="1" r="AN95"/>
  <c r="AZ94"/>
  <c r="AV94"/>
  <c r="AK29"/>
  <c r="W32"/>
  <c r="W31"/>
  <c r="W30"/>
  <c l="1" r="W29"/>
  <c i="3" r="J30"/>
  <c i="1" r="AG96"/>
  <c r="AN96"/>
  <c r="AT94"/>
  <c i="3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<sst xmlns="http://schemas.openxmlformats.org/spreadsheetml/2006/main">
  <si>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</si>
  <si>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</si>
  <si>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</si>
  <si>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</si>
  <si>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</si>
  <si>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{6e403975-371b-4898-a55f-378e2868aa25}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</si>
  <si>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</si>
  <si>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</si>
  <si>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</si>
  <si>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</si>
  <si>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</si>
  <si>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</si>
  <si>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</si>
  <si>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</si>
  <si>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N19-052_exp2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</si>
  <si>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</si>
  <si>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</si>
  <si>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SANACE SUTERÉNU NA MŠ NA UL. ŠENOVSKÉ</t>
  </si>
  <si>
    <t>KSO:</t>
  </si>
  <si>
    <t>801 31</t>
  </si>
  <si>
    <t>CC-CZ:</t>
  </si>
  <si>
    <t>126</t>
  </si>
  <si>
    <t>Místo:</t>
  </si>
  <si>
    <t>Petřvald</t>
  </si>
  <si>
    <t>Datum:</t>
  </si>
  <si>
    <t>29. 4. 2019</t>
  </si>
  <si>
    <t>CZ-CPV:</t>
  </si>
  <si>
    <t>45000000-7</t>
  </si>
  <si>
    <t>CZ-CPA:</t>
  </si>
  <si>
    <t>41.00.48</t>
  </si>
  <si>
    <t>Zadavatel:</t>
  </si>
  <si>
    <t>IČ:</t>
  </si>
  <si>
    <t>MĚSTO PETŘVALD</t>
  </si>
  <si>
    <t>DIČ:</t>
  </si>
  <si>
    <t>Uchazeč:</t>
  </si>
  <si>
    <t>Vyplň údaj</t>
  </si>
  <si>
    <t>Projektant:</t>
  </si>
  <si>
    <t>KANIA a.s., Ostrava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</si>
  <si>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</si>
  <si>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</si>
  <si>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</si>
  <si>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</si>
  <si>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</si>
  <si>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</si>
  <si>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</si>
  <si>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</si>
  <si>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</si>
  <si>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</si>
  <si>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</si>
  <si>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</si>
  <si>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</si>
  <si>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</si>
  <si>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</si>
  <si>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</si>
  <si>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</si>
  <si>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</si>
  <si>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</si>
  <si>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</si>
  <si>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</si>
  <si>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</si>
  <si>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</si>
  <si>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</si>
  <si>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</si>
  <si>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</si>
  <si>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</si>
  <si>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</si>
  <si>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</si>
  <si>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</si>
  <si>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</si>
  <si>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</si>
  <si>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</si>
  <si>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</si>
  <si>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</si>
  <si>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</si>
  <si>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</si>
  <si>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</si>
  <si>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</si>
  <si>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</si>
  <si>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</si>
  <si>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</si>
  <si>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</si>
  <si>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</si>
  <si>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</si>
  <si>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</si>
  <si>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</si>
  <si>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</si>
  <si>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</si>
  <si>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</si>
  <si>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</si>
  <si>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</si>
  <si>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STA</t>
  </si>
  <si>
    <t>1</t>
  </si>
  <si>
    <t>{1b76d2c9-b899-484f-9f35-38da39ac0d7d}</t>
  </si>
  <si>
    <t>2</t>
  </si>
  <si>
    <t>D.1.1</t>
  </si>
  <si>
    <t xml:space="preserve">Stavebně technické řešení </t>
  </si>
  <si>
    <t>{4e052ccc-25f2-4b23-8c57-956822d4ad97}</t>
  </si>
  <si>
    <t>KRYCÍ LIST SOUPISU PRACÍ</t>
  </si>
  <si>
    <t>Objekt:</t>
  </si>
  <si>
    <t>VON - Vedlejší a ostatní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</si>
  <si>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</si>
  <si>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</si>
  <si>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</si>
  <si>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</si>
  <si>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</si>
  <si>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</si>
  <si>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</si>
  <si>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</si>
  <si>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</si>
  <si>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</si>
  <si>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</si>
  <si>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</si>
  <si>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</si>
  <si>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</si>
  <si>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</si>
  <si>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</si>
  <si>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</si>
  <si>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</si>
  <si>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</si>
  <si>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</si>
  <si>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</si>
  <si>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</si>
  <si>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</si>
  <si>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</si>
  <si>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</si>
  <si>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</si>
  <si>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</si>
  <si>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</si>
  <si>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</si>
  <si>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</si>
  <si>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</si>
  <si>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013244000</t>
  </si>
  <si>
    <t>Dokumentace dílenská pro realizaci stavby</t>
  </si>
  <si>
    <t>kpl.</t>
  </si>
  <si>
    <t>CS ÚRS 2019 01</t>
  </si>
  <si>
    <t>1024</t>
  </si>
  <si>
    <t>1499915492</t>
  </si>
  <si>
    <t>P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</si>
  <si>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</si>
  <si>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</si>
  <si>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</si>
  <si>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-2111297019</t>
  </si>
  <si>
    <t>Poznámka k položce:_x000d_
VEŠKERÉ FORMY A PŘEDÁNÍ SE ŘÍDÍ PODMÍNKAMI ZADÁVACÍ DOKUMENTACE STAVBY</t>
  </si>
  <si>
    <t>VRN2</t>
  </si>
  <si>
    <t>Příprava staveniště</t>
  </si>
  <si>
    <t>3</t>
  </si>
  <si>
    <t>020001000</t>
  </si>
  <si>
    <t xml:space="preserve">Příprava staveniště </t>
  </si>
  <si>
    <t>187801218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</si>
  <si>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</si>
  <si>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</si>
  <si>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</si>
  <si>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4</t>
  </si>
  <si>
    <t>030001000</t>
  </si>
  <si>
    <t xml:space="preserve">Zařízení staveniště </t>
  </si>
  <si>
    <t>1292085167</t>
  </si>
  <si>
    <t xml:space="preserve">Poznámka k položce:_x000d_
-kancelářské/skladovací/sociální objekty, oplocení stavby, ostraha staveniště, kompletní vnitrostaveništní rozvody všech potřebných energií vč. jejich poplatků, zajištění podružných měření spotřeby_x000d_
</t>
  </si>
  <si>
    <t>035103001</t>
  </si>
  <si>
    <t>Pronájem ploch</t>
  </si>
  <si>
    <t>-931507093</t>
  </si>
  <si>
    <t>Poznámka k položce:_x000d_
(plochy potřebné pro zařízení staveniště, které nejsou v majetku objednatele)</t>
  </si>
  <si>
    <t>6</t>
  </si>
  <si>
    <t>039002000</t>
  </si>
  <si>
    <t>Zrušení zařízení staveniště</t>
  </si>
  <si>
    <t>1438216891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</si>
  <si>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</si>
  <si>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</si>
  <si>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</si>
  <si>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7</t>
  </si>
  <si>
    <t>043103000</t>
  </si>
  <si>
    <t>Zkoušky bez rozlišení</t>
  </si>
  <si>
    <t>50998185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</si>
  <si>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</si>
  <si>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8</t>
  </si>
  <si>
    <t>045002000</t>
  </si>
  <si>
    <t xml:space="preserve">Kompletační a koordinační činnost </t>
  </si>
  <si>
    <t>-1966663222</t>
  </si>
  <si>
    <t>Poznámka k položce:_x000d_
-příprava předávací dokumentace dle ZD_x000d_
-ostatní kompletační činnost</t>
  </si>
  <si>
    <t>VRN7</t>
  </si>
  <si>
    <t>Provozní vlivy</t>
  </si>
  <si>
    <t>9</t>
  </si>
  <si>
    <t>071103000</t>
  </si>
  <si>
    <t>Provoz investora</t>
  </si>
  <si>
    <t>1643331379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</si>
  <si>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</si>
  <si>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</si>
  <si>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</si>
  <si>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10</t>
  </si>
  <si>
    <t>090001000</t>
  </si>
  <si>
    <t>1122773872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</si>
  <si>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</si>
  <si>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 xml:space="preserve">D.1.1 - Stavebně technické řešení 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</si>
  <si>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</si>
  <si>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</si>
  <si>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</si>
  <si>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</si>
  <si>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</si>
  <si>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</si>
  <si>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</si>
  <si>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</si>
  <si>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</si>
  <si>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</si>
  <si>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</si>
  <si>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</si>
  <si>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</si>
  <si>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</si>
  <si>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</si>
  <si>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783 - Dokončovací práce - nátěry</t>
  </si>
  <si>
    <t>N00 - Nepojmenované, ostatní práce a dodávky</t>
  </si>
  <si>
    <t>Ostatní - Ostatní</t>
  </si>
  <si>
    <t xml:space="preserve">    OST1 - Ostatní výpisy prvků </t>
  </si>
  <si>
    <t>HSV</t>
  </si>
  <si>
    <t>Práce a dodávky HSV</t>
  </si>
  <si>
    <t>Zemní práce</t>
  </si>
  <si>
    <t>113106121</t>
  </si>
  <si>
    <t>Rozebrání dlažeb z betonových nebo kamenných dlaždic komunikací pro pěší ručně</t>
  </si>
  <si>
    <t>m2</t>
  </si>
  <si>
    <t>-1651759482</t>
  </si>
  <si>
    <t>VV</t>
  </si>
  <si>
    <t xml:space="preserve">"stávající skladby zpevněných ploch_BP" </t>
  </si>
  <si>
    <t>(3,55*0,5)+(8,75*0,5)+(12*0,6)+(9,6*0,6)</t>
  </si>
  <si>
    <t>Součet</t>
  </si>
  <si>
    <t>113106123</t>
  </si>
  <si>
    <t>Rozebrání dlažeb ze zámkových dlaždic komunikací pro pěší ručně</t>
  </si>
  <si>
    <t>1945265001</t>
  </si>
  <si>
    <t>"stávající skladby zpevněných ploch_BP" 6,15*1,15</t>
  </si>
  <si>
    <t>113107323</t>
  </si>
  <si>
    <t>Odstranění podkladu z kameniva drceného tl 300 mm strojně pl do 50 m2</t>
  </si>
  <si>
    <t>1925589864</t>
  </si>
  <si>
    <t>33,095+19,11+29,157+7,073</t>
  </si>
  <si>
    <t>113107337</t>
  </si>
  <si>
    <t>Odstranění krytu z betonu vyztuženého sítěmi tl 300 mm strojně pl do 50 m2</t>
  </si>
  <si>
    <t>282288546</t>
  </si>
  <si>
    <t>(4,925*3,35)+(3,925*3,225)</t>
  </si>
  <si>
    <t>113107342</t>
  </si>
  <si>
    <t>Odstranění krytu živičného tl 100 mm strojně pl do 50 m2</t>
  </si>
  <si>
    <t>-702048935</t>
  </si>
  <si>
    <t>"stávající skladby zpevněných ploch_BP" (15,2*0,85)+(4,5*0,35)+(18,6*1,0)</t>
  </si>
  <si>
    <t>113202111</t>
  </si>
  <si>
    <t>Vytrhání obrub krajníků a obrubníků stojatých</t>
  </si>
  <si>
    <t>m</t>
  </si>
  <si>
    <t>-444988982</t>
  </si>
  <si>
    <t>"stávající skladby zpevněných ploch_BP" (0,5+3,55)+3,35+(1,0+8,75)+14,1+20,0+11,0+13,2+11,0</t>
  </si>
  <si>
    <t>121101103</t>
  </si>
  <si>
    <t>Sejmutí ornice s přemístěním na vzdálenost do 250 m</t>
  </si>
  <si>
    <t>m3</t>
  </si>
  <si>
    <t>636721971</t>
  </si>
  <si>
    <t>132201202</t>
  </si>
  <si>
    <t>Hloubení jam a rýh š do 2000 mm v hornině tř. 3 objemu do 1000 m3</t>
  </si>
  <si>
    <t>1411296004</t>
  </si>
  <si>
    <t xml:space="preserve">"vnější odkopáná objektu" </t>
  </si>
  <si>
    <t>((15,65*1,4*2,6)+(22,95*1,6*5,05)+(40,75*1,0*1,6)+(27,5*0,9*1,5)+(24,6*1,4*2,5))*0,75</t>
  </si>
  <si>
    <t>132212201</t>
  </si>
  <si>
    <t>Hloubení jam a rýh š přes 600 do 2000 mm ručním nebo pneum nářadím v soudržných horninách tř. 3</t>
  </si>
  <si>
    <t>-1827418308</t>
  </si>
  <si>
    <t>((15,65*1,4*2,6)+(22,95*1,6*5,05)+(40,75*1,0*1,6)+(27,5*0,9*1,5)+(24,6*1,4*2,5))*0,25</t>
  </si>
  <si>
    <t>139711101</t>
  </si>
  <si>
    <t>Vykopávky v uzavřených prostorách v hornině tř. 1 až 4</t>
  </si>
  <si>
    <t>342055358</t>
  </si>
  <si>
    <t xml:space="preserve">"stávající podlahové skladby 1.PP_BP" </t>
  </si>
  <si>
    <t>0,1*(20,65+4,54+18,62+8,45+10,89+16,52+11,2+11,2+21,45)</t>
  </si>
  <si>
    <t>11</t>
  </si>
  <si>
    <t>161101102</t>
  </si>
  <si>
    <t xml:space="preserve">Svislé přemístění výkopku z horniny tř. 1 až 4 </t>
  </si>
  <si>
    <t>1083971944</t>
  </si>
  <si>
    <t>((15,65*1,4*1,6)+(22,95*1,6*4,05)+(40,75*1,0*0,6)+(27,5*0,9*0,5)+(24,6*1,4*1,5))</t>
  </si>
  <si>
    <t>12</t>
  </si>
  <si>
    <t>161101501</t>
  </si>
  <si>
    <t>Svislé přemístění výkopku nošením svisle do v 3 m v hornině tř. 1 až 4</t>
  </si>
  <si>
    <t>-2055761670</t>
  </si>
  <si>
    <t>"vykopávky v uzavřených prostorách" 0,1*(20,65+4,54+18,62+8,45+10,89+16,52+11,2+11,2+21,45)</t>
  </si>
  <si>
    <t>13</t>
  </si>
  <si>
    <t>162201102</t>
  </si>
  <si>
    <t>Vodorovné přemístění do 50 m výkopku/sypaniny z horniny tř. 1 až 4</t>
  </si>
  <si>
    <t>1751238539</t>
  </si>
  <si>
    <t>Poznámka k položce:_x000d_
-pro zpětné zásypy _ tam a zpět</t>
  </si>
  <si>
    <t>238,247*2 'Přepočtené koeficientem množství</t>
  </si>
  <si>
    <t>14</t>
  </si>
  <si>
    <t>162201211</t>
  </si>
  <si>
    <t>Vodorovné přemístění výkopku z horniny tř. 1 až 4 stavebním kolečkem do 10 m</t>
  </si>
  <si>
    <t>-1831928814</t>
  </si>
  <si>
    <t>"vykopávky v uzavřených prostorách" 0,10*(20,65+4,54+18,62+8,45+10,89+16,52+11,2+11,2+21,45)</t>
  </si>
  <si>
    <t>162201219</t>
  </si>
  <si>
    <t>Příplatek k vodorovnému přemístění výkopku z horniny tř. 1 až 4 stavebním kolečkem ZKD 10 m</t>
  </si>
  <si>
    <t>-1911313460</t>
  </si>
  <si>
    <t>12,352*2 'Přepočtené koeficientem množství</t>
  </si>
  <si>
    <t>16</t>
  </si>
  <si>
    <t>162701105</t>
  </si>
  <si>
    <t>Vodorovné přemístění do 10000 m výkopku/sypaniny z horniny tř. 1 až 4</t>
  </si>
  <si>
    <t>576313093</t>
  </si>
  <si>
    <t>(44,284)+(447,732*0,2)+12,352</t>
  </si>
  <si>
    <t>Mezisoučet</t>
  </si>
  <si>
    <t>"sanace podkladu zpevněných ploch_bude upřesněno při realizaci stavby" 117,5*0,5</t>
  </si>
  <si>
    <t>17</t>
  </si>
  <si>
    <t>162701109</t>
  </si>
  <si>
    <t>Příplatek k vodorovnému přemístění výkopku/sypaniny z horniny tř. 1 až 4 ZKD 1000 m přes 10000 m</t>
  </si>
  <si>
    <t>844938830</t>
  </si>
  <si>
    <t>204,932*10 'Přepočtené koeficientem množství</t>
  </si>
  <si>
    <t>18</t>
  </si>
  <si>
    <t>171201201</t>
  </si>
  <si>
    <t>Uložení sypaniny na skládky</t>
  </si>
  <si>
    <t>-2079939500</t>
  </si>
  <si>
    <t>19</t>
  </si>
  <si>
    <t>171201211</t>
  </si>
  <si>
    <t>Poplatek za uložení stavebního odpadu - zeminy a kameniva na skládce</t>
  </si>
  <si>
    <t>t</t>
  </si>
  <si>
    <t>624571243</t>
  </si>
  <si>
    <t>204,932*1,8 'Přepočtené koeficientem množství</t>
  </si>
  <si>
    <t>20</t>
  </si>
  <si>
    <t>174101101</t>
  </si>
  <si>
    <t>Zásyp jam, šachet rýh nebo kolem objektů sypaninou se zhutněním</t>
  </si>
  <si>
    <t>271749748</t>
  </si>
  <si>
    <t>(323,12+107,707+12,352)-204,932</t>
  </si>
  <si>
    <t>1704318611</t>
  </si>
  <si>
    <t>"předpoklad_bude upřesněno při realizaci stavby" (447,732*0,2)</t>
  </si>
  <si>
    <t>22</t>
  </si>
  <si>
    <t>M</t>
  </si>
  <si>
    <t>583439590</t>
  </si>
  <si>
    <t xml:space="preserve">kamenivo drcené hrubé (externí zhutnitelný nenamrzavý zásypový materiál) frakce do 63 mm </t>
  </si>
  <si>
    <t>1590113886</t>
  </si>
  <si>
    <t>Poznámka k položce:_x000d_
(specifikace materiálu dle PD a TZ)</t>
  </si>
  <si>
    <t>89,546*2 'Přepočtené koeficientem množství</t>
  </si>
  <si>
    <t>23</t>
  </si>
  <si>
    <t>174101102</t>
  </si>
  <si>
    <t>Zásyp v uzavřených prostorech sypaninou se zhutněním</t>
  </si>
  <si>
    <t>813383027</t>
  </si>
  <si>
    <t>"zásyp stávajících jímek" (0,7*0,5*0,4)+(0,75*0,9*1,5)</t>
  </si>
  <si>
    <t>24</t>
  </si>
  <si>
    <t>58344197</t>
  </si>
  <si>
    <t>štěrkodrť frakce 0/63</t>
  </si>
  <si>
    <t>-561944880</t>
  </si>
  <si>
    <t>1,153*1,8 'Přepočtené koeficientem množství</t>
  </si>
  <si>
    <t>25</t>
  </si>
  <si>
    <t>175151101</t>
  </si>
  <si>
    <t>Obsypání potrubí strojně sypaninou bez prohození, uloženou do 3 m</t>
  </si>
  <si>
    <t>1927534035</t>
  </si>
  <si>
    <t>"drenážní systém" 123,0*0,9*0,4</t>
  </si>
  <si>
    <t>26</t>
  </si>
  <si>
    <t>58343930</t>
  </si>
  <si>
    <t>kamenivo drenážní hrubé frakce 16-32</t>
  </si>
  <si>
    <t>-102375542</t>
  </si>
  <si>
    <t>44,28*1,8 'Přepočtené koeficientem množství</t>
  </si>
  <si>
    <t>27</t>
  </si>
  <si>
    <t>181951R02</t>
  </si>
  <si>
    <t>Úprava pláně v hornině tř. 1 až 4 se zhutněním_ručním vibračním pěchem nebo válcem</t>
  </si>
  <si>
    <t>1916576438</t>
  </si>
  <si>
    <t>"navrhované podlahové skladby_S1" (20,65+4,54+17,26+8,45+10,89+16,52+11,2+11,2+21,45)</t>
  </si>
  <si>
    <t>"drenážní systém" 123,0*0,6</t>
  </si>
  <si>
    <t>"skladba zpevněných ploch_S3" 31,6</t>
  </si>
  <si>
    <t>"skladba zpevněných ploch_S4" 28,2</t>
  </si>
  <si>
    <t>"skladba zpevněných ploch_S5" 9,0</t>
  </si>
  <si>
    <t>"skladba zpevněných ploch_S6" 12,4</t>
  </si>
  <si>
    <t>"skladba zpevněných ploch_S7" 29,1</t>
  </si>
  <si>
    <t>"skladba zpevněných ploch_S8" 12,2</t>
  </si>
  <si>
    <t>28</t>
  </si>
  <si>
    <t>460120019</t>
  </si>
  <si>
    <t>Naložení výkopku strojně z hornin třídy 1až4</t>
  </si>
  <si>
    <t>64</t>
  </si>
  <si>
    <t>-2100130530</t>
  </si>
  <si>
    <t>Zemní práce - povrchové úpravy terénu</t>
  </si>
  <si>
    <t>29</t>
  </si>
  <si>
    <t>181111111</t>
  </si>
  <si>
    <t>Plošná úprava terénu do 500 m2 zemina tř 1 až 4 nerovnosti do 100 mm v rovinně a svahu do 1:5</t>
  </si>
  <si>
    <t>1869012778</t>
  </si>
  <si>
    <t>"terénní úpravy" 80,1</t>
  </si>
  <si>
    <t>30</t>
  </si>
  <si>
    <t>181301101</t>
  </si>
  <si>
    <t>Rozprostření ornice tl vrstvy do 100 mm pl do 500 m2 v rovině nebo ve svahu do 1:5</t>
  </si>
  <si>
    <t>-413254555</t>
  </si>
  <si>
    <t>31</t>
  </si>
  <si>
    <t>103641010</t>
  </si>
  <si>
    <t xml:space="preserve">zemina pro terénní úpravy -  ornice</t>
  </si>
  <si>
    <t>674557192</t>
  </si>
  <si>
    <t>Poznámka k položce:_x000d_
Jednotková cena obsahuje veškeré potřebné přesuny._x000d_
(objem _ pro zeminu objemové hmotnosti 1500 kg/m3)</t>
  </si>
  <si>
    <t>80,1*0,165 'Přepočtené koeficientem množství</t>
  </si>
  <si>
    <t>32</t>
  </si>
  <si>
    <t>181411131</t>
  </si>
  <si>
    <t>Založení parkového trávníku výsevem v rovině a ve svahu do 1:5</t>
  </si>
  <si>
    <t>555550985</t>
  </si>
  <si>
    <t>33</t>
  </si>
  <si>
    <t>00572410</t>
  </si>
  <si>
    <t>osivo směs travní parková</t>
  </si>
  <si>
    <t>kg</t>
  </si>
  <si>
    <t>-2053580692</t>
  </si>
  <si>
    <t>80,1*0,03 'Přepočtené koeficientem množství</t>
  </si>
  <si>
    <t>34</t>
  </si>
  <si>
    <t>181951101</t>
  </si>
  <si>
    <t>Úprava pláně v hornině tř. 1 až 4 bez zhutnění</t>
  </si>
  <si>
    <t>-1879202917</t>
  </si>
  <si>
    <t>35</t>
  </si>
  <si>
    <t>183403153</t>
  </si>
  <si>
    <t>Obdělání půdy hrabáním v rovině a svahu do 1:5</t>
  </si>
  <si>
    <t>-1153084014</t>
  </si>
  <si>
    <t>Zakládání</t>
  </si>
  <si>
    <t>36</t>
  </si>
  <si>
    <t>212755215</t>
  </si>
  <si>
    <t>Trativody z drenážních trubek plastových flexibilních (PVC_U) D 125 mm bez lože</t>
  </si>
  <si>
    <t>-1731159885</t>
  </si>
  <si>
    <t>Poznámka k položce:_x000d_
JC obsahuje veškeré systémové doplňky a příslušenství.</t>
  </si>
  <si>
    <t>37</t>
  </si>
  <si>
    <t>274351121</t>
  </si>
  <si>
    <t>Zřízení bednění podbetonávky základových pasů rovného</t>
  </si>
  <si>
    <t>721255598</t>
  </si>
  <si>
    <t>"předpoklad_bude upřesněno při realizaci stavby" 29,0</t>
  </si>
  <si>
    <t>38</t>
  </si>
  <si>
    <t>274351122</t>
  </si>
  <si>
    <t>Odstranění bednění podbetonávky základových pasů rovného</t>
  </si>
  <si>
    <t>2110200701</t>
  </si>
  <si>
    <t>39</t>
  </si>
  <si>
    <t>275321411</t>
  </si>
  <si>
    <t>Základové patky ze ŽB tř. C 20/25 XC2</t>
  </si>
  <si>
    <t>-802258027</t>
  </si>
  <si>
    <t>"kce v m.č. 005" (0,5*0,5*0,9)+(0,9*0,4*0,9)</t>
  </si>
  <si>
    <t>40</t>
  </si>
  <si>
    <t>275351121</t>
  </si>
  <si>
    <t>Zřízení bednění základových patek</t>
  </si>
  <si>
    <t>864570845</t>
  </si>
  <si>
    <t>"kce v m.č. 005" (2,5*0,9)+(2,6*0,9)</t>
  </si>
  <si>
    <t>41</t>
  </si>
  <si>
    <t>275351122</t>
  </si>
  <si>
    <t>Odstranění bednění základových patek</t>
  </si>
  <si>
    <t>603650083</t>
  </si>
  <si>
    <t>42</t>
  </si>
  <si>
    <t>275361821</t>
  </si>
  <si>
    <t>Výztuž základových patek betonářskou ocelí 10 505 (R)</t>
  </si>
  <si>
    <t>-1015030463</t>
  </si>
  <si>
    <t>"staticky nutná výztuž" 100/1000*0,549</t>
  </si>
  <si>
    <t>"ostatní výztuž_bude upřesněno v dílenské dokumentaci" 0,25*0,055</t>
  </si>
  <si>
    <t>43</t>
  </si>
  <si>
    <t>279311115</t>
  </si>
  <si>
    <t>Postupné podbetonování základového zdiva prostým betonem tř. C 20/25 XC2</t>
  </si>
  <si>
    <t>1397125357</t>
  </si>
  <si>
    <t>"předpoklad_bude upřesněno při realizaci stavby" 17,2</t>
  </si>
  <si>
    <t>Svislé a kompletní konstrukce</t>
  </si>
  <si>
    <t>44</t>
  </si>
  <si>
    <t>311231127</t>
  </si>
  <si>
    <t>Zdivo nosné z cihel dl 290 mm P20 až 25 na SMS 10 MPa</t>
  </si>
  <si>
    <t>2043274847</t>
  </si>
  <si>
    <t>"zazdívka otvorů" 0,8*1,0*3,0</t>
  </si>
  <si>
    <t>45</t>
  </si>
  <si>
    <t>346244371</t>
  </si>
  <si>
    <t>Zazdívka o tl 150 mm rýh, nik nebo kapes z cihel pálených</t>
  </si>
  <si>
    <t>1142296444</t>
  </si>
  <si>
    <t>121*0,15 'Přepočtené koeficientem množství</t>
  </si>
  <si>
    <t>Vodorovné konstrukce</t>
  </si>
  <si>
    <t>46</t>
  </si>
  <si>
    <t>452312131</t>
  </si>
  <si>
    <t>Sedlové lože z betonu prostého tř. C 12/15 XC2 otevřený výkop</t>
  </si>
  <si>
    <t>-767088967</t>
  </si>
  <si>
    <t>"drenážní systém" 123,0*0,6*0,2</t>
  </si>
  <si>
    <t>Komunikace pozemní</t>
  </si>
  <si>
    <t>47</t>
  </si>
  <si>
    <t>564201111</t>
  </si>
  <si>
    <t>Podklad nebo podsyp ze štěrkopísku ŠP tl do 40 mm</t>
  </si>
  <si>
    <t>1288929356</t>
  </si>
  <si>
    <t>48</t>
  </si>
  <si>
    <t>564231111</t>
  </si>
  <si>
    <t>Podklad nebo podsyp ze štěrkopísku ŠP tl 100 mm</t>
  </si>
  <si>
    <t>-45126350</t>
  </si>
  <si>
    <t>49</t>
  </si>
  <si>
    <t>564851111</t>
  </si>
  <si>
    <t>Podklad ze štěrkodrtě ŠD tl 150 mm</t>
  </si>
  <si>
    <t>752201301</t>
  </si>
  <si>
    <t>"skladba zpevněných ploch_S3" 31,6*2</t>
  </si>
  <si>
    <t>50</t>
  </si>
  <si>
    <t>564861111</t>
  </si>
  <si>
    <t>Podklad ze štěrkodrtě ŠD tl 200 mm</t>
  </si>
  <si>
    <t>598174335</t>
  </si>
  <si>
    <t>51</t>
  </si>
  <si>
    <t>564871111</t>
  </si>
  <si>
    <t>Podklad ze štěrkodrtě ŠD tl 250 mm</t>
  </si>
  <si>
    <t>466033935</t>
  </si>
  <si>
    <t>"sanace podkladu zpevněných ploch_bude upřesněno při realizaci stavby" 122,5*2</t>
  </si>
  <si>
    <t>52</t>
  </si>
  <si>
    <t>565155111</t>
  </si>
  <si>
    <t>Asfaltový beton vrstva podkladní (obalované kamenivo) tl 70 mm š do 3 m</t>
  </si>
  <si>
    <t>1955607354</t>
  </si>
  <si>
    <t>53</t>
  </si>
  <si>
    <t>573231108</t>
  </si>
  <si>
    <t>Postřik živičný spojovací ze silniční emulze v množství 0,50 kg/m2</t>
  </si>
  <si>
    <t>222759654</t>
  </si>
  <si>
    <t>54</t>
  </si>
  <si>
    <t>577134131</t>
  </si>
  <si>
    <t>Asfaltový beton vrstva obrusná tř. I tl 40 mm š do 3 m z modifikovaného asfaltu</t>
  </si>
  <si>
    <t>529489743</t>
  </si>
  <si>
    <t>55</t>
  </si>
  <si>
    <t>581121112</t>
  </si>
  <si>
    <t>Kryt cementobetonový vozovek CB 25/30, XF4, tl 120 mm</t>
  </si>
  <si>
    <t>-997508731</t>
  </si>
  <si>
    <t>56</t>
  </si>
  <si>
    <t>596211120</t>
  </si>
  <si>
    <t>Kladení zámkové dlažby komunikací pro pěší tl 60 mm skupiny B pl do 50 m2</t>
  </si>
  <si>
    <t>-1239764465</t>
  </si>
  <si>
    <t>57</t>
  </si>
  <si>
    <t>59245015</t>
  </si>
  <si>
    <t>dlažba zámková betonová 200x100x60mm přírodní</t>
  </si>
  <si>
    <t>-653028790</t>
  </si>
  <si>
    <t>9*1,1 'Přepočtené koeficientem množství</t>
  </si>
  <si>
    <t>58</t>
  </si>
  <si>
    <t>596811120</t>
  </si>
  <si>
    <t>Kladení betonové dlažby komunikací pro pěší do lože z kameniva vel do 0,09 m2 plochy do 50 m2</t>
  </si>
  <si>
    <t>2078516315</t>
  </si>
  <si>
    <t>59</t>
  </si>
  <si>
    <t>59248005</t>
  </si>
  <si>
    <t>dlažba plošná betonová chodníková 300x300x50mm přírodní</t>
  </si>
  <si>
    <t>2071487092</t>
  </si>
  <si>
    <t>12,4*1,1 'Přepočtené koeficientem množství</t>
  </si>
  <si>
    <t>60</t>
  </si>
  <si>
    <t>596811220</t>
  </si>
  <si>
    <t>Kladení betonové dlažby komunikací pro pěší do lože z kameniva vel do 0,25 m2 plochy do 50 m2</t>
  </si>
  <si>
    <t>-726854770</t>
  </si>
  <si>
    <t>61</t>
  </si>
  <si>
    <t>59246003</t>
  </si>
  <si>
    <t>dlažba plošná betonová chodníková hladká 500x500x50mm</t>
  </si>
  <si>
    <t>1996924057</t>
  </si>
  <si>
    <t>29,1*1,1 'Přepočtené koeficientem množství</t>
  </si>
  <si>
    <t>62</t>
  </si>
  <si>
    <t>599141111</t>
  </si>
  <si>
    <t>Vyplnění spár živičnou zálivkou</t>
  </si>
  <si>
    <t>1953376248</t>
  </si>
  <si>
    <t>Úpravy povrchů, podlahy a osazování výplní</t>
  </si>
  <si>
    <t>63</t>
  </si>
  <si>
    <t>622131101</t>
  </si>
  <si>
    <t>Cementový postřik vnějších stěn nanášený celoplošně ručně</t>
  </si>
  <si>
    <t>34277653</t>
  </si>
  <si>
    <t>"skladba_S2" ((15,65*2,9)+(22,95*5,05)+(40,75*1,6)+(27,5*1,5)+(24,6*2,8))</t>
  </si>
  <si>
    <t>622331101</t>
  </si>
  <si>
    <t>Cementová omítka hrubá jednovrstvá vnějších stěn nanášená ručně</t>
  </si>
  <si>
    <t>1810537906</t>
  </si>
  <si>
    <t>65</t>
  </si>
  <si>
    <t>629995101</t>
  </si>
  <si>
    <t>Očištění vnějších ploch tlakovou vodou</t>
  </si>
  <si>
    <t>-14417995</t>
  </si>
  <si>
    <t>66</t>
  </si>
  <si>
    <t>631311125</t>
  </si>
  <si>
    <t>Mazanina tl do 120 mm z betonu prostého bez zvýšených nároků na prostředí tř. C 20/25 XC2</t>
  </si>
  <si>
    <t>2090343290</t>
  </si>
  <si>
    <t>"navrhované podlahové skladby_S1" (20,65+4,54+17,26+8,45+10,89+16,52+11,2+11,2+21,45)*0,1</t>
  </si>
  <si>
    <t>67</t>
  </si>
  <si>
    <t>631319173</t>
  </si>
  <si>
    <t>Příplatek k mazanině tl do 120 mm za stržení povrchu spodní vrstvy před vložením výztuže</t>
  </si>
  <si>
    <t>-377939786</t>
  </si>
  <si>
    <t>68</t>
  </si>
  <si>
    <t>631362021</t>
  </si>
  <si>
    <t>Výztuž mazanin svařovanými sítěmi Kari</t>
  </si>
  <si>
    <t>721907610</t>
  </si>
  <si>
    <t>"navrhované podlahové skladby_S1" (3,03*1,2)*2/1000*122,16</t>
  </si>
  <si>
    <t>69</t>
  </si>
  <si>
    <t>632451254</t>
  </si>
  <si>
    <t>Potěr cementový CT_C30_F6 , tl do 50 mm</t>
  </si>
  <si>
    <t>-1582779707</t>
  </si>
  <si>
    <t>70</t>
  </si>
  <si>
    <t>632451293</t>
  </si>
  <si>
    <t>Příplatek k cementovému potěru CT_C30_F6 ZKD 5 mm tloušťky přes 50 mm</t>
  </si>
  <si>
    <t>-1998099963</t>
  </si>
  <si>
    <t>122,16*2 'Přepočtené koeficientem množství</t>
  </si>
  <si>
    <t>71</t>
  </si>
  <si>
    <t>635211121</t>
  </si>
  <si>
    <t>Násyp pod podlahy z keramzitu</t>
  </si>
  <si>
    <t>-54103143</t>
  </si>
  <si>
    <t>72</t>
  </si>
  <si>
    <t>637121111</t>
  </si>
  <si>
    <t>Okapový chodník z kačírku 16-32 mm, tl 100 mm s udusáním</t>
  </si>
  <si>
    <t>1538246257</t>
  </si>
  <si>
    <t>Trubní vedení</t>
  </si>
  <si>
    <t>73</t>
  </si>
  <si>
    <t>894811R12</t>
  </si>
  <si>
    <t xml:space="preserve">Dodávka a osazení _ (proplachovací, kontrolní, sběrná) PVC_U plastová šachta prům. 315 mm _ Š1-Š6, Š9-Š12 </t>
  </si>
  <si>
    <t>kus</t>
  </si>
  <si>
    <t>CS VLASTNÍ</t>
  </si>
  <si>
    <t>-1210352806</t>
  </si>
  <si>
    <t xml:space="preserve">Poznámka k položce:_x000d_
Kompletní systémová dodávka a osazení / montáž, dle specifikace PD a TZ včetně všech přímo souvisejících prací a dodávek (doplňků a příslušenství), zemních prací a obsypů / podsypů a zásypů._x000d_
------------------------------------------------------------------------_x000d_
_x000d_
_x000d_
_x000d_
</t>
  </si>
  <si>
    <t>74</t>
  </si>
  <si>
    <t>894811R13</t>
  </si>
  <si>
    <t>Dodávka a osazení _ (proplachovací, kontrolní, sběrná) PVC_U plastová šachta prům. 315 mm _ Š7-Š8</t>
  </si>
  <si>
    <t>-241612466</t>
  </si>
  <si>
    <t>75</t>
  </si>
  <si>
    <t>894811R14</t>
  </si>
  <si>
    <t>Dodávka a osazení _ (revizní kontrolní) PVC_U plastová šachta prům. 400 mm _ Š1-Š4</t>
  </si>
  <si>
    <t>81719567</t>
  </si>
  <si>
    <t>Ostatní konstrukce a práce, bourání</t>
  </si>
  <si>
    <t>76</t>
  </si>
  <si>
    <t>916231213</t>
  </si>
  <si>
    <t>Osazení chodníkového obrubníku betonového stojatého s boční opěrou do lože z betonu prostého</t>
  </si>
  <si>
    <t>974128283</t>
  </si>
  <si>
    <t>77</t>
  </si>
  <si>
    <t>59217017</t>
  </si>
  <si>
    <t>obrubník betonový chodníkový 1000x100x250mm</t>
  </si>
  <si>
    <t>-1023855108</t>
  </si>
  <si>
    <t>25*1,1 'Přepočtené koeficientem množství</t>
  </si>
  <si>
    <t>78</t>
  </si>
  <si>
    <t>916331112</t>
  </si>
  <si>
    <t>Osazení zahradního obrubníku betonového do lože z betonu s boční opěrou</t>
  </si>
  <si>
    <t>-1107505370</t>
  </si>
  <si>
    <t>79</t>
  </si>
  <si>
    <t>59217001</t>
  </si>
  <si>
    <t>obrubník betonový zahradní 1000x50x250mm</t>
  </si>
  <si>
    <t>-834613201</t>
  </si>
  <si>
    <t>38*1,1 'Přepočtené koeficientem množství</t>
  </si>
  <si>
    <t>80</t>
  </si>
  <si>
    <t>58932940</t>
  </si>
  <si>
    <t xml:space="preserve">beton C 25/30 XF2 </t>
  </si>
  <si>
    <t>1414017401</t>
  </si>
  <si>
    <t>81</t>
  </si>
  <si>
    <t>919716111</t>
  </si>
  <si>
    <t xml:space="preserve">Výztuž cementobetonového krytu ze svařovaných sítí hmotnosti </t>
  </si>
  <si>
    <t>-518332099</t>
  </si>
  <si>
    <t>82</t>
  </si>
  <si>
    <t>919726122</t>
  </si>
  <si>
    <t>Geotextilie pro ochranu, separaci a filtraci netkaná měrná hmotnost do 300 g/m2</t>
  </si>
  <si>
    <t>1519044468</t>
  </si>
  <si>
    <t>"drenážní systém" (0,9+0,4)*2*123,0</t>
  </si>
  <si>
    <t>"sanace podkladu zpevněných ploch_bude upřesněno při realizaci stavby" 117,5</t>
  </si>
  <si>
    <t>83</t>
  </si>
  <si>
    <t>919735112</t>
  </si>
  <si>
    <t>Řezání stávajícího živičného krytu hl do 100 mm</t>
  </si>
  <si>
    <t>-1528466072</t>
  </si>
  <si>
    <t>"stávající skladby zpevněných ploch_BP" 41,1</t>
  </si>
  <si>
    <t>84</t>
  </si>
  <si>
    <t>919741111</t>
  </si>
  <si>
    <t>Ošetření cementobetonové plochy vodou</t>
  </si>
  <si>
    <t>574593625</t>
  </si>
  <si>
    <t>85</t>
  </si>
  <si>
    <t>919748R11</t>
  </si>
  <si>
    <t xml:space="preserve">Provedení zdrsnění povrchu cementobetonového krytu _ kartáčováním </t>
  </si>
  <si>
    <t>-676956043</t>
  </si>
  <si>
    <t>Poznámka k položce:_x000d_
Kompletní provedení dle specifikace PD a TZ vč. všech přímo souvisejících prací a dodávek._x000d_
---------------------------------------------------------------------------------------------------------------</t>
  </si>
  <si>
    <t>86</t>
  </si>
  <si>
    <t>949101111</t>
  </si>
  <si>
    <t>Lešení pomocné pro objekty pozemních staveb s lešeňovou podlahou v do 1,9 m zatížení do 150 kg/m2</t>
  </si>
  <si>
    <t>-401662811</t>
  </si>
  <si>
    <t>(20,65+4,54+8,45+10,89+16,52+11,2+11,2+21,45)</t>
  </si>
  <si>
    <t>87</t>
  </si>
  <si>
    <t>949101112</t>
  </si>
  <si>
    <t>Lešení pomocné pro objekty pozemních staveb s lešeňovou podlahou v do 3,5 m zatížení do 150 kg/m2</t>
  </si>
  <si>
    <t>-1032135680</t>
  </si>
  <si>
    <t>88</t>
  </si>
  <si>
    <t>961055111</t>
  </si>
  <si>
    <t>Bourání základů ze ŽB</t>
  </si>
  <si>
    <t>1820633591</t>
  </si>
  <si>
    <t>1,836+(0,5*0,5*0,9)+(0,9*0,4*0,9)</t>
  </si>
  <si>
    <t>89</t>
  </si>
  <si>
    <t>962032231</t>
  </si>
  <si>
    <t>Bourání zdiva z cihel pálených na MV nebo MVC přes 1 m3</t>
  </si>
  <si>
    <t>1277832795</t>
  </si>
  <si>
    <t>(5*1,7*1,55)</t>
  </si>
  <si>
    <t>90</t>
  </si>
  <si>
    <t>962052210</t>
  </si>
  <si>
    <t>Bourání konstrukcí nadzákladových ze ŽB do 1 m3</t>
  </si>
  <si>
    <t>-418635752</t>
  </si>
  <si>
    <t>"předpoklad_bude upřesněno při realizaci stavby" 2,5</t>
  </si>
  <si>
    <t>91</t>
  </si>
  <si>
    <t>965042241</t>
  </si>
  <si>
    <t>Bourání podkladů pod dlažby nebo mazanin a betonových potěrů tl přes 100 mm pl pře 4 m2</t>
  </si>
  <si>
    <t>967051110</t>
  </si>
  <si>
    <t>(0,35*8,45)+(0,2*(20,65+4,54+18,62+10,89+16,52+11,2+11,2+21,45))</t>
  </si>
  <si>
    <t>92</t>
  </si>
  <si>
    <t>965049112</t>
  </si>
  <si>
    <t>Příplatek k bourání betonových mazanin za bourání mazanin se svařovanou sítí tl přes 100 mm</t>
  </si>
  <si>
    <t>262762739</t>
  </si>
  <si>
    <t>93</t>
  </si>
  <si>
    <t>965081113</t>
  </si>
  <si>
    <t>Bourání dlažby z dlaždby cihelné plochy přes 1 m2</t>
  </si>
  <si>
    <t>1213104650</t>
  </si>
  <si>
    <t>"stávající podlahové skladby 1.PP_BP" (16,52+11,2+11,2+21,45)</t>
  </si>
  <si>
    <t>94</t>
  </si>
  <si>
    <t>965081323</t>
  </si>
  <si>
    <t>Bourání podlah z dlaždic betonových tl do 25 mm plochy přes 1 m2</t>
  </si>
  <si>
    <t>1696015043</t>
  </si>
  <si>
    <t>"stávající podlahové skladby 1.PP_BP" 20,65</t>
  </si>
  <si>
    <t>95</t>
  </si>
  <si>
    <t>969021111</t>
  </si>
  <si>
    <t xml:space="preserve">Vybourání kanalizačního nebo drenážního potrubí </t>
  </si>
  <si>
    <t>-1014576898</t>
  </si>
  <si>
    <t>96</t>
  </si>
  <si>
    <t>973031826</t>
  </si>
  <si>
    <t xml:space="preserve">Vysekání kapes ve zdivu cihelném na MV nebo MVC pro zavázání zdí </t>
  </si>
  <si>
    <t>-1391211562</t>
  </si>
  <si>
    <t>97</t>
  </si>
  <si>
    <t>974031164</t>
  </si>
  <si>
    <t>Vysekání rýh ve zdivu cihelném hl do 150 mm š do 150 mm</t>
  </si>
  <si>
    <t>1973310380</t>
  </si>
  <si>
    <t>98</t>
  </si>
  <si>
    <t>975032241</t>
  </si>
  <si>
    <t xml:space="preserve">Podchycení konstrukcí systémovou výztuhou v do 4 m </t>
  </si>
  <si>
    <t>947896992</t>
  </si>
  <si>
    <t>"konstrukce m.č. 005" 7,5</t>
  </si>
  <si>
    <t>99</t>
  </si>
  <si>
    <t>977151121</t>
  </si>
  <si>
    <t>Jádrové vrty diamantovými korunkami do D 120 mm do stavebních materiálů</t>
  </si>
  <si>
    <t>44502767</t>
  </si>
  <si>
    <t>"stavební připravenost pro větrací potrubí" 33,5</t>
  </si>
  <si>
    <t>100</t>
  </si>
  <si>
    <t>978011191</t>
  </si>
  <si>
    <t>Otlučení (osekání) vnitřní vápenné nebo vápenocementové omítky stropů v rozsahu do 100 %</t>
  </si>
  <si>
    <t>1479375693</t>
  </si>
  <si>
    <t>"stávající klenbové povrchy" 1,15*(20,65+4,54+18,62+8,45+10,89+16,52+11,2+11,2+21,45)</t>
  </si>
  <si>
    <t>101</t>
  </si>
  <si>
    <t>978013191</t>
  </si>
  <si>
    <t>Otlučení (osekání) vnitřní vápenné nebo vápenocementové omítky stěn v rozsahu do 100 %</t>
  </si>
  <si>
    <t>461949242</t>
  </si>
  <si>
    <t>"svislé povrchy"</t>
  </si>
  <si>
    <t>(2,55* (183,95-28,15-20,3))+(2,8*28,15)+(4,25*20,3)</t>
  </si>
  <si>
    <t>102</t>
  </si>
  <si>
    <t>978071221</t>
  </si>
  <si>
    <t>Otlučení omítky a odstranění izolace z lepenky svislé pl přes 1 m2</t>
  </si>
  <si>
    <t>-1682461996</t>
  </si>
  <si>
    <t>103</t>
  </si>
  <si>
    <t>978071261</t>
  </si>
  <si>
    <t>Otlučení omítky a odstranění izolace z lepenky vodorovné pl přes 1 m2</t>
  </si>
  <si>
    <t>-1837186293</t>
  </si>
  <si>
    <t>(20,65+4,54+18,62+8,45+10,89+16,52+11,2+11,2+21,45)</t>
  </si>
  <si>
    <t>997</t>
  </si>
  <si>
    <t>Přesun sutě</t>
  </si>
  <si>
    <t>104</t>
  </si>
  <si>
    <t>997013151</t>
  </si>
  <si>
    <t>Vnitrostaveništní doprava suti a vybouraných hmot pro budovy v do 6 m s omezením mechanizace</t>
  </si>
  <si>
    <t>-2091524486</t>
  </si>
  <si>
    <t>105</t>
  </si>
  <si>
    <t>997013R31</t>
  </si>
  <si>
    <t xml:space="preserve">Poplatek za uložení na skládce (skládkovné) stavebního odpadu bez rozlišení </t>
  </si>
  <si>
    <t>1815385113</t>
  </si>
  <si>
    <t>Poznámka k položce:_x000d_
Stavební odpad bez rozlišení.</t>
  </si>
  <si>
    <t>106</t>
  </si>
  <si>
    <t>997321511</t>
  </si>
  <si>
    <t>Vodorovná doprava suti a vybouraných hmot po suchu do 1 km</t>
  </si>
  <si>
    <t>-3250651</t>
  </si>
  <si>
    <t>107</t>
  </si>
  <si>
    <t>997321519</t>
  </si>
  <si>
    <t>Příplatek ZKD 1km vodorovné dopravy suti a vybouraných hmot po suchu</t>
  </si>
  <si>
    <t>682107320</t>
  </si>
  <si>
    <t>258,288*20 'Přepočtené koeficientem množství</t>
  </si>
  <si>
    <t>998</t>
  </si>
  <si>
    <t>Přesun hmot</t>
  </si>
  <si>
    <t>108</t>
  </si>
  <si>
    <t>998017001</t>
  </si>
  <si>
    <t>Přesun hmot s omezením mechanizace pro budovy v do 6 m</t>
  </si>
  <si>
    <t>-731321880</t>
  </si>
  <si>
    <t>PSV</t>
  </si>
  <si>
    <t>Práce a dodávky PSV</t>
  </si>
  <si>
    <t>711</t>
  </si>
  <si>
    <t>Izolace proti vodě, vlhkosti a plynům</t>
  </si>
  <si>
    <t>109</t>
  </si>
  <si>
    <t>711111001</t>
  </si>
  <si>
    <t>Provedení izolace proti zemní vlhkosti vodorovné za studena nátěrem penetračním</t>
  </si>
  <si>
    <t>-1445961672</t>
  </si>
  <si>
    <t>110</t>
  </si>
  <si>
    <t>11163150</t>
  </si>
  <si>
    <t>lak penetrační asfaltový</t>
  </si>
  <si>
    <t>-1610590230</t>
  </si>
  <si>
    <t>122,16*0,0003 'Přepočtené koeficientem množství</t>
  </si>
  <si>
    <t>111</t>
  </si>
  <si>
    <t>711112001</t>
  </si>
  <si>
    <t>Provedení izolace proti zemní vlhkosti svislé za studena nátěrem penetračním</t>
  </si>
  <si>
    <t>-1052083337</t>
  </si>
  <si>
    <t xml:space="preserve">"navrhované podlahové skladby_S1_vytažení" </t>
  </si>
  <si>
    <t>0,15*(20,3+18,2+15,2+17,1+16,5+28,3+20,3+8,5+21,9+17,65)</t>
  </si>
  <si>
    <t>"skladba_S2a" (1,7*(16,8))</t>
  </si>
  <si>
    <t>"viz zazdívka otvorů" 5,0</t>
  </si>
  <si>
    <t>112</t>
  </si>
  <si>
    <t>-1277081703</t>
  </si>
  <si>
    <t>397,766*0,00035 'Přepočtené koeficientem množství</t>
  </si>
  <si>
    <t>113</t>
  </si>
  <si>
    <t>711131811</t>
  </si>
  <si>
    <t>Odstranění izolace proti zemní vlhkosti vodorovné</t>
  </si>
  <si>
    <t>-1507506307</t>
  </si>
  <si>
    <t>114</t>
  </si>
  <si>
    <t>711142559</t>
  </si>
  <si>
    <t>Provedení izolace proti zemní vlhkosti pásy přitavením svislé NAIP</t>
  </si>
  <si>
    <t>971766719</t>
  </si>
  <si>
    <t>115</t>
  </si>
  <si>
    <t>62853004</t>
  </si>
  <si>
    <t xml:space="preserve">pás asfaltový natavitelný modifikovaný SBS tl 4,0mm s nosnou vložkou </t>
  </si>
  <si>
    <t>1862456938</t>
  </si>
  <si>
    <t>5*1,2 'Přepočtené koeficientem množství</t>
  </si>
  <si>
    <t>116</t>
  </si>
  <si>
    <t>711161212</t>
  </si>
  <si>
    <t>Izolace proti zemní vlhkosti nopovou fólií svislá, nopek v 8,0 mm, tl do 0,6 mm</t>
  </si>
  <si>
    <t>-286509861</t>
  </si>
  <si>
    <t>117</t>
  </si>
  <si>
    <t>711161384</t>
  </si>
  <si>
    <t>Izolace proti zemní vlhkosti nopovou fólií ukončení provětrávací lištou</t>
  </si>
  <si>
    <t>-2122382676</t>
  </si>
  <si>
    <t>118</t>
  </si>
  <si>
    <t>711491272</t>
  </si>
  <si>
    <t>Provedení izolace proti tlakové vodě svislé z textilií vrstva ochranná</t>
  </si>
  <si>
    <t>725358926</t>
  </si>
  <si>
    <t>119</t>
  </si>
  <si>
    <t>69311068</t>
  </si>
  <si>
    <t>geotextilie netkaná PP 300g/m2</t>
  </si>
  <si>
    <t>-1479231592</t>
  </si>
  <si>
    <t>336,613*1,1 'Přepočtené koeficientem množství</t>
  </si>
  <si>
    <t>120</t>
  </si>
  <si>
    <t>711493112</t>
  </si>
  <si>
    <t>Izolace proti podpovrchové a tlakové vodě vodorovná _ rychlovazná těsnící malta na cementové bázi s vlákny</t>
  </si>
  <si>
    <t>-2047582490</t>
  </si>
  <si>
    <t>121</t>
  </si>
  <si>
    <t>711493112.1</t>
  </si>
  <si>
    <t>Izolace proti podpovrchové a tlakové vodě vodorovná asfaltová _ těsnicí modifikovanou stěrkou jednosložkovou , tl. 2 mm</t>
  </si>
  <si>
    <t>431574869</t>
  </si>
  <si>
    <t>Poznámka k položce:_x000d_
Kompletní provedení dle specifikace PD a TZ včetně všech přímo souvisejících prací a dodávek._x000d_
-------------------------------------------------------------------------------------------------------------------</t>
  </si>
  <si>
    <t>"navrhované podlahové skladby_S1" (20,65+4,54+17,26+8,45+10,89+16,52+11,2+11,2+21,45)*2</t>
  </si>
  <si>
    <t>122</t>
  </si>
  <si>
    <t>711493122</t>
  </si>
  <si>
    <t>Izolace proti podpovrchové a tlakové vodě svislá _ rychlovazná těsnící malta na cementové bázi s vlákny</t>
  </si>
  <si>
    <t>-1637609924</t>
  </si>
  <si>
    <t>123</t>
  </si>
  <si>
    <t>711493122.1</t>
  </si>
  <si>
    <t>Izolace proti podpovrchové a tlakové vodě svislá asfaltová _ těsnicí modifikovanou stěrkou jednosložkovou , tl. 2 mm</t>
  </si>
  <si>
    <t>648060900</t>
  </si>
  <si>
    <t>0,15*(20,3+18,2+15,2+17,1+16,5+28,3+20,3+8,5+21,9+17,65)*2</t>
  </si>
  <si>
    <t>"skladba_S2" ((15,65*2,9)+(22,95*5,05)+(40,75*1,6)+(27,5*1,5)+(24,6*2,8))*2</t>
  </si>
  <si>
    <t>"skladba_S2a" (1,7*(16,8))*2</t>
  </si>
  <si>
    <t>124</t>
  </si>
  <si>
    <t>771991921.1</t>
  </si>
  <si>
    <t>Výztužná vložka ze sklené tkaniny stěrková izolace vodorovná</t>
  </si>
  <si>
    <t>1722399608</t>
  </si>
  <si>
    <t>125</t>
  </si>
  <si>
    <t>771991921.2</t>
  </si>
  <si>
    <t>Výztužná vložka ze sklené tkaniny stěrková izolace svislá</t>
  </si>
  <si>
    <t>2113051093</t>
  </si>
  <si>
    <t>711911111.1</t>
  </si>
  <si>
    <t xml:space="preserve">Dodávka a provedení betonového klínu / fabionu pro provedení detailu vnější a vnitřní hydroizolační vrstvy </t>
  </si>
  <si>
    <t>-250332514</t>
  </si>
  <si>
    <t>Poznámka k položce:_x000d_
Kompletní provedení dle specifikace PD a TZ včetně všech přímo souvisejících prací a dodávek._x000d_
--------------------------------------------------------------------------------------------------------------------_x000d_
(vnitřní : fabion mezi podkladním betonem a stěnami, vyplnění spár ve zdivu a celoplošné vystěrkování zdiva rychlovaznou těsnící maltou na cementové bázi s vlákny do výšky 150mm nad úroveň navržené podlahy.)</t>
  </si>
  <si>
    <t>131,45+(20,3+18,2+15,2+17,1+16,5+28,3+20,3+8,5+21,9+17,65)</t>
  </si>
  <si>
    <t>127</t>
  </si>
  <si>
    <t>998711201</t>
  </si>
  <si>
    <t xml:space="preserve">Přesun hmot procentní pro izolace proti vodě, vlhkosti a plynům </t>
  </si>
  <si>
    <t>%</t>
  </si>
  <si>
    <t>-356459227</t>
  </si>
  <si>
    <t>713</t>
  </si>
  <si>
    <t>Izolace tepelné</t>
  </si>
  <si>
    <t>128</t>
  </si>
  <si>
    <t>713191R32</t>
  </si>
  <si>
    <t>Překrytí separační fólií tl 0,2 mm u podlah a stropů vč. vytažení na svislé konstrukce v = cca 150 mm</t>
  </si>
  <si>
    <t>-457321459</t>
  </si>
  <si>
    <t>"kompletní provedení dle specifikace PD a TZ vč. všech souvisejících prací a dodávek"</t>
  </si>
  <si>
    <t xml:space="preserve">v jednotkové ceně započítány náklady na obvodové dilatační pásky tl. min 10 mm </t>
  </si>
  <si>
    <t>"navrhované podlahové skladby_S1" 1,15*(122,16)*3</t>
  </si>
  <si>
    <t>783</t>
  </si>
  <si>
    <t>Dokončovací práce - nátěry</t>
  </si>
  <si>
    <t>129</t>
  </si>
  <si>
    <t>783937161</t>
  </si>
  <si>
    <t>Dvojnásobný hydrofobní nátěr betonové podlahy na bázi siloxanu</t>
  </si>
  <si>
    <t>-996319047</t>
  </si>
  <si>
    <t>N00</t>
  </si>
  <si>
    <t>Nepojmenované, ostatní práce a dodávky</t>
  </si>
  <si>
    <t>130</t>
  </si>
  <si>
    <t>N00_015R02</t>
  </si>
  <si>
    <t xml:space="preserve">Příplatek k hydroizolačnímu souvrství spodní stavby _ za provedení veškerých detailů a (D+M) systémových prostupů/průchodek </t>
  </si>
  <si>
    <t>512</t>
  </si>
  <si>
    <t>1139853654</t>
  </si>
  <si>
    <t xml:space="preserve">Poznámka k položce:_x000d_
Kompletní dodávka a provedení dle specifikace PD (SOUPIS DETAILŮ) a TZ + systémové technologické postupy _x000d_
----------------------------------------------------------------------------------------------------------------------------------------_x000d_
</t>
  </si>
  <si>
    <t>"rozsah a specifikace _ plocha HI souvrstvý" (122,16+397,766)</t>
  </si>
  <si>
    <t>Ostatní</t>
  </si>
  <si>
    <t>OST1</t>
  </si>
  <si>
    <t xml:space="preserve">Ostatní výpisy prvků </t>
  </si>
  <si>
    <t>131</t>
  </si>
  <si>
    <t>795804N01</t>
  </si>
  <si>
    <t>D+M - Uložení větracích kanálků pod podlahové konstrukce v 1. PP s napojením na fasádu, včetně provedení a následného zapravení potřebných drážek / prostupů.</t>
  </si>
  <si>
    <t>-547681577</t>
  </si>
  <si>
    <t>Poznámka k položce:_x000d_
Kompletní provedení dle specifikace PD a TZ vč. všech souvisejících prací dodávek, příslušenství a komponentů dle výpisu. _x000d_
----------------------------------------------------------------------------------------------------------------------------------------------------_x000d_
Větrací kanálky jsou navrženy z perforovaného ohebného drenážního potrubí DN 80 PVC-U. Potrubí bude dodáno včetně systémových spojek</t>
  </si>
  <si>
    <t>447,0</t>
  </si>
  <si>
    <t>132</t>
  </si>
  <si>
    <t>795804R01</t>
  </si>
  <si>
    <t xml:space="preserve">Příplatek k mazaninám a potěrům za provedení dilatačních spár (max 3,0x3,0 m) , š 10 mm + vyplnění utěsňovacím vymezovacím PE provazcem prům. 15 mm a těsnícím trvale pružným tmelem </t>
  </si>
  <si>
    <t>-2074761282</t>
  </si>
  <si>
    <t xml:space="preserve">Poznámka k položce:_x000d_
Kompletní provedení dle specifikace PD a TZ vč. všech souvisejících prací dodávek, příslušenství a komponentů  _x000d_
------------------------------------------------------------------------------------------------------------------------------------_x000d_
</t>
  </si>
  <si>
    <t>"rozsah vztažen na podlahovou plochu" 122,16</t>
  </si>
  <si>
    <t>133</t>
  </si>
  <si>
    <t>795804R02</t>
  </si>
  <si>
    <t xml:space="preserve">Příplatek k cementobetonovému krytu zpevněných ploch za provedení a vyplnění dilatačních spár </t>
  </si>
  <si>
    <t>-1996054400</t>
  </si>
  <si>
    <t xml:space="preserve">"rozsah vztažen na podlahovou plochu" </t>
  </si>
  <si>
    <t>134</t>
  </si>
  <si>
    <t>795804R51</t>
  </si>
  <si>
    <t xml:space="preserve">Demontáže stávajícího VZT zařízení (m.č. 005) </t>
  </si>
  <si>
    <t>1230441198</t>
  </si>
  <si>
    <t xml:space="preserve">Poznámka k položce:_x000d_
Kompletní provedení dle specifikace PD a TZ včetně všech přímo souvisejících prací a dodávek._x000d_
-----------------------------------------------------------------------------------------------------------------_x000d_
</t>
  </si>
  <si>
    <t>1,0</t>
  </si>
  <si>
    <t>135</t>
  </si>
  <si>
    <t>795804R60</t>
  </si>
  <si>
    <t>Odkaz PD _ N1 _ Provedení kontroly a případné opravy napojení stávajících dešťových svodů ze střechy do kanalizace</t>
  </si>
  <si>
    <t>1957649826</t>
  </si>
  <si>
    <t>136</t>
  </si>
  <si>
    <t>795804R61</t>
  </si>
  <si>
    <t>Odkaz PD _ N2 _ Stávající oplocení v 2,0 m - kompletní demontáže + (přesuny a uskladnění) + zpětná montáž/osazení, včetně nových základových prvků</t>
  </si>
  <si>
    <t>-1942667906</t>
  </si>
  <si>
    <t>137</t>
  </si>
  <si>
    <t>795804R62</t>
  </si>
  <si>
    <t>Odkaz PD _ N3 _ Stávající oplocení v 2,0 m - kompletní demontáže + (přesuny a uskladnění) + zpětná montáž/osazení, včetně nových základových prvků</t>
  </si>
  <si>
    <t>-588372914</t>
  </si>
  <si>
    <t>138</t>
  </si>
  <si>
    <t>795804R63</t>
  </si>
  <si>
    <t>Odkaz PD _ N4 _ Stávající oplocení v 2,0 m - kompletní demontáže + (přesuny a uskladnění) + zpětná montáž/osazení, včetně nových základových prvků</t>
  </si>
  <si>
    <t>-2057517606</t>
  </si>
  <si>
    <t>139</t>
  </si>
  <si>
    <t>795804R64</t>
  </si>
  <si>
    <t>Odkaz PD _ N5 _ Stávající oplocení v 2,6 m - kompletní demontáže + (přesuny a uskladnění) + zpětná montáž/osazení, včetně nových základových prvků</t>
  </si>
  <si>
    <t>-1187883919</t>
  </si>
  <si>
    <t>140</t>
  </si>
  <si>
    <t>795804R65</t>
  </si>
  <si>
    <t xml:space="preserve">Odkaz PD _ N6 _ Stávající venkovní schodiště - kompletní demontáže + (přesuny a uskladnění) + zpětná montáž/osazení </t>
  </si>
  <si>
    <t>-1480931887</t>
  </si>
  <si>
    <t>141</t>
  </si>
  <si>
    <t>795804R66</t>
  </si>
  <si>
    <t>Odkaz PD _ N7 _ Stávající dětské prolézačky _ demontáže (pro zpětné osazení) , uskladnění, přesuny , zpětná instalace / osazení</t>
  </si>
  <si>
    <t>965021395</t>
  </si>
  <si>
    <t>142</t>
  </si>
  <si>
    <t>795804R67</t>
  </si>
  <si>
    <t>Odkaz PD _ P01 _ D+M plastové fasádní větrací mřížky prům. 80 mm , včetně opravy vnějších fasádních povrchů</t>
  </si>
  <si>
    <t>882398078</t>
  </si>
  <si>
    <t>Poznámka k položce:_x000d_
Kompletní provedení dle specifikace PD a TZ včetně všech přímo souvisejících prací a dodávek._x000d_
-----------------------------------------------------------------------------------------------------------------_x000d_
Související práce a dodávky :_x000d_
Pro zamezení tepelných mostů v místě provedených drážek v obvodovém zdivu 1. NP je navrženo opatření potrubí tepelnou izolací z pěnového PE tl. 13mm. Prostupy v obvodových stěnách budou utěsněny nízkoexpanzní PU pěnou. Zapravení drážek na fasádě bude provedeno včetně vložení armovací sklotextilní tkaniny do fasádní omítky a barevného sjednocení fasádním silikátovým nátěrem.</t>
  </si>
  <si>
    <t>22,0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</si>
</sst>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33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2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56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57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0"/>
      <c r="B60" s="41"/>
      <c r="C60" s="42"/>
      <c r="D60" s="66" t="s">
        <v>58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59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58</v>
      </c>
      <c r="AI60" s="44"/>
      <c r="AJ60" s="44"/>
      <c r="AK60" s="44"/>
      <c r="AL60" s="44"/>
      <c r="AM60" s="66" t="s">
        <v>59</v>
      </c>
      <c r="AN60" s="44"/>
      <c r="AO60" s="44"/>
      <c r="AP60" s="42"/>
      <c r="AQ60" s="42"/>
      <c r="AR60" s="46"/>
      <c r="BE60" s="40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0"/>
      <c r="B64" s="41"/>
      <c r="C64" s="42"/>
      <c r="D64" s="63" t="s">
        <v>60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61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0"/>
      <c r="B75" s="41"/>
      <c r="C75" s="42"/>
      <c r="D75" s="66" t="s">
        <v>58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59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58</v>
      </c>
      <c r="AI75" s="44"/>
      <c r="AJ75" s="44"/>
      <c r="AK75" s="44"/>
      <c r="AL75" s="44"/>
      <c r="AM75" s="66" t="s">
        <v>59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4" t="s">
        <v>62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N19-052_exp2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SANACE SUTERÉNU NA MŠ NA UL. ŠENOVSKÉ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3" t="s">
        <v>22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Petřvald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3" t="s">
        <v>24</v>
      </c>
      <c r="AJ87" s="42"/>
      <c r="AK87" s="42"/>
      <c r="AL87" s="42"/>
      <c r="AM87" s="81" t="str">
        <f>IF(AN8= "","",AN8)</f>
        <v>29. 4. 2019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3" t="s">
        <v>30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MĚSTO PETŘVALD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3" t="s">
        <v>36</v>
      </c>
      <c r="AJ89" s="42"/>
      <c r="AK89" s="42"/>
      <c r="AL89" s="42"/>
      <c r="AM89" s="82" t="str">
        <f>IF(E17="","",E17)</f>
        <v>KANIA a.s., Ostrava</v>
      </c>
      <c r="AN89" s="73"/>
      <c r="AO89" s="73"/>
      <c r="AP89" s="73"/>
      <c r="AQ89" s="42"/>
      <c r="AR89" s="46"/>
      <c r="AS89" s="83" t="s">
        <v>63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3" t="s">
        <v>34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3" t="s">
        <v>39</v>
      </c>
      <c r="AJ90" s="42"/>
      <c r="AK90" s="42"/>
      <c r="AL90" s="42"/>
      <c r="AM90" s="82" t="str">
        <f>IF(E20="","",E20)</f>
        <v xml:space="preserve"> 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64</v>
      </c>
      <c r="D92" s="96"/>
      <c r="E92" s="96"/>
      <c r="F92" s="96"/>
      <c r="G92" s="96"/>
      <c r="H92" s="97"/>
      <c r="I92" s="98" t="s">
        <v>65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66</v>
      </c>
      <c r="AH92" s="96"/>
      <c r="AI92" s="96"/>
      <c r="AJ92" s="96"/>
      <c r="AK92" s="96"/>
      <c r="AL92" s="96"/>
      <c r="AM92" s="96"/>
      <c r="AN92" s="98" t="s">
        <v>67</v>
      </c>
      <c r="AO92" s="96"/>
      <c r="AP92" s="100"/>
      <c r="AQ92" s="101" t="s">
        <v>68</v>
      </c>
      <c r="AR92" s="46"/>
      <c r="AS92" s="102" t="s">
        <v>69</v>
      </c>
      <c r="AT92" s="103" t="s">
        <v>70</v>
      </c>
      <c r="AU92" s="103" t="s">
        <v>71</v>
      </c>
      <c r="AV92" s="103" t="s">
        <v>72</v>
      </c>
      <c r="AW92" s="103" t="s">
        <v>73</v>
      </c>
      <c r="AX92" s="103" t="s">
        <v>74</v>
      </c>
      <c r="AY92" s="103" t="s">
        <v>75</v>
      </c>
      <c r="AZ92" s="103" t="s">
        <v>76</v>
      </c>
      <c r="BA92" s="103" t="s">
        <v>77</v>
      </c>
      <c r="BB92" s="103" t="s">
        <v>78</v>
      </c>
      <c r="BC92" s="103" t="s">
        <v>79</v>
      </c>
      <c r="BD92" s="104" t="s">
        <v>80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81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ROUND(SUM(AG95:AG96),2)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ROUND(SUM(AS95:AS96),2)</f>
        <v>0</v>
      </c>
      <c r="AT94" s="116">
        <f>ROUND(SUM(AV94:AW94),2)</f>
        <v>0</v>
      </c>
      <c r="AU94" s="117">
        <f>ROUND(SUM(AU95:AU96),5)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ROUND(SUM(AZ95:AZ96),2)</f>
        <v>0</v>
      </c>
      <c r="BA94" s="116">
        <f>ROUND(SUM(BA95:BA96),2)</f>
        <v>0</v>
      </c>
      <c r="BB94" s="116">
        <f>ROUND(SUM(BB95:BB96),2)</f>
        <v>0</v>
      </c>
      <c r="BC94" s="116">
        <f>ROUND(SUM(BC95:BC96),2)</f>
        <v>0</v>
      </c>
      <c r="BD94" s="118">
        <f>ROUND(SUM(BD95:BD96),2)</f>
        <v>0</v>
      </c>
      <c r="BE94" s="6"/>
      <c r="BS94" s="119" t="s">
        <v>82</v>
      </c>
      <c r="BT94" s="119" t="s">
        <v>83</v>
      </c>
      <c r="BU94" s="120" t="s">
        <v>84</v>
      </c>
      <c r="BV94" s="119" t="s">
        <v>85</v>
      </c>
      <c r="BW94" s="119" t="s">
        <v>5</v>
      </c>
      <c r="BX94" s="119" t="s">
        <v>86</v>
      </c>
      <c r="CL94" s="119" t="s">
        <v>19</v>
      </c>
    </row>
    <row r="95" s="7" customFormat="1" ht="16.5" customHeight="1">
      <c r="A95" s="121" t="s">
        <v>87</v>
      </c>
      <c r="B95" s="122"/>
      <c r="C95" s="123"/>
      <c r="D95" s="124" t="s">
        <v>88</v>
      </c>
      <c r="E95" s="124"/>
      <c r="F95" s="124"/>
      <c r="G95" s="124"/>
      <c r="H95" s="124"/>
      <c r="I95" s="125"/>
      <c r="J95" s="124" t="s">
        <v>89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'VON - Vedlejší a ostatní ...'!J30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90</v>
      </c>
      <c r="AR95" s="128"/>
      <c r="AS95" s="129">
        <v>0</v>
      </c>
      <c r="AT95" s="130">
        <f>ROUND(SUM(AV95:AW95),2)</f>
        <v>0</v>
      </c>
      <c r="AU95" s="131">
        <f>'VON - Vedlejší a ostatní ...'!P123</f>
        <v>0</v>
      </c>
      <c r="AV95" s="130">
        <f>'VON - Vedlejší a ostatní ...'!J33</f>
        <v>0</v>
      </c>
      <c r="AW95" s="130">
        <f>'VON - Vedlejší a ostatní ...'!J34</f>
        <v>0</v>
      </c>
      <c r="AX95" s="130">
        <f>'VON - Vedlejší a ostatní ...'!J35</f>
        <v>0</v>
      </c>
      <c r="AY95" s="130">
        <f>'VON - Vedlejší a ostatní ...'!J36</f>
        <v>0</v>
      </c>
      <c r="AZ95" s="130">
        <f>'VON - Vedlejší a ostatní ...'!F33</f>
        <v>0</v>
      </c>
      <c r="BA95" s="130">
        <f>'VON - Vedlejší a ostatní ...'!F34</f>
        <v>0</v>
      </c>
      <c r="BB95" s="130">
        <f>'VON - Vedlejší a ostatní ...'!F35</f>
        <v>0</v>
      </c>
      <c r="BC95" s="130">
        <f>'VON - Vedlejší a ostatní ...'!F36</f>
        <v>0</v>
      </c>
      <c r="BD95" s="132">
        <f>'VON - Vedlejší a ostatní ...'!F37</f>
        <v>0</v>
      </c>
      <c r="BE95" s="7"/>
      <c r="BT95" s="133" t="s">
        <v>91</v>
      </c>
      <c r="BV95" s="133" t="s">
        <v>85</v>
      </c>
      <c r="BW95" s="133" t="s">
        <v>92</v>
      </c>
      <c r="BX95" s="133" t="s">
        <v>5</v>
      </c>
      <c r="CL95" s="133" t="s">
        <v>19</v>
      </c>
      <c r="CM95" s="133" t="s">
        <v>93</v>
      </c>
    </row>
    <row r="96" s="7" customFormat="1" ht="16.5" customHeight="1">
      <c r="A96" s="121" t="s">
        <v>87</v>
      </c>
      <c r="B96" s="122"/>
      <c r="C96" s="123"/>
      <c r="D96" s="124" t="s">
        <v>94</v>
      </c>
      <c r="E96" s="124"/>
      <c r="F96" s="124"/>
      <c r="G96" s="124"/>
      <c r="H96" s="124"/>
      <c r="I96" s="125"/>
      <c r="J96" s="124" t="s">
        <v>95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6">
        <f>'D.1.1 - Stavebně technick...'!J30</f>
        <v>0</v>
      </c>
      <c r="AH96" s="125"/>
      <c r="AI96" s="125"/>
      <c r="AJ96" s="125"/>
      <c r="AK96" s="125"/>
      <c r="AL96" s="125"/>
      <c r="AM96" s="125"/>
      <c r="AN96" s="126">
        <f>SUM(AG96,AT96)</f>
        <v>0</v>
      </c>
      <c r="AO96" s="125"/>
      <c r="AP96" s="125"/>
      <c r="AQ96" s="127" t="s">
        <v>90</v>
      </c>
      <c r="AR96" s="128"/>
      <c r="AS96" s="134">
        <v>0</v>
      </c>
      <c r="AT96" s="135">
        <f>ROUND(SUM(AV96:AW96),2)</f>
        <v>0</v>
      </c>
      <c r="AU96" s="136">
        <f>'D.1.1 - Stavebně technick...'!P135</f>
        <v>0</v>
      </c>
      <c r="AV96" s="135">
        <f>'D.1.1 - Stavebně technick...'!J33</f>
        <v>0</v>
      </c>
      <c r="AW96" s="135">
        <f>'D.1.1 - Stavebně technick...'!J34</f>
        <v>0</v>
      </c>
      <c r="AX96" s="135">
        <f>'D.1.1 - Stavebně technick...'!J35</f>
        <v>0</v>
      </c>
      <c r="AY96" s="135">
        <f>'D.1.1 - Stavebně technick...'!J36</f>
        <v>0</v>
      </c>
      <c r="AZ96" s="135">
        <f>'D.1.1 - Stavebně technick...'!F33</f>
        <v>0</v>
      </c>
      <c r="BA96" s="135">
        <f>'D.1.1 - Stavebně technick...'!F34</f>
        <v>0</v>
      </c>
      <c r="BB96" s="135">
        <f>'D.1.1 - Stavebně technick...'!F35</f>
        <v>0</v>
      </c>
      <c r="BC96" s="135">
        <f>'D.1.1 - Stavebně technick...'!F36</f>
        <v>0</v>
      </c>
      <c r="BD96" s="137">
        <f>'D.1.1 - Stavebně technick...'!F37</f>
        <v>0</v>
      </c>
      <c r="BE96" s="7"/>
      <c r="BT96" s="133" t="s">
        <v>91</v>
      </c>
      <c r="BV96" s="133" t="s">
        <v>85</v>
      </c>
      <c r="BW96" s="133" t="s">
        <v>96</v>
      </c>
      <c r="BX96" s="133" t="s">
        <v>5</v>
      </c>
      <c r="CL96" s="133" t="s">
        <v>19</v>
      </c>
      <c r="CM96" s="133" t="s">
        <v>93</v>
      </c>
    </row>
    <row r="97" s="2" customFormat="1" ht="30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6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</row>
    <row r="98" s="2" customFormat="1" ht="6.96" customHeight="1">
      <c r="A98" s="40"/>
      <c r="B98" s="68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46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</row>
  </sheetData>
  <sheetProtection sheet="1" formatColumns="0" formatRows="0" objects="1" scenarios="1" spinCount="100000" saltValue="Q6swR/m0O+FZ6ye05Rjoo+3Fm+Wo77LW41J68VWDCf3fCELmWsXXnGq83+5KvVmMUpJp3BvInpNcGaiuIbeGCA==" hashValue="k2SBJ02pkjiUYGchQUbsDDNVSEkuvpkSbTbN6Urwg4pBrMrhPxa8dKaOlb378lrmyWLFUD+G1Vhm7fhlfCiZQQ==" algorithmName="SHA-512" password="E78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VON - Vedlejší a ostatní ...'!C2" display="/"/>
    <hyperlink ref="A96" location="'D.1.1 - Stavebně technic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93</v>
      </c>
    </row>
    <row r="4" s="1" customFormat="1" ht="24.96" customHeight="1">
      <c r="B4" s="21"/>
      <c r="D4" s="142" t="s">
        <v>97</v>
      </c>
      <c r="I4" s="138"/>
      <c r="L4" s="21"/>
      <c r="M4" s="143" t="s">
        <v>10</v>
      </c>
      <c r="AT4" s="18" t="s">
        <v>4</v>
      </c>
    </row>
    <row r="5" s="1" customFormat="1" ht="6.96" customHeight="1">
      <c r="B5" s="21"/>
      <c r="I5" s="138"/>
      <c r="L5" s="21"/>
    </row>
    <row r="6" s="1" customFormat="1" ht="12" customHeight="1">
      <c r="B6" s="21"/>
      <c r="D6" s="144" t="s">
        <v>16</v>
      </c>
      <c r="I6" s="138"/>
      <c r="L6" s="21"/>
    </row>
    <row r="7" s="1" customFormat="1" ht="16.5" customHeight="1">
      <c r="B7" s="21"/>
      <c r="E7" s="145" t="str">
        <f>'Rekapitulace stavby'!K6</f>
        <v>SANACE SUTERÉNU NA MŠ NA UL. ŠENOVSKÉ</v>
      </c>
      <c r="F7" s="144"/>
      <c r="G7" s="144"/>
      <c r="H7" s="144"/>
      <c r="I7" s="138"/>
      <c r="L7" s="21"/>
    </row>
    <row r="8" s="2" customFormat="1" ht="12" customHeight="1">
      <c r="A8" s="40"/>
      <c r="B8" s="46"/>
      <c r="C8" s="40"/>
      <c r="D8" s="144" t="s">
        <v>98</v>
      </c>
      <c r="E8" s="40"/>
      <c r="F8" s="40"/>
      <c r="G8" s="40"/>
      <c r="H8" s="40"/>
      <c r="I8" s="146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99</v>
      </c>
      <c r="F9" s="40"/>
      <c r="G9" s="40"/>
      <c r="H9" s="40"/>
      <c r="I9" s="14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48" t="s">
        <v>19</v>
      </c>
      <c r="G11" s="40"/>
      <c r="H11" s="40"/>
      <c r="I11" s="149" t="s">
        <v>20</v>
      </c>
      <c r="J11" s="148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48" t="s">
        <v>23</v>
      </c>
      <c r="G12" s="40"/>
      <c r="H12" s="40"/>
      <c r="I12" s="149" t="s">
        <v>24</v>
      </c>
      <c r="J12" s="150" t="str">
        <f>'Rekapitulace stavby'!AN8</f>
        <v>29. 4. 2019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6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30</v>
      </c>
      <c r="E14" s="40"/>
      <c r="F14" s="40"/>
      <c r="G14" s="40"/>
      <c r="H14" s="40"/>
      <c r="I14" s="149" t="s">
        <v>31</v>
      </c>
      <c r="J14" s="148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8" t="s">
        <v>32</v>
      </c>
      <c r="F15" s="40"/>
      <c r="G15" s="40"/>
      <c r="H15" s="40"/>
      <c r="I15" s="149" t="s">
        <v>33</v>
      </c>
      <c r="J15" s="148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6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34</v>
      </c>
      <c r="E17" s="40"/>
      <c r="F17" s="40"/>
      <c r="G17" s="40"/>
      <c r="H17" s="40"/>
      <c r="I17" s="149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8"/>
      <c r="G18" s="148"/>
      <c r="H18" s="148"/>
      <c r="I18" s="149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6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36</v>
      </c>
      <c r="E20" s="40"/>
      <c r="F20" s="40"/>
      <c r="G20" s="40"/>
      <c r="H20" s="40"/>
      <c r="I20" s="149" t="s">
        <v>31</v>
      </c>
      <c r="J20" s="148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8" t="s">
        <v>37</v>
      </c>
      <c r="F21" s="40"/>
      <c r="G21" s="40"/>
      <c r="H21" s="40"/>
      <c r="I21" s="149" t="s">
        <v>33</v>
      </c>
      <c r="J21" s="148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6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39</v>
      </c>
      <c r="E23" s="40"/>
      <c r="F23" s="40"/>
      <c r="G23" s="40"/>
      <c r="H23" s="40"/>
      <c r="I23" s="149" t="s">
        <v>31</v>
      </c>
      <c r="J23" s="148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8" t="str">
        <f>IF('Rekapitulace stavby'!E20="","",'Rekapitulace stavby'!E20)</f>
        <v xml:space="preserve"> </v>
      </c>
      <c r="F24" s="40"/>
      <c r="G24" s="40"/>
      <c r="H24" s="40"/>
      <c r="I24" s="149" t="s">
        <v>33</v>
      </c>
      <c r="J24" s="148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6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146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83.25" customHeight="1">
      <c r="A27" s="151"/>
      <c r="B27" s="152"/>
      <c r="C27" s="151"/>
      <c r="D27" s="151"/>
      <c r="E27" s="153" t="s">
        <v>42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6"/>
      <c r="E29" s="156"/>
      <c r="F29" s="156"/>
      <c r="G29" s="156"/>
      <c r="H29" s="156"/>
      <c r="I29" s="157"/>
      <c r="J29" s="156"/>
      <c r="K29" s="15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8" t="s">
        <v>43</v>
      </c>
      <c r="E30" s="40"/>
      <c r="F30" s="40"/>
      <c r="G30" s="40"/>
      <c r="H30" s="40"/>
      <c r="I30" s="146"/>
      <c r="J30" s="159">
        <f>ROUND(J123,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6"/>
      <c r="E31" s="156"/>
      <c r="F31" s="156"/>
      <c r="G31" s="156"/>
      <c r="H31" s="156"/>
      <c r="I31" s="157"/>
      <c r="J31" s="156"/>
      <c r="K31" s="156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0" t="s">
        <v>45</v>
      </c>
      <c r="G32" s="40"/>
      <c r="H32" s="40"/>
      <c r="I32" s="161" t="s">
        <v>44</v>
      </c>
      <c r="J32" s="160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2" t="s">
        <v>47</v>
      </c>
      <c r="E33" s="144" t="s">
        <v>48</v>
      </c>
      <c r="F33" s="163">
        <f>ROUND((SUM(BE123:BE150)),  2)</f>
        <v>0</v>
      </c>
      <c r="G33" s="40"/>
      <c r="H33" s="40"/>
      <c r="I33" s="164">
        <v>0.20999999999999999</v>
      </c>
      <c r="J33" s="163">
        <f>ROUND(((SUM(BE123:BE150))*I33),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63">
        <f>ROUND((SUM(BF123:BF150)),  2)</f>
        <v>0</v>
      </c>
      <c r="G34" s="40"/>
      <c r="H34" s="40"/>
      <c r="I34" s="164">
        <v>0.14999999999999999</v>
      </c>
      <c r="J34" s="163">
        <f>ROUND(((SUM(BF123:BF150))*I34),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63">
        <f>ROUND((SUM(BG123:BG150)),  2)</f>
        <v>0</v>
      </c>
      <c r="G35" s="40"/>
      <c r="H35" s="40"/>
      <c r="I35" s="164">
        <v>0.20999999999999999</v>
      </c>
      <c r="J35" s="163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63">
        <f>ROUND((SUM(BH123:BH150)),  2)</f>
        <v>0</v>
      </c>
      <c r="G36" s="40"/>
      <c r="H36" s="40"/>
      <c r="I36" s="164">
        <v>0.14999999999999999</v>
      </c>
      <c r="J36" s="163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63">
        <f>ROUND((SUM(BI123:BI150)),  2)</f>
        <v>0</v>
      </c>
      <c r="G37" s="40"/>
      <c r="H37" s="40"/>
      <c r="I37" s="164">
        <v>0</v>
      </c>
      <c r="J37" s="16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6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5"/>
      <c r="D39" s="166" t="s">
        <v>53</v>
      </c>
      <c r="E39" s="167"/>
      <c r="F39" s="167"/>
      <c r="G39" s="168" t="s">
        <v>54</v>
      </c>
      <c r="H39" s="169" t="s">
        <v>55</v>
      </c>
      <c r="I39" s="170"/>
      <c r="J39" s="171">
        <f>SUM(J30:J37)</f>
        <v>0</v>
      </c>
      <c r="K39" s="172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14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I41" s="138"/>
      <c r="L41" s="21"/>
    </row>
    <row r="42" s="1" customFormat="1" ht="14.4" customHeight="1">
      <c r="B42" s="21"/>
      <c r="I42" s="138"/>
      <c r="L42" s="21"/>
    </row>
    <row r="43" s="1" customFormat="1" ht="14.4" customHeight="1">
      <c r="B43" s="21"/>
      <c r="I43" s="138"/>
      <c r="L43" s="21"/>
    </row>
    <row r="44" s="1" customFormat="1" ht="14.4" customHeight="1">
      <c r="B44" s="21"/>
      <c r="I44" s="138"/>
      <c r="L44" s="21"/>
    </row>
    <row r="45" s="1" customFormat="1" ht="14.4" customHeight="1">
      <c r="B45" s="21"/>
      <c r="I45" s="138"/>
      <c r="L45" s="21"/>
    </row>
    <row r="46" s="1" customFormat="1" ht="14.4" customHeight="1">
      <c r="B46" s="21"/>
      <c r="I46" s="138"/>
      <c r="L46" s="21"/>
    </row>
    <row r="47" s="1" customFormat="1" ht="14.4" customHeight="1">
      <c r="B47" s="21"/>
      <c r="I47" s="138"/>
      <c r="L47" s="21"/>
    </row>
    <row r="48" s="1" customFormat="1" ht="14.4" customHeight="1">
      <c r="B48" s="21"/>
      <c r="I48" s="138"/>
      <c r="L48" s="21"/>
    </row>
    <row r="49" s="1" customFormat="1" ht="14.4" customHeight="1">
      <c r="B49" s="21"/>
      <c r="I49" s="138"/>
      <c r="L49" s="21"/>
    </row>
    <row r="50" s="2" customFormat="1" ht="14.4" customHeight="1">
      <c r="B50" s="65"/>
      <c r="D50" s="173" t="s">
        <v>56</v>
      </c>
      <c r="E50" s="174"/>
      <c r="F50" s="174"/>
      <c r="G50" s="173" t="s">
        <v>57</v>
      </c>
      <c r="H50" s="174"/>
      <c r="I50" s="175"/>
      <c r="J50" s="174"/>
      <c r="K50" s="174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9"/>
      <c r="J61" s="180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3" t="s">
        <v>60</v>
      </c>
      <c r="E65" s="181"/>
      <c r="F65" s="181"/>
      <c r="G65" s="173" t="s">
        <v>61</v>
      </c>
      <c r="H65" s="181"/>
      <c r="I65" s="182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9"/>
      <c r="J76" s="180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100</v>
      </c>
      <c r="D82" s="42"/>
      <c r="E82" s="42"/>
      <c r="F82" s="42"/>
      <c r="G82" s="42"/>
      <c r="H82" s="42"/>
      <c r="I82" s="14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4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9" t="str">
        <f>E7</f>
        <v>SANACE SUTERÉNU NA MŠ NA UL. ŠENOVSKÉ</v>
      </c>
      <c r="F85" s="33"/>
      <c r="G85" s="33"/>
      <c r="H85" s="33"/>
      <c r="I85" s="14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98</v>
      </c>
      <c r="D86" s="42"/>
      <c r="E86" s="42"/>
      <c r="F86" s="42"/>
      <c r="G86" s="42"/>
      <c r="H86" s="42"/>
      <c r="I86" s="146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VON - Vedlejší a ostatní náklady stavby</v>
      </c>
      <c r="F87" s="42"/>
      <c r="G87" s="42"/>
      <c r="H87" s="42"/>
      <c r="I87" s="14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Petřvald</v>
      </c>
      <c r="G89" s="42"/>
      <c r="H89" s="42"/>
      <c r="I89" s="149" t="s">
        <v>24</v>
      </c>
      <c r="J89" s="81" t="str">
        <f>IF(J12="","",J12)</f>
        <v>29. 4. 2019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4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3" t="s">
        <v>30</v>
      </c>
      <c r="D91" s="42"/>
      <c r="E91" s="42"/>
      <c r="F91" s="28" t="str">
        <f>E15</f>
        <v>MĚSTO PETŘVALD</v>
      </c>
      <c r="G91" s="42"/>
      <c r="H91" s="42"/>
      <c r="I91" s="149" t="s">
        <v>36</v>
      </c>
      <c r="J91" s="38" t="str">
        <f>E21</f>
        <v>KANIA a.s., Ostrava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149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146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0" t="s">
        <v>101</v>
      </c>
      <c r="D94" s="191"/>
      <c r="E94" s="191"/>
      <c r="F94" s="191"/>
      <c r="G94" s="191"/>
      <c r="H94" s="191"/>
      <c r="I94" s="192"/>
      <c r="J94" s="193" t="s">
        <v>102</v>
      </c>
      <c r="K94" s="19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4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4" t="s">
        <v>103</v>
      </c>
      <c r="D96" s="42"/>
      <c r="E96" s="42"/>
      <c r="F96" s="42"/>
      <c r="G96" s="42"/>
      <c r="H96" s="42"/>
      <c r="I96" s="146"/>
      <c r="J96" s="112">
        <f>J123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104</v>
      </c>
    </row>
    <row r="97" s="9" customFormat="1" ht="24.96" customHeight="1">
      <c r="A97" s="9"/>
      <c r="B97" s="195"/>
      <c r="C97" s="196"/>
      <c r="D97" s="197" t="s">
        <v>105</v>
      </c>
      <c r="E97" s="198"/>
      <c r="F97" s="198"/>
      <c r="G97" s="198"/>
      <c r="H97" s="198"/>
      <c r="I97" s="199"/>
      <c r="J97" s="200">
        <f>J124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106</v>
      </c>
      <c r="E98" s="205"/>
      <c r="F98" s="205"/>
      <c r="G98" s="205"/>
      <c r="H98" s="205"/>
      <c r="I98" s="206"/>
      <c r="J98" s="207">
        <f>J125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107</v>
      </c>
      <c r="E99" s="205"/>
      <c r="F99" s="205"/>
      <c r="G99" s="205"/>
      <c r="H99" s="205"/>
      <c r="I99" s="206"/>
      <c r="J99" s="207">
        <f>J130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108</v>
      </c>
      <c r="E100" s="205"/>
      <c r="F100" s="205"/>
      <c r="G100" s="205"/>
      <c r="H100" s="205"/>
      <c r="I100" s="206"/>
      <c r="J100" s="207">
        <f>J133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109</v>
      </c>
      <c r="E101" s="205"/>
      <c r="F101" s="205"/>
      <c r="G101" s="205"/>
      <c r="H101" s="205"/>
      <c r="I101" s="206"/>
      <c r="J101" s="207">
        <f>J140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110</v>
      </c>
      <c r="E102" s="205"/>
      <c r="F102" s="205"/>
      <c r="G102" s="205"/>
      <c r="H102" s="205"/>
      <c r="I102" s="206"/>
      <c r="J102" s="207">
        <f>J145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111</v>
      </c>
      <c r="E103" s="205"/>
      <c r="F103" s="205"/>
      <c r="G103" s="205"/>
      <c r="H103" s="205"/>
      <c r="I103" s="206"/>
      <c r="J103" s="207">
        <f>J148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40"/>
      <c r="B104" s="41"/>
      <c r="C104" s="42"/>
      <c r="D104" s="42"/>
      <c r="E104" s="42"/>
      <c r="F104" s="42"/>
      <c r="G104" s="42"/>
      <c r="H104" s="42"/>
      <c r="I104" s="146"/>
      <c r="J104" s="42"/>
      <c r="K104" s="42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185"/>
      <c r="J105" s="69"/>
      <c r="K105" s="69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9" s="2" customFormat="1" ht="6.96" customHeight="1">
      <c r="A109" s="40"/>
      <c r="B109" s="70"/>
      <c r="C109" s="71"/>
      <c r="D109" s="71"/>
      <c r="E109" s="71"/>
      <c r="F109" s="71"/>
      <c r="G109" s="71"/>
      <c r="H109" s="71"/>
      <c r="I109" s="188"/>
      <c r="J109" s="71"/>
      <c r="K109" s="71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24.96" customHeight="1">
      <c r="A110" s="40"/>
      <c r="B110" s="41"/>
      <c r="C110" s="24" t="s">
        <v>112</v>
      </c>
      <c r="D110" s="42"/>
      <c r="E110" s="42"/>
      <c r="F110" s="42"/>
      <c r="G110" s="42"/>
      <c r="H110" s="42"/>
      <c r="I110" s="146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41"/>
      <c r="C111" s="42"/>
      <c r="D111" s="42"/>
      <c r="E111" s="42"/>
      <c r="F111" s="42"/>
      <c r="G111" s="42"/>
      <c r="H111" s="42"/>
      <c r="I111" s="146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16</v>
      </c>
      <c r="D112" s="42"/>
      <c r="E112" s="42"/>
      <c r="F112" s="42"/>
      <c r="G112" s="42"/>
      <c r="H112" s="42"/>
      <c r="I112" s="146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189" t="str">
        <f>E7</f>
        <v>SANACE SUTERÉNU NA MŠ NA UL. ŠENOVSKÉ</v>
      </c>
      <c r="F113" s="33"/>
      <c r="G113" s="33"/>
      <c r="H113" s="33"/>
      <c r="I113" s="146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98</v>
      </c>
      <c r="D114" s="42"/>
      <c r="E114" s="42"/>
      <c r="F114" s="42"/>
      <c r="G114" s="42"/>
      <c r="H114" s="42"/>
      <c r="I114" s="146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E9</f>
        <v>VON - Vedlejší a ostatní náklady stavby</v>
      </c>
      <c r="F115" s="42"/>
      <c r="G115" s="42"/>
      <c r="H115" s="42"/>
      <c r="I115" s="146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146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F12</f>
        <v>Petřvald</v>
      </c>
      <c r="G117" s="42"/>
      <c r="H117" s="42"/>
      <c r="I117" s="149" t="s">
        <v>24</v>
      </c>
      <c r="J117" s="81" t="str">
        <f>IF(J12="","",J12)</f>
        <v>29. 4. 2019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146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25.65" customHeight="1">
      <c r="A119" s="40"/>
      <c r="B119" s="41"/>
      <c r="C119" s="33" t="s">
        <v>30</v>
      </c>
      <c r="D119" s="42"/>
      <c r="E119" s="42"/>
      <c r="F119" s="28" t="str">
        <f>E15</f>
        <v>MĚSTO PETŘVALD</v>
      </c>
      <c r="G119" s="42"/>
      <c r="H119" s="42"/>
      <c r="I119" s="149" t="s">
        <v>36</v>
      </c>
      <c r="J119" s="38" t="str">
        <f>E21</f>
        <v>KANIA a.s., Ostrava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IF(E18="","",E18)</f>
        <v>Vyplň údaj</v>
      </c>
      <c r="G120" s="42"/>
      <c r="H120" s="42"/>
      <c r="I120" s="149" t="s">
        <v>39</v>
      </c>
      <c r="J120" s="38" t="str">
        <f>E24</f>
        <v xml:space="preserve"> 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146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09"/>
      <c r="B122" s="210"/>
      <c r="C122" s="211" t="s">
        <v>113</v>
      </c>
      <c r="D122" s="212" t="s">
        <v>68</v>
      </c>
      <c r="E122" s="212" t="s">
        <v>64</v>
      </c>
      <c r="F122" s="212" t="s">
        <v>65</v>
      </c>
      <c r="G122" s="212" t="s">
        <v>114</v>
      </c>
      <c r="H122" s="212" t="s">
        <v>115</v>
      </c>
      <c r="I122" s="213" t="s">
        <v>116</v>
      </c>
      <c r="J122" s="212" t="s">
        <v>102</v>
      </c>
      <c r="K122" s="214" t="s">
        <v>117</v>
      </c>
      <c r="L122" s="215"/>
      <c r="M122" s="102" t="s">
        <v>1</v>
      </c>
      <c r="N122" s="103" t="s">
        <v>47</v>
      </c>
      <c r="O122" s="103" t="s">
        <v>118</v>
      </c>
      <c r="P122" s="103" t="s">
        <v>119</v>
      </c>
      <c r="Q122" s="103" t="s">
        <v>120</v>
      </c>
      <c r="R122" s="103" t="s">
        <v>121</v>
      </c>
      <c r="S122" s="103" t="s">
        <v>122</v>
      </c>
      <c r="T122" s="104" t="s">
        <v>123</v>
      </c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40"/>
      <c r="B123" s="41"/>
      <c r="C123" s="109" t="s">
        <v>124</v>
      </c>
      <c r="D123" s="42"/>
      <c r="E123" s="42"/>
      <c r="F123" s="42"/>
      <c r="G123" s="42"/>
      <c r="H123" s="42"/>
      <c r="I123" s="146"/>
      <c r="J123" s="216">
        <f>BK123</f>
        <v>0</v>
      </c>
      <c r="K123" s="42"/>
      <c r="L123" s="46"/>
      <c r="M123" s="105"/>
      <c r="N123" s="217"/>
      <c r="O123" s="106"/>
      <c r="P123" s="218">
        <f>P124</f>
        <v>0</v>
      </c>
      <c r="Q123" s="106"/>
      <c r="R123" s="218">
        <f>R124</f>
        <v>0</v>
      </c>
      <c r="S123" s="106"/>
      <c r="T123" s="219">
        <f>T124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104</v>
      </c>
      <c r="BK123" s="220">
        <f>BK124</f>
        <v>0</v>
      </c>
    </row>
    <row r="124" s="12" customFormat="1" ht="25.92" customHeight="1">
      <c r="A124" s="12"/>
      <c r="B124" s="221"/>
      <c r="C124" s="222"/>
      <c r="D124" s="223" t="s">
        <v>82</v>
      </c>
      <c r="E124" s="224" t="s">
        <v>125</v>
      </c>
      <c r="F124" s="224" t="s">
        <v>125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P125+P130+P133+P140+P145+P148</f>
        <v>0</v>
      </c>
      <c r="Q124" s="229"/>
      <c r="R124" s="230">
        <f>R125+R130+R133+R140+R145+R148</f>
        <v>0</v>
      </c>
      <c r="S124" s="229"/>
      <c r="T124" s="231">
        <f>T125+T130+T133+T140+T145+T148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126</v>
      </c>
      <c r="AT124" s="233" t="s">
        <v>82</v>
      </c>
      <c r="AU124" s="233" t="s">
        <v>83</v>
      </c>
      <c r="AY124" s="232" t="s">
        <v>127</v>
      </c>
      <c r="BK124" s="234">
        <f>BK125+BK130+BK133+BK140+BK145+BK148</f>
        <v>0</v>
      </c>
    </row>
    <row r="125" s="12" customFormat="1" ht="22.8" customHeight="1">
      <c r="A125" s="12"/>
      <c r="B125" s="221"/>
      <c r="C125" s="222"/>
      <c r="D125" s="223" t="s">
        <v>82</v>
      </c>
      <c r="E125" s="235" t="s">
        <v>128</v>
      </c>
      <c r="F125" s="235" t="s">
        <v>129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SUM(P126:P129)</f>
        <v>0</v>
      </c>
      <c r="Q125" s="229"/>
      <c r="R125" s="230">
        <f>SUM(R126:R129)</f>
        <v>0</v>
      </c>
      <c r="S125" s="229"/>
      <c r="T125" s="231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126</v>
      </c>
      <c r="AT125" s="233" t="s">
        <v>82</v>
      </c>
      <c r="AU125" s="233" t="s">
        <v>91</v>
      </c>
      <c r="AY125" s="232" t="s">
        <v>127</v>
      </c>
      <c r="BK125" s="234">
        <f>SUM(BK126:BK129)</f>
        <v>0</v>
      </c>
    </row>
    <row r="126" s="2" customFormat="1" ht="16.5" customHeight="1">
      <c r="A126" s="40"/>
      <c r="B126" s="41"/>
      <c r="C126" s="237" t="s">
        <v>91</v>
      </c>
      <c r="D126" s="237" t="s">
        <v>130</v>
      </c>
      <c r="E126" s="238" t="s">
        <v>131</v>
      </c>
      <c r="F126" s="239" t="s">
        <v>132</v>
      </c>
      <c r="G126" s="240" t="s">
        <v>133</v>
      </c>
      <c r="H126" s="241">
        <v>1</v>
      </c>
      <c r="I126" s="242"/>
      <c r="J126" s="243">
        <f>ROUND(I126*H126,2)</f>
        <v>0</v>
      </c>
      <c r="K126" s="239" t="s">
        <v>134</v>
      </c>
      <c r="L126" s="46"/>
      <c r="M126" s="244" t="s">
        <v>1</v>
      </c>
      <c r="N126" s="245" t="s">
        <v>48</v>
      </c>
      <c r="O126" s="93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8" t="s">
        <v>135</v>
      </c>
      <c r="AT126" s="248" t="s">
        <v>130</v>
      </c>
      <c r="AU126" s="248" t="s">
        <v>93</v>
      </c>
      <c r="AY126" s="18" t="s">
        <v>127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8" t="s">
        <v>91</v>
      </c>
      <c r="BK126" s="249">
        <f>ROUND(I126*H126,2)</f>
        <v>0</v>
      </c>
      <c r="BL126" s="18" t="s">
        <v>135</v>
      </c>
      <c r="BM126" s="248" t="s">
        <v>136</v>
      </c>
    </row>
    <row r="127" s="2" customFormat="1">
      <c r="A127" s="40"/>
      <c r="B127" s="41"/>
      <c r="C127" s="42"/>
      <c r="D127" s="250" t="s">
        <v>137</v>
      </c>
      <c r="E127" s="42"/>
      <c r="F127" s="251" t="s">
        <v>138</v>
      </c>
      <c r="G127" s="42"/>
      <c r="H127" s="42"/>
      <c r="I127" s="146"/>
      <c r="J127" s="42"/>
      <c r="K127" s="42"/>
      <c r="L127" s="46"/>
      <c r="M127" s="252"/>
      <c r="N127" s="253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137</v>
      </c>
      <c r="AU127" s="18" t="s">
        <v>93</v>
      </c>
    </row>
    <row r="128" s="2" customFormat="1" ht="16.5" customHeight="1">
      <c r="A128" s="40"/>
      <c r="B128" s="41"/>
      <c r="C128" s="237" t="s">
        <v>93</v>
      </c>
      <c r="D128" s="237" t="s">
        <v>130</v>
      </c>
      <c r="E128" s="238" t="s">
        <v>139</v>
      </c>
      <c r="F128" s="239" t="s">
        <v>140</v>
      </c>
      <c r="G128" s="240" t="s">
        <v>133</v>
      </c>
      <c r="H128" s="241">
        <v>1</v>
      </c>
      <c r="I128" s="242"/>
      <c r="J128" s="243">
        <f>ROUND(I128*H128,2)</f>
        <v>0</v>
      </c>
      <c r="K128" s="239" t="s">
        <v>134</v>
      </c>
      <c r="L128" s="46"/>
      <c r="M128" s="244" t="s">
        <v>1</v>
      </c>
      <c r="N128" s="245" t="s">
        <v>48</v>
      </c>
      <c r="O128" s="93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8" t="s">
        <v>135</v>
      </c>
      <c r="AT128" s="248" t="s">
        <v>130</v>
      </c>
      <c r="AU128" s="248" t="s">
        <v>93</v>
      </c>
      <c r="AY128" s="18" t="s">
        <v>127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91</v>
      </c>
      <c r="BK128" s="249">
        <f>ROUND(I128*H128,2)</f>
        <v>0</v>
      </c>
      <c r="BL128" s="18" t="s">
        <v>135</v>
      </c>
      <c r="BM128" s="248" t="s">
        <v>141</v>
      </c>
    </row>
    <row r="129" s="2" customFormat="1">
      <c r="A129" s="40"/>
      <c r="B129" s="41"/>
      <c r="C129" s="42"/>
      <c r="D129" s="250" t="s">
        <v>137</v>
      </c>
      <c r="E129" s="42"/>
      <c r="F129" s="251" t="s">
        <v>142</v>
      </c>
      <c r="G129" s="42"/>
      <c r="H129" s="42"/>
      <c r="I129" s="146"/>
      <c r="J129" s="42"/>
      <c r="K129" s="42"/>
      <c r="L129" s="46"/>
      <c r="M129" s="252"/>
      <c r="N129" s="253"/>
      <c r="O129" s="93"/>
      <c r="P129" s="93"/>
      <c r="Q129" s="93"/>
      <c r="R129" s="93"/>
      <c r="S129" s="93"/>
      <c r="T129" s="94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137</v>
      </c>
      <c r="AU129" s="18" t="s">
        <v>93</v>
      </c>
    </row>
    <row r="130" s="12" customFormat="1" ht="22.8" customHeight="1">
      <c r="A130" s="12"/>
      <c r="B130" s="221"/>
      <c r="C130" s="222"/>
      <c r="D130" s="223" t="s">
        <v>82</v>
      </c>
      <c r="E130" s="235" t="s">
        <v>143</v>
      </c>
      <c r="F130" s="235" t="s">
        <v>144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SUM(P131:P132)</f>
        <v>0</v>
      </c>
      <c r="Q130" s="229"/>
      <c r="R130" s="230">
        <f>SUM(R131:R132)</f>
        <v>0</v>
      </c>
      <c r="S130" s="229"/>
      <c r="T130" s="231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2" t="s">
        <v>126</v>
      </c>
      <c r="AT130" s="233" t="s">
        <v>82</v>
      </c>
      <c r="AU130" s="233" t="s">
        <v>91</v>
      </c>
      <c r="AY130" s="232" t="s">
        <v>127</v>
      </c>
      <c r="BK130" s="234">
        <f>SUM(BK131:BK132)</f>
        <v>0</v>
      </c>
    </row>
    <row r="131" s="2" customFormat="1" ht="16.5" customHeight="1">
      <c r="A131" s="40"/>
      <c r="B131" s="41"/>
      <c r="C131" s="237" t="s">
        <v>145</v>
      </c>
      <c r="D131" s="237" t="s">
        <v>130</v>
      </c>
      <c r="E131" s="238" t="s">
        <v>146</v>
      </c>
      <c r="F131" s="239" t="s">
        <v>147</v>
      </c>
      <c r="G131" s="240" t="s">
        <v>133</v>
      </c>
      <c r="H131" s="241">
        <v>1</v>
      </c>
      <c r="I131" s="242"/>
      <c r="J131" s="243">
        <f>ROUND(I131*H131,2)</f>
        <v>0</v>
      </c>
      <c r="K131" s="239" t="s">
        <v>134</v>
      </c>
      <c r="L131" s="46"/>
      <c r="M131" s="244" t="s">
        <v>1</v>
      </c>
      <c r="N131" s="245" t="s">
        <v>48</v>
      </c>
      <c r="O131" s="93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8" t="s">
        <v>135</v>
      </c>
      <c r="AT131" s="248" t="s">
        <v>130</v>
      </c>
      <c r="AU131" s="248" t="s">
        <v>93</v>
      </c>
      <c r="AY131" s="18" t="s">
        <v>127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8" t="s">
        <v>91</v>
      </c>
      <c r="BK131" s="249">
        <f>ROUND(I131*H131,2)</f>
        <v>0</v>
      </c>
      <c r="BL131" s="18" t="s">
        <v>135</v>
      </c>
      <c r="BM131" s="248" t="s">
        <v>148</v>
      </c>
    </row>
    <row r="132" s="2" customFormat="1">
      <c r="A132" s="40"/>
      <c r="B132" s="41"/>
      <c r="C132" s="42"/>
      <c r="D132" s="250" t="s">
        <v>137</v>
      </c>
      <c r="E132" s="42"/>
      <c r="F132" s="251" t="s">
        <v>149</v>
      </c>
      <c r="G132" s="42"/>
      <c r="H132" s="42"/>
      <c r="I132" s="146"/>
      <c r="J132" s="42"/>
      <c r="K132" s="42"/>
      <c r="L132" s="46"/>
      <c r="M132" s="252"/>
      <c r="N132" s="253"/>
      <c r="O132" s="93"/>
      <c r="P132" s="93"/>
      <c r="Q132" s="93"/>
      <c r="R132" s="93"/>
      <c r="S132" s="93"/>
      <c r="T132" s="94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137</v>
      </c>
      <c r="AU132" s="18" t="s">
        <v>93</v>
      </c>
    </row>
    <row r="133" s="12" customFormat="1" ht="22.8" customHeight="1">
      <c r="A133" s="12"/>
      <c r="B133" s="221"/>
      <c r="C133" s="222"/>
      <c r="D133" s="223" t="s">
        <v>82</v>
      </c>
      <c r="E133" s="235" t="s">
        <v>150</v>
      </c>
      <c r="F133" s="235" t="s">
        <v>151</v>
      </c>
      <c r="G133" s="222"/>
      <c r="H133" s="222"/>
      <c r="I133" s="225"/>
      <c r="J133" s="236">
        <f>BK133</f>
        <v>0</v>
      </c>
      <c r="K133" s="222"/>
      <c r="L133" s="227"/>
      <c r="M133" s="228"/>
      <c r="N133" s="229"/>
      <c r="O133" s="229"/>
      <c r="P133" s="230">
        <f>SUM(P134:P139)</f>
        <v>0</v>
      </c>
      <c r="Q133" s="229"/>
      <c r="R133" s="230">
        <f>SUM(R134:R139)</f>
        <v>0</v>
      </c>
      <c r="S133" s="229"/>
      <c r="T133" s="231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2" t="s">
        <v>126</v>
      </c>
      <c r="AT133" s="233" t="s">
        <v>82</v>
      </c>
      <c r="AU133" s="233" t="s">
        <v>91</v>
      </c>
      <c r="AY133" s="232" t="s">
        <v>127</v>
      </c>
      <c r="BK133" s="234">
        <f>SUM(BK134:BK139)</f>
        <v>0</v>
      </c>
    </row>
    <row r="134" s="2" customFormat="1" ht="16.5" customHeight="1">
      <c r="A134" s="40"/>
      <c r="B134" s="41"/>
      <c r="C134" s="237" t="s">
        <v>152</v>
      </c>
      <c r="D134" s="237" t="s">
        <v>130</v>
      </c>
      <c r="E134" s="238" t="s">
        <v>153</v>
      </c>
      <c r="F134" s="239" t="s">
        <v>154</v>
      </c>
      <c r="G134" s="240" t="s">
        <v>133</v>
      </c>
      <c r="H134" s="241">
        <v>1</v>
      </c>
      <c r="I134" s="242"/>
      <c r="J134" s="243">
        <f>ROUND(I134*H134,2)</f>
        <v>0</v>
      </c>
      <c r="K134" s="239" t="s">
        <v>134</v>
      </c>
      <c r="L134" s="46"/>
      <c r="M134" s="244" t="s">
        <v>1</v>
      </c>
      <c r="N134" s="245" t="s">
        <v>48</v>
      </c>
      <c r="O134" s="93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8" t="s">
        <v>135</v>
      </c>
      <c r="AT134" s="248" t="s">
        <v>130</v>
      </c>
      <c r="AU134" s="248" t="s">
        <v>93</v>
      </c>
      <c r="AY134" s="18" t="s">
        <v>127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91</v>
      </c>
      <c r="BK134" s="249">
        <f>ROUND(I134*H134,2)</f>
        <v>0</v>
      </c>
      <c r="BL134" s="18" t="s">
        <v>135</v>
      </c>
      <c r="BM134" s="248" t="s">
        <v>155</v>
      </c>
    </row>
    <row r="135" s="2" customFormat="1">
      <c r="A135" s="40"/>
      <c r="B135" s="41"/>
      <c r="C135" s="42"/>
      <c r="D135" s="250" t="s">
        <v>137</v>
      </c>
      <c r="E135" s="42"/>
      <c r="F135" s="251" t="s">
        <v>156</v>
      </c>
      <c r="G135" s="42"/>
      <c r="H135" s="42"/>
      <c r="I135" s="146"/>
      <c r="J135" s="42"/>
      <c r="K135" s="42"/>
      <c r="L135" s="46"/>
      <c r="M135" s="252"/>
      <c r="N135" s="253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137</v>
      </c>
      <c r="AU135" s="18" t="s">
        <v>93</v>
      </c>
    </row>
    <row r="136" s="2" customFormat="1" ht="16.5" customHeight="1">
      <c r="A136" s="40"/>
      <c r="B136" s="41"/>
      <c r="C136" s="237" t="s">
        <v>126</v>
      </c>
      <c r="D136" s="237" t="s">
        <v>130</v>
      </c>
      <c r="E136" s="238" t="s">
        <v>157</v>
      </c>
      <c r="F136" s="239" t="s">
        <v>158</v>
      </c>
      <c r="G136" s="240" t="s">
        <v>133</v>
      </c>
      <c r="H136" s="241">
        <v>1</v>
      </c>
      <c r="I136" s="242"/>
      <c r="J136" s="243">
        <f>ROUND(I136*H136,2)</f>
        <v>0</v>
      </c>
      <c r="K136" s="239" t="s">
        <v>134</v>
      </c>
      <c r="L136" s="46"/>
      <c r="M136" s="244" t="s">
        <v>1</v>
      </c>
      <c r="N136" s="245" t="s">
        <v>48</v>
      </c>
      <c r="O136" s="93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8" t="s">
        <v>135</v>
      </c>
      <c r="AT136" s="248" t="s">
        <v>130</v>
      </c>
      <c r="AU136" s="248" t="s">
        <v>93</v>
      </c>
      <c r="AY136" s="18" t="s">
        <v>127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8" t="s">
        <v>91</v>
      </c>
      <c r="BK136" s="249">
        <f>ROUND(I136*H136,2)</f>
        <v>0</v>
      </c>
      <c r="BL136" s="18" t="s">
        <v>135</v>
      </c>
      <c r="BM136" s="248" t="s">
        <v>159</v>
      </c>
    </row>
    <row r="137" s="2" customFormat="1">
      <c r="A137" s="40"/>
      <c r="B137" s="41"/>
      <c r="C137" s="42"/>
      <c r="D137" s="250" t="s">
        <v>137</v>
      </c>
      <c r="E137" s="42"/>
      <c r="F137" s="251" t="s">
        <v>160</v>
      </c>
      <c r="G137" s="42"/>
      <c r="H137" s="42"/>
      <c r="I137" s="146"/>
      <c r="J137" s="42"/>
      <c r="K137" s="42"/>
      <c r="L137" s="46"/>
      <c r="M137" s="252"/>
      <c r="N137" s="253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137</v>
      </c>
      <c r="AU137" s="18" t="s">
        <v>93</v>
      </c>
    </row>
    <row r="138" s="2" customFormat="1" ht="16.5" customHeight="1">
      <c r="A138" s="40"/>
      <c r="B138" s="41"/>
      <c r="C138" s="237" t="s">
        <v>161</v>
      </c>
      <c r="D138" s="237" t="s">
        <v>130</v>
      </c>
      <c r="E138" s="238" t="s">
        <v>162</v>
      </c>
      <c r="F138" s="239" t="s">
        <v>163</v>
      </c>
      <c r="G138" s="240" t="s">
        <v>133</v>
      </c>
      <c r="H138" s="241">
        <v>1</v>
      </c>
      <c r="I138" s="242"/>
      <c r="J138" s="243">
        <f>ROUND(I138*H138,2)</f>
        <v>0</v>
      </c>
      <c r="K138" s="239" t="s">
        <v>134</v>
      </c>
      <c r="L138" s="46"/>
      <c r="M138" s="244" t="s">
        <v>1</v>
      </c>
      <c r="N138" s="245" t="s">
        <v>48</v>
      </c>
      <c r="O138" s="93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8" t="s">
        <v>135</v>
      </c>
      <c r="AT138" s="248" t="s">
        <v>130</v>
      </c>
      <c r="AU138" s="248" t="s">
        <v>93</v>
      </c>
      <c r="AY138" s="18" t="s">
        <v>127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8" t="s">
        <v>91</v>
      </c>
      <c r="BK138" s="249">
        <f>ROUND(I138*H138,2)</f>
        <v>0</v>
      </c>
      <c r="BL138" s="18" t="s">
        <v>135</v>
      </c>
      <c r="BM138" s="248" t="s">
        <v>164</v>
      </c>
    </row>
    <row r="139" s="2" customFormat="1">
      <c r="A139" s="40"/>
      <c r="B139" s="41"/>
      <c r="C139" s="42"/>
      <c r="D139" s="250" t="s">
        <v>137</v>
      </c>
      <c r="E139" s="42"/>
      <c r="F139" s="251" t="s">
        <v>165</v>
      </c>
      <c r="G139" s="42"/>
      <c r="H139" s="42"/>
      <c r="I139" s="146"/>
      <c r="J139" s="42"/>
      <c r="K139" s="42"/>
      <c r="L139" s="46"/>
      <c r="M139" s="252"/>
      <c r="N139" s="253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137</v>
      </c>
      <c r="AU139" s="18" t="s">
        <v>93</v>
      </c>
    </row>
    <row r="140" s="12" customFormat="1" ht="22.8" customHeight="1">
      <c r="A140" s="12"/>
      <c r="B140" s="221"/>
      <c r="C140" s="222"/>
      <c r="D140" s="223" t="s">
        <v>82</v>
      </c>
      <c r="E140" s="235" t="s">
        <v>166</v>
      </c>
      <c r="F140" s="235" t="s">
        <v>167</v>
      </c>
      <c r="G140" s="222"/>
      <c r="H140" s="222"/>
      <c r="I140" s="225"/>
      <c r="J140" s="236">
        <f>BK140</f>
        <v>0</v>
      </c>
      <c r="K140" s="222"/>
      <c r="L140" s="227"/>
      <c r="M140" s="228"/>
      <c r="N140" s="229"/>
      <c r="O140" s="229"/>
      <c r="P140" s="230">
        <f>SUM(P141:P144)</f>
        <v>0</v>
      </c>
      <c r="Q140" s="229"/>
      <c r="R140" s="230">
        <f>SUM(R141:R144)</f>
        <v>0</v>
      </c>
      <c r="S140" s="229"/>
      <c r="T140" s="231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2" t="s">
        <v>126</v>
      </c>
      <c r="AT140" s="233" t="s">
        <v>82</v>
      </c>
      <c r="AU140" s="233" t="s">
        <v>91</v>
      </c>
      <c r="AY140" s="232" t="s">
        <v>127</v>
      </c>
      <c r="BK140" s="234">
        <f>SUM(BK141:BK144)</f>
        <v>0</v>
      </c>
    </row>
    <row r="141" s="2" customFormat="1" ht="16.5" customHeight="1">
      <c r="A141" s="40"/>
      <c r="B141" s="41"/>
      <c r="C141" s="237" t="s">
        <v>168</v>
      </c>
      <c r="D141" s="237" t="s">
        <v>130</v>
      </c>
      <c r="E141" s="238" t="s">
        <v>169</v>
      </c>
      <c r="F141" s="239" t="s">
        <v>170</v>
      </c>
      <c r="G141" s="240" t="s">
        <v>133</v>
      </c>
      <c r="H141" s="241">
        <v>1</v>
      </c>
      <c r="I141" s="242"/>
      <c r="J141" s="243">
        <f>ROUND(I141*H141,2)</f>
        <v>0</v>
      </c>
      <c r="K141" s="239" t="s">
        <v>134</v>
      </c>
      <c r="L141" s="46"/>
      <c r="M141" s="244" t="s">
        <v>1</v>
      </c>
      <c r="N141" s="245" t="s">
        <v>48</v>
      </c>
      <c r="O141" s="93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8" t="s">
        <v>135</v>
      </c>
      <c r="AT141" s="248" t="s">
        <v>130</v>
      </c>
      <c r="AU141" s="248" t="s">
        <v>93</v>
      </c>
      <c r="AY141" s="18" t="s">
        <v>127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8" t="s">
        <v>91</v>
      </c>
      <c r="BK141" s="249">
        <f>ROUND(I141*H141,2)</f>
        <v>0</v>
      </c>
      <c r="BL141" s="18" t="s">
        <v>135</v>
      </c>
      <c r="BM141" s="248" t="s">
        <v>171</v>
      </c>
    </row>
    <row r="142" s="2" customFormat="1">
      <c r="A142" s="40"/>
      <c r="B142" s="41"/>
      <c r="C142" s="42"/>
      <c r="D142" s="250" t="s">
        <v>137</v>
      </c>
      <c r="E142" s="42"/>
      <c r="F142" s="251" t="s">
        <v>172</v>
      </c>
      <c r="G142" s="42"/>
      <c r="H142" s="42"/>
      <c r="I142" s="146"/>
      <c r="J142" s="42"/>
      <c r="K142" s="42"/>
      <c r="L142" s="46"/>
      <c r="M142" s="252"/>
      <c r="N142" s="253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137</v>
      </c>
      <c r="AU142" s="18" t="s">
        <v>93</v>
      </c>
    </row>
    <row r="143" s="2" customFormat="1" ht="16.5" customHeight="1">
      <c r="A143" s="40"/>
      <c r="B143" s="41"/>
      <c r="C143" s="237" t="s">
        <v>173</v>
      </c>
      <c r="D143" s="237" t="s">
        <v>130</v>
      </c>
      <c r="E143" s="238" t="s">
        <v>174</v>
      </c>
      <c r="F143" s="239" t="s">
        <v>175</v>
      </c>
      <c r="G143" s="240" t="s">
        <v>133</v>
      </c>
      <c r="H143" s="241">
        <v>1</v>
      </c>
      <c r="I143" s="242"/>
      <c r="J143" s="243">
        <f>ROUND(I143*H143,2)</f>
        <v>0</v>
      </c>
      <c r="K143" s="239" t="s">
        <v>134</v>
      </c>
      <c r="L143" s="46"/>
      <c r="M143" s="244" t="s">
        <v>1</v>
      </c>
      <c r="N143" s="245" t="s">
        <v>48</v>
      </c>
      <c r="O143" s="93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8" t="s">
        <v>135</v>
      </c>
      <c r="AT143" s="248" t="s">
        <v>130</v>
      </c>
      <c r="AU143" s="248" t="s">
        <v>93</v>
      </c>
      <c r="AY143" s="18" t="s">
        <v>127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8" t="s">
        <v>91</v>
      </c>
      <c r="BK143" s="249">
        <f>ROUND(I143*H143,2)</f>
        <v>0</v>
      </c>
      <c r="BL143" s="18" t="s">
        <v>135</v>
      </c>
      <c r="BM143" s="248" t="s">
        <v>176</v>
      </c>
    </row>
    <row r="144" s="2" customFormat="1">
      <c r="A144" s="40"/>
      <c r="B144" s="41"/>
      <c r="C144" s="42"/>
      <c r="D144" s="250" t="s">
        <v>137</v>
      </c>
      <c r="E144" s="42"/>
      <c r="F144" s="251" t="s">
        <v>177</v>
      </c>
      <c r="G144" s="42"/>
      <c r="H144" s="42"/>
      <c r="I144" s="146"/>
      <c r="J144" s="42"/>
      <c r="K144" s="42"/>
      <c r="L144" s="46"/>
      <c r="M144" s="252"/>
      <c r="N144" s="253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137</v>
      </c>
      <c r="AU144" s="18" t="s">
        <v>93</v>
      </c>
    </row>
    <row r="145" s="12" customFormat="1" ht="22.8" customHeight="1">
      <c r="A145" s="12"/>
      <c r="B145" s="221"/>
      <c r="C145" s="222"/>
      <c r="D145" s="223" t="s">
        <v>82</v>
      </c>
      <c r="E145" s="235" t="s">
        <v>178</v>
      </c>
      <c r="F145" s="235" t="s">
        <v>179</v>
      </c>
      <c r="G145" s="222"/>
      <c r="H145" s="222"/>
      <c r="I145" s="225"/>
      <c r="J145" s="236">
        <f>BK145</f>
        <v>0</v>
      </c>
      <c r="K145" s="222"/>
      <c r="L145" s="227"/>
      <c r="M145" s="228"/>
      <c r="N145" s="229"/>
      <c r="O145" s="229"/>
      <c r="P145" s="230">
        <f>SUM(P146:P147)</f>
        <v>0</v>
      </c>
      <c r="Q145" s="229"/>
      <c r="R145" s="230">
        <f>SUM(R146:R147)</f>
        <v>0</v>
      </c>
      <c r="S145" s="229"/>
      <c r="T145" s="231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2" t="s">
        <v>126</v>
      </c>
      <c r="AT145" s="233" t="s">
        <v>82</v>
      </c>
      <c r="AU145" s="233" t="s">
        <v>91</v>
      </c>
      <c r="AY145" s="232" t="s">
        <v>127</v>
      </c>
      <c r="BK145" s="234">
        <f>SUM(BK146:BK147)</f>
        <v>0</v>
      </c>
    </row>
    <row r="146" s="2" customFormat="1" ht="16.5" customHeight="1">
      <c r="A146" s="40"/>
      <c r="B146" s="41"/>
      <c r="C146" s="237" t="s">
        <v>180</v>
      </c>
      <c r="D146" s="237" t="s">
        <v>130</v>
      </c>
      <c r="E146" s="238" t="s">
        <v>181</v>
      </c>
      <c r="F146" s="239" t="s">
        <v>182</v>
      </c>
      <c r="G146" s="240" t="s">
        <v>133</v>
      </c>
      <c r="H146" s="241">
        <v>1</v>
      </c>
      <c r="I146" s="242"/>
      <c r="J146" s="243">
        <f>ROUND(I146*H146,2)</f>
        <v>0</v>
      </c>
      <c r="K146" s="239" t="s">
        <v>134</v>
      </c>
      <c r="L146" s="46"/>
      <c r="M146" s="244" t="s">
        <v>1</v>
      </c>
      <c r="N146" s="245" t="s">
        <v>48</v>
      </c>
      <c r="O146" s="93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8" t="s">
        <v>135</v>
      </c>
      <c r="AT146" s="248" t="s">
        <v>130</v>
      </c>
      <c r="AU146" s="248" t="s">
        <v>93</v>
      </c>
      <c r="AY146" s="18" t="s">
        <v>127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8" t="s">
        <v>91</v>
      </c>
      <c r="BK146" s="249">
        <f>ROUND(I146*H146,2)</f>
        <v>0</v>
      </c>
      <c r="BL146" s="18" t="s">
        <v>135</v>
      </c>
      <c r="BM146" s="248" t="s">
        <v>183</v>
      </c>
    </row>
    <row r="147" s="2" customFormat="1">
      <c r="A147" s="40"/>
      <c r="B147" s="41"/>
      <c r="C147" s="42"/>
      <c r="D147" s="250" t="s">
        <v>137</v>
      </c>
      <c r="E147" s="42"/>
      <c r="F147" s="251" t="s">
        <v>184</v>
      </c>
      <c r="G147" s="42"/>
      <c r="H147" s="42"/>
      <c r="I147" s="146"/>
      <c r="J147" s="42"/>
      <c r="K147" s="42"/>
      <c r="L147" s="46"/>
      <c r="M147" s="252"/>
      <c r="N147" s="253"/>
      <c r="O147" s="93"/>
      <c r="P147" s="93"/>
      <c r="Q147" s="93"/>
      <c r="R147" s="93"/>
      <c r="S147" s="93"/>
      <c r="T147" s="94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137</v>
      </c>
      <c r="AU147" s="18" t="s">
        <v>93</v>
      </c>
    </row>
    <row r="148" s="12" customFormat="1" ht="22.8" customHeight="1">
      <c r="A148" s="12"/>
      <c r="B148" s="221"/>
      <c r="C148" s="222"/>
      <c r="D148" s="223" t="s">
        <v>82</v>
      </c>
      <c r="E148" s="235" t="s">
        <v>185</v>
      </c>
      <c r="F148" s="235" t="s">
        <v>186</v>
      </c>
      <c r="G148" s="222"/>
      <c r="H148" s="222"/>
      <c r="I148" s="225"/>
      <c r="J148" s="236">
        <f>BK148</f>
        <v>0</v>
      </c>
      <c r="K148" s="222"/>
      <c r="L148" s="227"/>
      <c r="M148" s="228"/>
      <c r="N148" s="229"/>
      <c r="O148" s="229"/>
      <c r="P148" s="230">
        <f>SUM(P149:P150)</f>
        <v>0</v>
      </c>
      <c r="Q148" s="229"/>
      <c r="R148" s="230">
        <f>SUM(R149:R150)</f>
        <v>0</v>
      </c>
      <c r="S148" s="229"/>
      <c r="T148" s="231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2" t="s">
        <v>126</v>
      </c>
      <c r="AT148" s="233" t="s">
        <v>82</v>
      </c>
      <c r="AU148" s="233" t="s">
        <v>91</v>
      </c>
      <c r="AY148" s="232" t="s">
        <v>127</v>
      </c>
      <c r="BK148" s="234">
        <f>SUM(BK149:BK150)</f>
        <v>0</v>
      </c>
    </row>
    <row r="149" s="2" customFormat="1" ht="16.5" customHeight="1">
      <c r="A149" s="40"/>
      <c r="B149" s="41"/>
      <c r="C149" s="237" t="s">
        <v>187</v>
      </c>
      <c r="D149" s="237" t="s">
        <v>130</v>
      </c>
      <c r="E149" s="238" t="s">
        <v>188</v>
      </c>
      <c r="F149" s="239" t="s">
        <v>186</v>
      </c>
      <c r="G149" s="240" t="s">
        <v>133</v>
      </c>
      <c r="H149" s="241">
        <v>1</v>
      </c>
      <c r="I149" s="242"/>
      <c r="J149" s="243">
        <f>ROUND(I149*H149,2)</f>
        <v>0</v>
      </c>
      <c r="K149" s="239" t="s">
        <v>134</v>
      </c>
      <c r="L149" s="46"/>
      <c r="M149" s="244" t="s">
        <v>1</v>
      </c>
      <c r="N149" s="245" t="s">
        <v>48</v>
      </c>
      <c r="O149" s="93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8" t="s">
        <v>135</v>
      </c>
      <c r="AT149" s="248" t="s">
        <v>130</v>
      </c>
      <c r="AU149" s="248" t="s">
        <v>93</v>
      </c>
      <c r="AY149" s="18" t="s">
        <v>127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91</v>
      </c>
      <c r="BK149" s="249">
        <f>ROUND(I149*H149,2)</f>
        <v>0</v>
      </c>
      <c r="BL149" s="18" t="s">
        <v>135</v>
      </c>
      <c r="BM149" s="248" t="s">
        <v>189</v>
      </c>
    </row>
    <row r="150" s="2" customFormat="1">
      <c r="A150" s="40"/>
      <c r="B150" s="41"/>
      <c r="C150" s="42"/>
      <c r="D150" s="250" t="s">
        <v>137</v>
      </c>
      <c r="E150" s="42"/>
      <c r="F150" s="251" t="s">
        <v>190</v>
      </c>
      <c r="G150" s="42"/>
      <c r="H150" s="42"/>
      <c r="I150" s="146"/>
      <c r="J150" s="42"/>
      <c r="K150" s="42"/>
      <c r="L150" s="46"/>
      <c r="M150" s="254"/>
      <c r="N150" s="255"/>
      <c r="O150" s="256"/>
      <c r="P150" s="256"/>
      <c r="Q150" s="256"/>
      <c r="R150" s="256"/>
      <c r="S150" s="256"/>
      <c r="T150" s="25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137</v>
      </c>
      <c r="AU150" s="18" t="s">
        <v>93</v>
      </c>
    </row>
    <row r="151" s="2" customFormat="1" ht="6.96" customHeight="1">
      <c r="A151" s="40"/>
      <c r="B151" s="68"/>
      <c r="C151" s="69"/>
      <c r="D151" s="69"/>
      <c r="E151" s="69"/>
      <c r="F151" s="69"/>
      <c r="G151" s="69"/>
      <c r="H151" s="69"/>
      <c r="I151" s="185"/>
      <c r="J151" s="69"/>
      <c r="K151" s="69"/>
      <c r="L151" s="46"/>
      <c r="M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</sheetData>
  <sheetProtection sheet="1" autoFilter="0" formatColumns="0" formatRows="0" objects="1" scenarios="1" spinCount="100000" saltValue="j0dSmFhiqyVPSvjD+h7vdwE82/bKP3vlBAXQ7wUi4SKdAe3nLbSaykrfyc2jcwa93b4on2TOzp5Bikp2UWV5CQ==" hashValue="Q/5pRezdn8q/+0sGkVA8j5/QSj5vi2tnyjx+NuIkzA8W4Gcsj6ffCB/lzXFDO/J2zYHz1KOIPbWk4HF113/CBA==" algorithmName="SHA-512" password="E785"/>
  <autoFilter ref="C122:K15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93</v>
      </c>
    </row>
    <row r="4" s="1" customFormat="1" ht="24.96" customHeight="1">
      <c r="B4" s="21"/>
      <c r="D4" s="142" t="s">
        <v>97</v>
      </c>
      <c r="I4" s="138"/>
      <c r="L4" s="21"/>
      <c r="M4" s="143" t="s">
        <v>10</v>
      </c>
      <c r="AT4" s="18" t="s">
        <v>4</v>
      </c>
    </row>
    <row r="5" s="1" customFormat="1" ht="6.96" customHeight="1">
      <c r="B5" s="21"/>
      <c r="I5" s="138"/>
      <c r="L5" s="21"/>
    </row>
    <row r="6" s="1" customFormat="1" ht="12" customHeight="1">
      <c r="B6" s="21"/>
      <c r="D6" s="144" t="s">
        <v>16</v>
      </c>
      <c r="I6" s="138"/>
      <c r="L6" s="21"/>
    </row>
    <row r="7" s="1" customFormat="1" ht="16.5" customHeight="1">
      <c r="B7" s="21"/>
      <c r="E7" s="145" t="str">
        <f>'Rekapitulace stavby'!K6</f>
        <v>SANACE SUTERÉNU NA MŠ NA UL. ŠENOVSKÉ</v>
      </c>
      <c r="F7" s="144"/>
      <c r="G7" s="144"/>
      <c r="H7" s="144"/>
      <c r="I7" s="138"/>
      <c r="L7" s="21"/>
    </row>
    <row r="8" s="2" customFormat="1" ht="12" customHeight="1">
      <c r="A8" s="40"/>
      <c r="B8" s="46"/>
      <c r="C8" s="40"/>
      <c r="D8" s="144" t="s">
        <v>98</v>
      </c>
      <c r="E8" s="40"/>
      <c r="F8" s="40"/>
      <c r="G8" s="40"/>
      <c r="H8" s="40"/>
      <c r="I8" s="146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191</v>
      </c>
      <c r="F9" s="40"/>
      <c r="G9" s="40"/>
      <c r="H9" s="40"/>
      <c r="I9" s="14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48" t="s">
        <v>19</v>
      </c>
      <c r="G11" s="40"/>
      <c r="H11" s="40"/>
      <c r="I11" s="149" t="s">
        <v>20</v>
      </c>
      <c r="J11" s="148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48" t="s">
        <v>23</v>
      </c>
      <c r="G12" s="40"/>
      <c r="H12" s="40"/>
      <c r="I12" s="149" t="s">
        <v>24</v>
      </c>
      <c r="J12" s="150" t="str">
        <f>'Rekapitulace stavby'!AN8</f>
        <v>29. 4. 2019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6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30</v>
      </c>
      <c r="E14" s="40"/>
      <c r="F14" s="40"/>
      <c r="G14" s="40"/>
      <c r="H14" s="40"/>
      <c r="I14" s="149" t="s">
        <v>31</v>
      </c>
      <c r="J14" s="148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8" t="s">
        <v>32</v>
      </c>
      <c r="F15" s="40"/>
      <c r="G15" s="40"/>
      <c r="H15" s="40"/>
      <c r="I15" s="149" t="s">
        <v>33</v>
      </c>
      <c r="J15" s="148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6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34</v>
      </c>
      <c r="E17" s="40"/>
      <c r="F17" s="40"/>
      <c r="G17" s="40"/>
      <c r="H17" s="40"/>
      <c r="I17" s="149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8"/>
      <c r="G18" s="148"/>
      <c r="H18" s="148"/>
      <c r="I18" s="149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6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36</v>
      </c>
      <c r="E20" s="40"/>
      <c r="F20" s="40"/>
      <c r="G20" s="40"/>
      <c r="H20" s="40"/>
      <c r="I20" s="149" t="s">
        <v>31</v>
      </c>
      <c r="J20" s="148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8" t="s">
        <v>37</v>
      </c>
      <c r="F21" s="40"/>
      <c r="G21" s="40"/>
      <c r="H21" s="40"/>
      <c r="I21" s="149" t="s">
        <v>33</v>
      </c>
      <c r="J21" s="148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6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39</v>
      </c>
      <c r="E23" s="40"/>
      <c r="F23" s="40"/>
      <c r="G23" s="40"/>
      <c r="H23" s="40"/>
      <c r="I23" s="149" t="s">
        <v>31</v>
      </c>
      <c r="J23" s="148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8" t="str">
        <f>IF('Rekapitulace stavby'!E20="","",'Rekapitulace stavby'!E20)</f>
        <v xml:space="preserve"> </v>
      </c>
      <c r="F24" s="40"/>
      <c r="G24" s="40"/>
      <c r="H24" s="40"/>
      <c r="I24" s="149" t="s">
        <v>33</v>
      </c>
      <c r="J24" s="148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6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146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83.25" customHeight="1">
      <c r="A27" s="151"/>
      <c r="B27" s="152"/>
      <c r="C27" s="151"/>
      <c r="D27" s="151"/>
      <c r="E27" s="153" t="s">
        <v>42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6"/>
      <c r="E29" s="156"/>
      <c r="F29" s="156"/>
      <c r="G29" s="156"/>
      <c r="H29" s="156"/>
      <c r="I29" s="157"/>
      <c r="J29" s="156"/>
      <c r="K29" s="15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8" t="s">
        <v>43</v>
      </c>
      <c r="E30" s="40"/>
      <c r="F30" s="40"/>
      <c r="G30" s="40"/>
      <c r="H30" s="40"/>
      <c r="I30" s="146"/>
      <c r="J30" s="159">
        <f>ROUND(J135,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6"/>
      <c r="E31" s="156"/>
      <c r="F31" s="156"/>
      <c r="G31" s="156"/>
      <c r="H31" s="156"/>
      <c r="I31" s="157"/>
      <c r="J31" s="156"/>
      <c r="K31" s="156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0" t="s">
        <v>45</v>
      </c>
      <c r="G32" s="40"/>
      <c r="H32" s="40"/>
      <c r="I32" s="161" t="s">
        <v>44</v>
      </c>
      <c r="J32" s="160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2" t="s">
        <v>47</v>
      </c>
      <c r="E33" s="144" t="s">
        <v>48</v>
      </c>
      <c r="F33" s="163">
        <f>ROUND((SUM(BE135:BE566)),  2)</f>
        <v>0</v>
      </c>
      <c r="G33" s="40"/>
      <c r="H33" s="40"/>
      <c r="I33" s="164">
        <v>0.20999999999999999</v>
      </c>
      <c r="J33" s="163">
        <f>ROUND(((SUM(BE135:BE566))*I33),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63">
        <f>ROUND((SUM(BF135:BF566)),  2)</f>
        <v>0</v>
      </c>
      <c r="G34" s="40"/>
      <c r="H34" s="40"/>
      <c r="I34" s="164">
        <v>0.14999999999999999</v>
      </c>
      <c r="J34" s="163">
        <f>ROUND(((SUM(BF135:BF566))*I34),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63">
        <f>ROUND((SUM(BG135:BG566)),  2)</f>
        <v>0</v>
      </c>
      <c r="G35" s="40"/>
      <c r="H35" s="40"/>
      <c r="I35" s="164">
        <v>0.20999999999999999</v>
      </c>
      <c r="J35" s="163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63">
        <f>ROUND((SUM(BH135:BH566)),  2)</f>
        <v>0</v>
      </c>
      <c r="G36" s="40"/>
      <c r="H36" s="40"/>
      <c r="I36" s="164">
        <v>0.14999999999999999</v>
      </c>
      <c r="J36" s="163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63">
        <f>ROUND((SUM(BI135:BI566)),  2)</f>
        <v>0</v>
      </c>
      <c r="G37" s="40"/>
      <c r="H37" s="40"/>
      <c r="I37" s="164">
        <v>0</v>
      </c>
      <c r="J37" s="16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6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5"/>
      <c r="D39" s="166" t="s">
        <v>53</v>
      </c>
      <c r="E39" s="167"/>
      <c r="F39" s="167"/>
      <c r="G39" s="168" t="s">
        <v>54</v>
      </c>
      <c r="H39" s="169" t="s">
        <v>55</v>
      </c>
      <c r="I39" s="170"/>
      <c r="J39" s="171">
        <f>SUM(J30:J37)</f>
        <v>0</v>
      </c>
      <c r="K39" s="172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14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I41" s="138"/>
      <c r="L41" s="21"/>
    </row>
    <row r="42" s="1" customFormat="1" ht="14.4" customHeight="1">
      <c r="B42" s="21"/>
      <c r="I42" s="138"/>
      <c r="L42" s="21"/>
    </row>
    <row r="43" s="1" customFormat="1" ht="14.4" customHeight="1">
      <c r="B43" s="21"/>
      <c r="I43" s="138"/>
      <c r="L43" s="21"/>
    </row>
    <row r="44" s="1" customFormat="1" ht="14.4" customHeight="1">
      <c r="B44" s="21"/>
      <c r="I44" s="138"/>
      <c r="L44" s="21"/>
    </row>
    <row r="45" s="1" customFormat="1" ht="14.4" customHeight="1">
      <c r="B45" s="21"/>
      <c r="I45" s="138"/>
      <c r="L45" s="21"/>
    </row>
    <row r="46" s="1" customFormat="1" ht="14.4" customHeight="1">
      <c r="B46" s="21"/>
      <c r="I46" s="138"/>
      <c r="L46" s="21"/>
    </row>
    <row r="47" s="1" customFormat="1" ht="14.4" customHeight="1">
      <c r="B47" s="21"/>
      <c r="I47" s="138"/>
      <c r="L47" s="21"/>
    </row>
    <row r="48" s="1" customFormat="1" ht="14.4" customHeight="1">
      <c r="B48" s="21"/>
      <c r="I48" s="138"/>
      <c r="L48" s="21"/>
    </row>
    <row r="49" s="1" customFormat="1" ht="14.4" customHeight="1">
      <c r="B49" s="21"/>
      <c r="I49" s="138"/>
      <c r="L49" s="21"/>
    </row>
    <row r="50" s="2" customFormat="1" ht="14.4" customHeight="1">
      <c r="B50" s="65"/>
      <c r="D50" s="173" t="s">
        <v>56</v>
      </c>
      <c r="E50" s="174"/>
      <c r="F50" s="174"/>
      <c r="G50" s="173" t="s">
        <v>57</v>
      </c>
      <c r="H50" s="174"/>
      <c r="I50" s="175"/>
      <c r="J50" s="174"/>
      <c r="K50" s="174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9"/>
      <c r="J61" s="180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3" t="s">
        <v>60</v>
      </c>
      <c r="E65" s="181"/>
      <c r="F65" s="181"/>
      <c r="G65" s="173" t="s">
        <v>61</v>
      </c>
      <c r="H65" s="181"/>
      <c r="I65" s="182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9"/>
      <c r="J76" s="180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100</v>
      </c>
      <c r="D82" s="42"/>
      <c r="E82" s="42"/>
      <c r="F82" s="42"/>
      <c r="G82" s="42"/>
      <c r="H82" s="42"/>
      <c r="I82" s="14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4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9" t="str">
        <f>E7</f>
        <v>SANACE SUTERÉNU NA MŠ NA UL. ŠENOVSKÉ</v>
      </c>
      <c r="F85" s="33"/>
      <c r="G85" s="33"/>
      <c r="H85" s="33"/>
      <c r="I85" s="14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98</v>
      </c>
      <c r="D86" s="42"/>
      <c r="E86" s="42"/>
      <c r="F86" s="42"/>
      <c r="G86" s="42"/>
      <c r="H86" s="42"/>
      <c r="I86" s="146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 xml:space="preserve">D.1.1 - Stavebně technické řešení </v>
      </c>
      <c r="F87" s="42"/>
      <c r="G87" s="42"/>
      <c r="H87" s="42"/>
      <c r="I87" s="14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Petřvald</v>
      </c>
      <c r="G89" s="42"/>
      <c r="H89" s="42"/>
      <c r="I89" s="149" t="s">
        <v>24</v>
      </c>
      <c r="J89" s="81" t="str">
        <f>IF(J12="","",J12)</f>
        <v>29. 4. 2019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4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3" t="s">
        <v>30</v>
      </c>
      <c r="D91" s="42"/>
      <c r="E91" s="42"/>
      <c r="F91" s="28" t="str">
        <f>E15</f>
        <v>MĚSTO PETŘVALD</v>
      </c>
      <c r="G91" s="42"/>
      <c r="H91" s="42"/>
      <c r="I91" s="149" t="s">
        <v>36</v>
      </c>
      <c r="J91" s="38" t="str">
        <f>E21</f>
        <v>KANIA a.s., Ostrava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149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146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0" t="s">
        <v>101</v>
      </c>
      <c r="D94" s="191"/>
      <c r="E94" s="191"/>
      <c r="F94" s="191"/>
      <c r="G94" s="191"/>
      <c r="H94" s="191"/>
      <c r="I94" s="192"/>
      <c r="J94" s="193" t="s">
        <v>102</v>
      </c>
      <c r="K94" s="19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4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4" t="s">
        <v>103</v>
      </c>
      <c r="D96" s="42"/>
      <c r="E96" s="42"/>
      <c r="F96" s="42"/>
      <c r="G96" s="42"/>
      <c r="H96" s="42"/>
      <c r="I96" s="146"/>
      <c r="J96" s="112">
        <f>J135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104</v>
      </c>
    </row>
    <row r="97" s="9" customFormat="1" ht="24.96" customHeight="1">
      <c r="A97" s="9"/>
      <c r="B97" s="195"/>
      <c r="C97" s="196"/>
      <c r="D97" s="197" t="s">
        <v>192</v>
      </c>
      <c r="E97" s="198"/>
      <c r="F97" s="198"/>
      <c r="G97" s="198"/>
      <c r="H97" s="198"/>
      <c r="I97" s="199"/>
      <c r="J97" s="200">
        <f>J136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193</v>
      </c>
      <c r="E98" s="205"/>
      <c r="F98" s="205"/>
      <c r="G98" s="205"/>
      <c r="H98" s="205"/>
      <c r="I98" s="206"/>
      <c r="J98" s="207">
        <f>J137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02"/>
      <c r="C99" s="203"/>
      <c r="D99" s="204" t="s">
        <v>194</v>
      </c>
      <c r="E99" s="205"/>
      <c r="F99" s="205"/>
      <c r="G99" s="205"/>
      <c r="H99" s="205"/>
      <c r="I99" s="206"/>
      <c r="J99" s="207">
        <f>J229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195</v>
      </c>
      <c r="E100" s="205"/>
      <c r="F100" s="205"/>
      <c r="G100" s="205"/>
      <c r="H100" s="205"/>
      <c r="I100" s="206"/>
      <c r="J100" s="207">
        <f>J246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196</v>
      </c>
      <c r="E101" s="205"/>
      <c r="F101" s="205"/>
      <c r="G101" s="205"/>
      <c r="H101" s="205"/>
      <c r="I101" s="206"/>
      <c r="J101" s="207">
        <f>J268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197</v>
      </c>
      <c r="E102" s="205"/>
      <c r="F102" s="205"/>
      <c r="G102" s="205"/>
      <c r="H102" s="205"/>
      <c r="I102" s="206"/>
      <c r="J102" s="207">
        <f>J274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198</v>
      </c>
      <c r="E103" s="205"/>
      <c r="F103" s="205"/>
      <c r="G103" s="205"/>
      <c r="H103" s="205"/>
      <c r="I103" s="206"/>
      <c r="J103" s="207">
        <f>J278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2"/>
      <c r="C104" s="203"/>
      <c r="D104" s="204" t="s">
        <v>199</v>
      </c>
      <c r="E104" s="205"/>
      <c r="F104" s="205"/>
      <c r="G104" s="205"/>
      <c r="H104" s="205"/>
      <c r="I104" s="206"/>
      <c r="J104" s="207">
        <f>J324</f>
        <v>0</v>
      </c>
      <c r="K104" s="203"/>
      <c r="L104" s="20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2"/>
      <c r="C105" s="203"/>
      <c r="D105" s="204" t="s">
        <v>200</v>
      </c>
      <c r="E105" s="205"/>
      <c r="F105" s="205"/>
      <c r="G105" s="205"/>
      <c r="H105" s="205"/>
      <c r="I105" s="206"/>
      <c r="J105" s="207">
        <f>J352</f>
        <v>0</v>
      </c>
      <c r="K105" s="203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2"/>
      <c r="C106" s="203"/>
      <c r="D106" s="204" t="s">
        <v>201</v>
      </c>
      <c r="E106" s="205"/>
      <c r="F106" s="205"/>
      <c r="G106" s="205"/>
      <c r="H106" s="205"/>
      <c r="I106" s="206"/>
      <c r="J106" s="207">
        <f>J359</f>
        <v>0</v>
      </c>
      <c r="K106" s="203"/>
      <c r="L106" s="20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2"/>
      <c r="C107" s="203"/>
      <c r="D107" s="204" t="s">
        <v>202</v>
      </c>
      <c r="E107" s="205"/>
      <c r="F107" s="205"/>
      <c r="G107" s="205"/>
      <c r="H107" s="205"/>
      <c r="I107" s="206"/>
      <c r="J107" s="207">
        <f>J431</f>
        <v>0</v>
      </c>
      <c r="K107" s="203"/>
      <c r="L107" s="20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2"/>
      <c r="C108" s="203"/>
      <c r="D108" s="204" t="s">
        <v>203</v>
      </c>
      <c r="E108" s="205"/>
      <c r="F108" s="205"/>
      <c r="G108" s="205"/>
      <c r="H108" s="205"/>
      <c r="I108" s="206"/>
      <c r="J108" s="207">
        <f>J438</f>
        <v>0</v>
      </c>
      <c r="K108" s="203"/>
      <c r="L108" s="20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5"/>
      <c r="C109" s="196"/>
      <c r="D109" s="197" t="s">
        <v>204</v>
      </c>
      <c r="E109" s="198"/>
      <c r="F109" s="198"/>
      <c r="G109" s="198"/>
      <c r="H109" s="198"/>
      <c r="I109" s="199"/>
      <c r="J109" s="200">
        <f>J440</f>
        <v>0</v>
      </c>
      <c r="K109" s="196"/>
      <c r="L109" s="20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02"/>
      <c r="C110" s="203"/>
      <c r="D110" s="204" t="s">
        <v>205</v>
      </c>
      <c r="E110" s="205"/>
      <c r="F110" s="205"/>
      <c r="G110" s="205"/>
      <c r="H110" s="205"/>
      <c r="I110" s="206"/>
      <c r="J110" s="207">
        <f>J441</f>
        <v>0</v>
      </c>
      <c r="K110" s="203"/>
      <c r="L110" s="20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2"/>
      <c r="C111" s="203"/>
      <c r="D111" s="204" t="s">
        <v>206</v>
      </c>
      <c r="E111" s="205"/>
      <c r="F111" s="205"/>
      <c r="G111" s="205"/>
      <c r="H111" s="205"/>
      <c r="I111" s="206"/>
      <c r="J111" s="207">
        <f>J513</f>
        <v>0</v>
      </c>
      <c r="K111" s="203"/>
      <c r="L111" s="20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2"/>
      <c r="C112" s="203"/>
      <c r="D112" s="204" t="s">
        <v>207</v>
      </c>
      <c r="E112" s="205"/>
      <c r="F112" s="205"/>
      <c r="G112" s="205"/>
      <c r="H112" s="205"/>
      <c r="I112" s="206"/>
      <c r="J112" s="207">
        <f>J519</f>
        <v>0</v>
      </c>
      <c r="K112" s="203"/>
      <c r="L112" s="20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95"/>
      <c r="C113" s="196"/>
      <c r="D113" s="197" t="s">
        <v>208</v>
      </c>
      <c r="E113" s="198"/>
      <c r="F113" s="198"/>
      <c r="G113" s="198"/>
      <c r="H113" s="198"/>
      <c r="I113" s="199"/>
      <c r="J113" s="200">
        <f>J523</f>
        <v>0</v>
      </c>
      <c r="K113" s="196"/>
      <c r="L113" s="20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95"/>
      <c r="C114" s="196"/>
      <c r="D114" s="197" t="s">
        <v>209</v>
      </c>
      <c r="E114" s="198"/>
      <c r="F114" s="198"/>
      <c r="G114" s="198"/>
      <c r="H114" s="198"/>
      <c r="I114" s="199"/>
      <c r="J114" s="200">
        <f>J528</f>
        <v>0</v>
      </c>
      <c r="K114" s="196"/>
      <c r="L114" s="20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202"/>
      <c r="C115" s="203"/>
      <c r="D115" s="204" t="s">
        <v>210</v>
      </c>
      <c r="E115" s="205"/>
      <c r="F115" s="205"/>
      <c r="G115" s="205"/>
      <c r="H115" s="205"/>
      <c r="I115" s="206"/>
      <c r="J115" s="207">
        <f>J529</f>
        <v>0</v>
      </c>
      <c r="K115" s="203"/>
      <c r="L115" s="20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40"/>
      <c r="B116" s="41"/>
      <c r="C116" s="42"/>
      <c r="D116" s="42"/>
      <c r="E116" s="42"/>
      <c r="F116" s="42"/>
      <c r="G116" s="42"/>
      <c r="H116" s="42"/>
      <c r="I116" s="146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68"/>
      <c r="C117" s="69"/>
      <c r="D117" s="69"/>
      <c r="E117" s="69"/>
      <c r="F117" s="69"/>
      <c r="G117" s="69"/>
      <c r="H117" s="69"/>
      <c r="I117" s="185"/>
      <c r="J117" s="69"/>
      <c r="K117" s="69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21" s="2" customFormat="1" ht="6.96" customHeight="1">
      <c r="A121" s="40"/>
      <c r="B121" s="70"/>
      <c r="C121" s="71"/>
      <c r="D121" s="71"/>
      <c r="E121" s="71"/>
      <c r="F121" s="71"/>
      <c r="G121" s="71"/>
      <c r="H121" s="71"/>
      <c r="I121" s="188"/>
      <c r="J121" s="71"/>
      <c r="K121" s="71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24.96" customHeight="1">
      <c r="A122" s="40"/>
      <c r="B122" s="41"/>
      <c r="C122" s="24" t="s">
        <v>112</v>
      </c>
      <c r="D122" s="42"/>
      <c r="E122" s="42"/>
      <c r="F122" s="42"/>
      <c r="G122" s="42"/>
      <c r="H122" s="42"/>
      <c r="I122" s="146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146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2" customHeight="1">
      <c r="A124" s="40"/>
      <c r="B124" s="41"/>
      <c r="C124" s="33" t="s">
        <v>16</v>
      </c>
      <c r="D124" s="42"/>
      <c r="E124" s="42"/>
      <c r="F124" s="42"/>
      <c r="G124" s="42"/>
      <c r="H124" s="42"/>
      <c r="I124" s="146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6.5" customHeight="1">
      <c r="A125" s="40"/>
      <c r="B125" s="41"/>
      <c r="C125" s="42"/>
      <c r="D125" s="42"/>
      <c r="E125" s="189" t="str">
        <f>E7</f>
        <v>SANACE SUTERÉNU NA MŠ NA UL. ŠENOVSKÉ</v>
      </c>
      <c r="F125" s="33"/>
      <c r="G125" s="33"/>
      <c r="H125" s="33"/>
      <c r="I125" s="146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2" customHeight="1">
      <c r="A126" s="40"/>
      <c r="B126" s="41"/>
      <c r="C126" s="33" t="s">
        <v>98</v>
      </c>
      <c r="D126" s="42"/>
      <c r="E126" s="42"/>
      <c r="F126" s="42"/>
      <c r="G126" s="42"/>
      <c r="H126" s="42"/>
      <c r="I126" s="146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6.5" customHeight="1">
      <c r="A127" s="40"/>
      <c r="B127" s="41"/>
      <c r="C127" s="42"/>
      <c r="D127" s="42"/>
      <c r="E127" s="78" t="str">
        <f>E9</f>
        <v xml:space="preserve">D.1.1 - Stavebně technické řešení </v>
      </c>
      <c r="F127" s="42"/>
      <c r="G127" s="42"/>
      <c r="H127" s="42"/>
      <c r="I127" s="146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6.96" customHeight="1">
      <c r="A128" s="40"/>
      <c r="B128" s="41"/>
      <c r="C128" s="42"/>
      <c r="D128" s="42"/>
      <c r="E128" s="42"/>
      <c r="F128" s="42"/>
      <c r="G128" s="42"/>
      <c r="H128" s="42"/>
      <c r="I128" s="146"/>
      <c r="J128" s="42"/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2" customHeight="1">
      <c r="A129" s="40"/>
      <c r="B129" s="41"/>
      <c r="C129" s="33" t="s">
        <v>22</v>
      </c>
      <c r="D129" s="42"/>
      <c r="E129" s="42"/>
      <c r="F129" s="28" t="str">
        <f>F12</f>
        <v>Petřvald</v>
      </c>
      <c r="G129" s="42"/>
      <c r="H129" s="42"/>
      <c r="I129" s="149" t="s">
        <v>24</v>
      </c>
      <c r="J129" s="81" t="str">
        <f>IF(J12="","",J12)</f>
        <v>29. 4. 2019</v>
      </c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6.96" customHeight="1">
      <c r="A130" s="40"/>
      <c r="B130" s="41"/>
      <c r="C130" s="42"/>
      <c r="D130" s="42"/>
      <c r="E130" s="42"/>
      <c r="F130" s="42"/>
      <c r="G130" s="42"/>
      <c r="H130" s="42"/>
      <c r="I130" s="146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25.65" customHeight="1">
      <c r="A131" s="40"/>
      <c r="B131" s="41"/>
      <c r="C131" s="33" t="s">
        <v>30</v>
      </c>
      <c r="D131" s="42"/>
      <c r="E131" s="42"/>
      <c r="F131" s="28" t="str">
        <f>E15</f>
        <v>MĚSTO PETŘVALD</v>
      </c>
      <c r="G131" s="42"/>
      <c r="H131" s="42"/>
      <c r="I131" s="149" t="s">
        <v>36</v>
      </c>
      <c r="J131" s="38" t="str">
        <f>E21</f>
        <v>KANIA a.s., Ostrava</v>
      </c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5.15" customHeight="1">
      <c r="A132" s="40"/>
      <c r="B132" s="41"/>
      <c r="C132" s="33" t="s">
        <v>34</v>
      </c>
      <c r="D132" s="42"/>
      <c r="E132" s="42"/>
      <c r="F132" s="28" t="str">
        <f>IF(E18="","",E18)</f>
        <v>Vyplň údaj</v>
      </c>
      <c r="G132" s="42"/>
      <c r="H132" s="42"/>
      <c r="I132" s="149" t="s">
        <v>39</v>
      </c>
      <c r="J132" s="38" t="str">
        <f>E24</f>
        <v xml:space="preserve"> </v>
      </c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0.32" customHeight="1">
      <c r="A133" s="40"/>
      <c r="B133" s="41"/>
      <c r="C133" s="42"/>
      <c r="D133" s="42"/>
      <c r="E133" s="42"/>
      <c r="F133" s="42"/>
      <c r="G133" s="42"/>
      <c r="H133" s="42"/>
      <c r="I133" s="146"/>
      <c r="J133" s="42"/>
      <c r="K133" s="42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11" customFormat="1" ht="29.28" customHeight="1">
      <c r="A134" s="209"/>
      <c r="B134" s="210"/>
      <c r="C134" s="211" t="s">
        <v>113</v>
      </c>
      <c r="D134" s="212" t="s">
        <v>68</v>
      </c>
      <c r="E134" s="212" t="s">
        <v>64</v>
      </c>
      <c r="F134" s="212" t="s">
        <v>65</v>
      </c>
      <c r="G134" s="212" t="s">
        <v>114</v>
      </c>
      <c r="H134" s="212" t="s">
        <v>115</v>
      </c>
      <c r="I134" s="213" t="s">
        <v>116</v>
      </c>
      <c r="J134" s="212" t="s">
        <v>102</v>
      </c>
      <c r="K134" s="214" t="s">
        <v>117</v>
      </c>
      <c r="L134" s="215"/>
      <c r="M134" s="102" t="s">
        <v>1</v>
      </c>
      <c r="N134" s="103" t="s">
        <v>47</v>
      </c>
      <c r="O134" s="103" t="s">
        <v>118</v>
      </c>
      <c r="P134" s="103" t="s">
        <v>119</v>
      </c>
      <c r="Q134" s="103" t="s">
        <v>120</v>
      </c>
      <c r="R134" s="103" t="s">
        <v>121</v>
      </c>
      <c r="S134" s="103" t="s">
        <v>122</v>
      </c>
      <c r="T134" s="104" t="s">
        <v>123</v>
      </c>
      <c r="U134" s="209"/>
      <c r="V134" s="209"/>
      <c r="W134" s="209"/>
      <c r="X134" s="209"/>
      <c r="Y134" s="209"/>
      <c r="Z134" s="209"/>
      <c r="AA134" s="209"/>
      <c r="AB134" s="209"/>
      <c r="AC134" s="209"/>
      <c r="AD134" s="209"/>
      <c r="AE134" s="209"/>
    </row>
    <row r="135" s="2" customFormat="1" ht="22.8" customHeight="1">
      <c r="A135" s="40"/>
      <c r="B135" s="41"/>
      <c r="C135" s="109" t="s">
        <v>124</v>
      </c>
      <c r="D135" s="42"/>
      <c r="E135" s="42"/>
      <c r="F135" s="42"/>
      <c r="G135" s="42"/>
      <c r="H135" s="42"/>
      <c r="I135" s="146"/>
      <c r="J135" s="216">
        <f>BK135</f>
        <v>0</v>
      </c>
      <c r="K135" s="42"/>
      <c r="L135" s="46"/>
      <c r="M135" s="105"/>
      <c r="N135" s="217"/>
      <c r="O135" s="106"/>
      <c r="P135" s="218">
        <f>P136+P440+P523+P528</f>
        <v>0</v>
      </c>
      <c r="Q135" s="106"/>
      <c r="R135" s="218">
        <f>R136+R440+R523+R528</f>
        <v>639.09297108999999</v>
      </c>
      <c r="S135" s="106"/>
      <c r="T135" s="219">
        <f>T136+T440+T523+T528</f>
        <v>258.28845700000005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82</v>
      </c>
      <c r="AU135" s="18" t="s">
        <v>104</v>
      </c>
      <c r="BK135" s="220">
        <f>BK136+BK440+BK523+BK528</f>
        <v>0</v>
      </c>
    </row>
    <row r="136" s="12" customFormat="1" ht="25.92" customHeight="1">
      <c r="A136" s="12"/>
      <c r="B136" s="221"/>
      <c r="C136" s="222"/>
      <c r="D136" s="223" t="s">
        <v>82</v>
      </c>
      <c r="E136" s="224" t="s">
        <v>211</v>
      </c>
      <c r="F136" s="224" t="s">
        <v>212</v>
      </c>
      <c r="G136" s="222"/>
      <c r="H136" s="222"/>
      <c r="I136" s="225"/>
      <c r="J136" s="226">
        <f>BK136</f>
        <v>0</v>
      </c>
      <c r="K136" s="222"/>
      <c r="L136" s="227"/>
      <c r="M136" s="228"/>
      <c r="N136" s="229"/>
      <c r="O136" s="229"/>
      <c r="P136" s="230">
        <f>P137+P246+P268+P274+P278+P324+P352+P359+P431+P438</f>
        <v>0</v>
      </c>
      <c r="Q136" s="229"/>
      <c r="R136" s="230">
        <f>R137+R246+R268+R274+R278+R324+R352+R359+R431+R438</f>
        <v>630.28165041</v>
      </c>
      <c r="S136" s="229"/>
      <c r="T136" s="231">
        <f>T137+T246+T268+T274+T278+T324+T352+T359+T431+T438</f>
        <v>258.22085700000002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2" t="s">
        <v>91</v>
      </c>
      <c r="AT136" s="233" t="s">
        <v>82</v>
      </c>
      <c r="AU136" s="233" t="s">
        <v>83</v>
      </c>
      <c r="AY136" s="232" t="s">
        <v>127</v>
      </c>
      <c r="BK136" s="234">
        <f>BK137+BK246+BK268+BK274+BK278+BK324+BK352+BK359+BK431+BK438</f>
        <v>0</v>
      </c>
    </row>
    <row r="137" s="12" customFormat="1" ht="22.8" customHeight="1">
      <c r="A137" s="12"/>
      <c r="B137" s="221"/>
      <c r="C137" s="222"/>
      <c r="D137" s="223" t="s">
        <v>82</v>
      </c>
      <c r="E137" s="235" t="s">
        <v>91</v>
      </c>
      <c r="F137" s="235" t="s">
        <v>213</v>
      </c>
      <c r="G137" s="222"/>
      <c r="H137" s="222"/>
      <c r="I137" s="225"/>
      <c r="J137" s="236">
        <f>BK137</f>
        <v>0</v>
      </c>
      <c r="K137" s="222"/>
      <c r="L137" s="227"/>
      <c r="M137" s="228"/>
      <c r="N137" s="229"/>
      <c r="O137" s="229"/>
      <c r="P137" s="230">
        <f>P138+SUM(P139:P229)</f>
        <v>0</v>
      </c>
      <c r="Q137" s="229"/>
      <c r="R137" s="230">
        <f>R138+SUM(R139:R229)</f>
        <v>274.09040299999998</v>
      </c>
      <c r="S137" s="229"/>
      <c r="T137" s="231">
        <f>T138+SUM(T139:T229)</f>
        <v>88.995490000000004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2" t="s">
        <v>91</v>
      </c>
      <c r="AT137" s="233" t="s">
        <v>82</v>
      </c>
      <c r="AU137" s="233" t="s">
        <v>91</v>
      </c>
      <c r="AY137" s="232" t="s">
        <v>127</v>
      </c>
      <c r="BK137" s="234">
        <f>BK138+SUM(BK139:BK229)</f>
        <v>0</v>
      </c>
    </row>
    <row r="138" s="2" customFormat="1" ht="16.5" customHeight="1">
      <c r="A138" s="40"/>
      <c r="B138" s="41"/>
      <c r="C138" s="237" t="s">
        <v>91</v>
      </c>
      <c r="D138" s="237" t="s">
        <v>130</v>
      </c>
      <c r="E138" s="238" t="s">
        <v>214</v>
      </c>
      <c r="F138" s="239" t="s">
        <v>215</v>
      </c>
      <c r="G138" s="240" t="s">
        <v>216</v>
      </c>
      <c r="H138" s="241">
        <v>19.109999999999999</v>
      </c>
      <c r="I138" s="242"/>
      <c r="J138" s="243">
        <f>ROUND(I138*H138,2)</f>
        <v>0</v>
      </c>
      <c r="K138" s="239" t="s">
        <v>134</v>
      </c>
      <c r="L138" s="46"/>
      <c r="M138" s="244" t="s">
        <v>1</v>
      </c>
      <c r="N138" s="245" t="s">
        <v>48</v>
      </c>
      <c r="O138" s="93"/>
      <c r="P138" s="246">
        <f>O138*H138</f>
        <v>0</v>
      </c>
      <c r="Q138" s="246">
        <v>0</v>
      </c>
      <c r="R138" s="246">
        <f>Q138*H138</f>
        <v>0</v>
      </c>
      <c r="S138" s="246">
        <v>0.255</v>
      </c>
      <c r="T138" s="247">
        <f>S138*H138</f>
        <v>4.8730500000000001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8" t="s">
        <v>152</v>
      </c>
      <c r="AT138" s="248" t="s">
        <v>130</v>
      </c>
      <c r="AU138" s="248" t="s">
        <v>93</v>
      </c>
      <c r="AY138" s="18" t="s">
        <v>127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8" t="s">
        <v>91</v>
      </c>
      <c r="BK138" s="249">
        <f>ROUND(I138*H138,2)</f>
        <v>0</v>
      </c>
      <c r="BL138" s="18" t="s">
        <v>152</v>
      </c>
      <c r="BM138" s="248" t="s">
        <v>217</v>
      </c>
    </row>
    <row r="139" s="13" customFormat="1">
      <c r="A139" s="13"/>
      <c r="B139" s="258"/>
      <c r="C139" s="259"/>
      <c r="D139" s="250" t="s">
        <v>218</v>
      </c>
      <c r="E139" s="260" t="s">
        <v>1</v>
      </c>
      <c r="F139" s="261" t="s">
        <v>219</v>
      </c>
      <c r="G139" s="259"/>
      <c r="H139" s="260" t="s">
        <v>1</v>
      </c>
      <c r="I139" s="262"/>
      <c r="J139" s="259"/>
      <c r="K139" s="259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218</v>
      </c>
      <c r="AU139" s="267" t="s">
        <v>93</v>
      </c>
      <c r="AV139" s="13" t="s">
        <v>91</v>
      </c>
      <c r="AW139" s="13" t="s">
        <v>38</v>
      </c>
      <c r="AX139" s="13" t="s">
        <v>83</v>
      </c>
      <c r="AY139" s="267" t="s">
        <v>127</v>
      </c>
    </row>
    <row r="140" s="14" customFormat="1">
      <c r="A140" s="14"/>
      <c r="B140" s="268"/>
      <c r="C140" s="269"/>
      <c r="D140" s="250" t="s">
        <v>218</v>
      </c>
      <c r="E140" s="270" t="s">
        <v>1</v>
      </c>
      <c r="F140" s="271" t="s">
        <v>220</v>
      </c>
      <c r="G140" s="269"/>
      <c r="H140" s="272">
        <v>19.109999999999999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8" t="s">
        <v>218</v>
      </c>
      <c r="AU140" s="278" t="s">
        <v>93</v>
      </c>
      <c r="AV140" s="14" t="s">
        <v>93</v>
      </c>
      <c r="AW140" s="14" t="s">
        <v>38</v>
      </c>
      <c r="AX140" s="14" t="s">
        <v>83</v>
      </c>
      <c r="AY140" s="278" t="s">
        <v>127</v>
      </c>
    </row>
    <row r="141" s="15" customFormat="1">
      <c r="A141" s="15"/>
      <c r="B141" s="279"/>
      <c r="C141" s="280"/>
      <c r="D141" s="250" t="s">
        <v>218</v>
      </c>
      <c r="E141" s="281" t="s">
        <v>1</v>
      </c>
      <c r="F141" s="282" t="s">
        <v>221</v>
      </c>
      <c r="G141" s="280"/>
      <c r="H141" s="283">
        <v>19.109999999999999</v>
      </c>
      <c r="I141" s="284"/>
      <c r="J141" s="280"/>
      <c r="K141" s="280"/>
      <c r="L141" s="285"/>
      <c r="M141" s="286"/>
      <c r="N141" s="287"/>
      <c r="O141" s="287"/>
      <c r="P141" s="287"/>
      <c r="Q141" s="287"/>
      <c r="R141" s="287"/>
      <c r="S141" s="287"/>
      <c r="T141" s="28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9" t="s">
        <v>218</v>
      </c>
      <c r="AU141" s="289" t="s">
        <v>93</v>
      </c>
      <c r="AV141" s="15" t="s">
        <v>152</v>
      </c>
      <c r="AW141" s="15" t="s">
        <v>38</v>
      </c>
      <c r="AX141" s="15" t="s">
        <v>91</v>
      </c>
      <c r="AY141" s="289" t="s">
        <v>127</v>
      </c>
    </row>
    <row r="142" s="2" customFormat="1" ht="16.5" customHeight="1">
      <c r="A142" s="40"/>
      <c r="B142" s="41"/>
      <c r="C142" s="237" t="s">
        <v>93</v>
      </c>
      <c r="D142" s="237" t="s">
        <v>130</v>
      </c>
      <c r="E142" s="238" t="s">
        <v>222</v>
      </c>
      <c r="F142" s="239" t="s">
        <v>223</v>
      </c>
      <c r="G142" s="240" t="s">
        <v>216</v>
      </c>
      <c r="H142" s="241">
        <v>7.0730000000000004</v>
      </c>
      <c r="I142" s="242"/>
      <c r="J142" s="243">
        <f>ROUND(I142*H142,2)</f>
        <v>0</v>
      </c>
      <c r="K142" s="239" t="s">
        <v>134</v>
      </c>
      <c r="L142" s="46"/>
      <c r="M142" s="244" t="s">
        <v>1</v>
      </c>
      <c r="N142" s="245" t="s">
        <v>48</v>
      </c>
      <c r="O142" s="93"/>
      <c r="P142" s="246">
        <f>O142*H142</f>
        <v>0</v>
      </c>
      <c r="Q142" s="246">
        <v>0</v>
      </c>
      <c r="R142" s="246">
        <f>Q142*H142</f>
        <v>0</v>
      </c>
      <c r="S142" s="246">
        <v>0.26000000000000001</v>
      </c>
      <c r="T142" s="247">
        <f>S142*H142</f>
        <v>1.8389800000000001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8" t="s">
        <v>152</v>
      </c>
      <c r="AT142" s="248" t="s">
        <v>130</v>
      </c>
      <c r="AU142" s="248" t="s">
        <v>93</v>
      </c>
      <c r="AY142" s="18" t="s">
        <v>127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8" t="s">
        <v>91</v>
      </c>
      <c r="BK142" s="249">
        <f>ROUND(I142*H142,2)</f>
        <v>0</v>
      </c>
      <c r="BL142" s="18" t="s">
        <v>152</v>
      </c>
      <c r="BM142" s="248" t="s">
        <v>224</v>
      </c>
    </row>
    <row r="143" s="14" customFormat="1">
      <c r="A143" s="14"/>
      <c r="B143" s="268"/>
      <c r="C143" s="269"/>
      <c r="D143" s="250" t="s">
        <v>218</v>
      </c>
      <c r="E143" s="270" t="s">
        <v>1</v>
      </c>
      <c r="F143" s="271" t="s">
        <v>225</v>
      </c>
      <c r="G143" s="269"/>
      <c r="H143" s="272">
        <v>7.0730000000000004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8" t="s">
        <v>218</v>
      </c>
      <c r="AU143" s="278" t="s">
        <v>93</v>
      </c>
      <c r="AV143" s="14" t="s">
        <v>93</v>
      </c>
      <c r="AW143" s="14" t="s">
        <v>38</v>
      </c>
      <c r="AX143" s="14" t="s">
        <v>83</v>
      </c>
      <c r="AY143" s="278" t="s">
        <v>127</v>
      </c>
    </row>
    <row r="144" s="15" customFormat="1">
      <c r="A144" s="15"/>
      <c r="B144" s="279"/>
      <c r="C144" s="280"/>
      <c r="D144" s="250" t="s">
        <v>218</v>
      </c>
      <c r="E144" s="281" t="s">
        <v>1</v>
      </c>
      <c r="F144" s="282" t="s">
        <v>221</v>
      </c>
      <c r="G144" s="280"/>
      <c r="H144" s="283">
        <v>7.0730000000000004</v>
      </c>
      <c r="I144" s="284"/>
      <c r="J144" s="280"/>
      <c r="K144" s="280"/>
      <c r="L144" s="285"/>
      <c r="M144" s="286"/>
      <c r="N144" s="287"/>
      <c r="O144" s="287"/>
      <c r="P144" s="287"/>
      <c r="Q144" s="287"/>
      <c r="R144" s="287"/>
      <c r="S144" s="287"/>
      <c r="T144" s="28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9" t="s">
        <v>218</v>
      </c>
      <c r="AU144" s="289" t="s">
        <v>93</v>
      </c>
      <c r="AV144" s="15" t="s">
        <v>152</v>
      </c>
      <c r="AW144" s="15" t="s">
        <v>38</v>
      </c>
      <c r="AX144" s="15" t="s">
        <v>91</v>
      </c>
      <c r="AY144" s="289" t="s">
        <v>127</v>
      </c>
    </row>
    <row r="145" s="2" customFormat="1" ht="16.5" customHeight="1">
      <c r="A145" s="40"/>
      <c r="B145" s="41"/>
      <c r="C145" s="237" t="s">
        <v>145</v>
      </c>
      <c r="D145" s="237" t="s">
        <v>130</v>
      </c>
      <c r="E145" s="238" t="s">
        <v>226</v>
      </c>
      <c r="F145" s="239" t="s">
        <v>227</v>
      </c>
      <c r="G145" s="240" t="s">
        <v>216</v>
      </c>
      <c r="H145" s="241">
        <v>88.435000000000002</v>
      </c>
      <c r="I145" s="242"/>
      <c r="J145" s="243">
        <f>ROUND(I145*H145,2)</f>
        <v>0</v>
      </c>
      <c r="K145" s="239" t="s">
        <v>134</v>
      </c>
      <c r="L145" s="46"/>
      <c r="M145" s="244" t="s">
        <v>1</v>
      </c>
      <c r="N145" s="245" t="s">
        <v>48</v>
      </c>
      <c r="O145" s="93"/>
      <c r="P145" s="246">
        <f>O145*H145</f>
        <v>0</v>
      </c>
      <c r="Q145" s="246">
        <v>0</v>
      </c>
      <c r="R145" s="246">
        <f>Q145*H145</f>
        <v>0</v>
      </c>
      <c r="S145" s="246">
        <v>0.44</v>
      </c>
      <c r="T145" s="247">
        <f>S145*H145</f>
        <v>38.9114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8" t="s">
        <v>152</v>
      </c>
      <c r="AT145" s="248" t="s">
        <v>130</v>
      </c>
      <c r="AU145" s="248" t="s">
        <v>93</v>
      </c>
      <c r="AY145" s="18" t="s">
        <v>127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8" t="s">
        <v>91</v>
      </c>
      <c r="BK145" s="249">
        <f>ROUND(I145*H145,2)</f>
        <v>0</v>
      </c>
      <c r="BL145" s="18" t="s">
        <v>152</v>
      </c>
      <c r="BM145" s="248" t="s">
        <v>228</v>
      </c>
    </row>
    <row r="146" s="13" customFormat="1">
      <c r="A146" s="13"/>
      <c r="B146" s="258"/>
      <c r="C146" s="259"/>
      <c r="D146" s="250" t="s">
        <v>218</v>
      </c>
      <c r="E146" s="260" t="s">
        <v>1</v>
      </c>
      <c r="F146" s="261" t="s">
        <v>219</v>
      </c>
      <c r="G146" s="259"/>
      <c r="H146" s="260" t="s">
        <v>1</v>
      </c>
      <c r="I146" s="262"/>
      <c r="J146" s="259"/>
      <c r="K146" s="259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218</v>
      </c>
      <c r="AU146" s="267" t="s">
        <v>93</v>
      </c>
      <c r="AV146" s="13" t="s">
        <v>91</v>
      </c>
      <c r="AW146" s="13" t="s">
        <v>38</v>
      </c>
      <c r="AX146" s="13" t="s">
        <v>83</v>
      </c>
      <c r="AY146" s="267" t="s">
        <v>127</v>
      </c>
    </row>
    <row r="147" s="14" customFormat="1">
      <c r="A147" s="14"/>
      <c r="B147" s="268"/>
      <c r="C147" s="269"/>
      <c r="D147" s="250" t="s">
        <v>218</v>
      </c>
      <c r="E147" s="270" t="s">
        <v>1</v>
      </c>
      <c r="F147" s="271" t="s">
        <v>229</v>
      </c>
      <c r="G147" s="269"/>
      <c r="H147" s="272">
        <v>88.435000000000002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8" t="s">
        <v>218</v>
      </c>
      <c r="AU147" s="278" t="s">
        <v>93</v>
      </c>
      <c r="AV147" s="14" t="s">
        <v>93</v>
      </c>
      <c r="AW147" s="14" t="s">
        <v>38</v>
      </c>
      <c r="AX147" s="14" t="s">
        <v>83</v>
      </c>
      <c r="AY147" s="278" t="s">
        <v>127</v>
      </c>
    </row>
    <row r="148" s="15" customFormat="1">
      <c r="A148" s="15"/>
      <c r="B148" s="279"/>
      <c r="C148" s="280"/>
      <c r="D148" s="250" t="s">
        <v>218</v>
      </c>
      <c r="E148" s="281" t="s">
        <v>1</v>
      </c>
      <c r="F148" s="282" t="s">
        <v>221</v>
      </c>
      <c r="G148" s="280"/>
      <c r="H148" s="283">
        <v>88.435000000000002</v>
      </c>
      <c r="I148" s="284"/>
      <c r="J148" s="280"/>
      <c r="K148" s="280"/>
      <c r="L148" s="285"/>
      <c r="M148" s="286"/>
      <c r="N148" s="287"/>
      <c r="O148" s="287"/>
      <c r="P148" s="287"/>
      <c r="Q148" s="287"/>
      <c r="R148" s="287"/>
      <c r="S148" s="287"/>
      <c r="T148" s="28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9" t="s">
        <v>218</v>
      </c>
      <c r="AU148" s="289" t="s">
        <v>93</v>
      </c>
      <c r="AV148" s="15" t="s">
        <v>152</v>
      </c>
      <c r="AW148" s="15" t="s">
        <v>38</v>
      </c>
      <c r="AX148" s="15" t="s">
        <v>91</v>
      </c>
      <c r="AY148" s="289" t="s">
        <v>127</v>
      </c>
    </row>
    <row r="149" s="2" customFormat="1" ht="16.5" customHeight="1">
      <c r="A149" s="40"/>
      <c r="B149" s="41"/>
      <c r="C149" s="237" t="s">
        <v>152</v>
      </c>
      <c r="D149" s="237" t="s">
        <v>130</v>
      </c>
      <c r="E149" s="238" t="s">
        <v>230</v>
      </c>
      <c r="F149" s="239" t="s">
        <v>231</v>
      </c>
      <c r="G149" s="240" t="s">
        <v>216</v>
      </c>
      <c r="H149" s="241">
        <v>29.157</v>
      </c>
      <c r="I149" s="242"/>
      <c r="J149" s="243">
        <f>ROUND(I149*H149,2)</f>
        <v>0</v>
      </c>
      <c r="K149" s="239" t="s">
        <v>134</v>
      </c>
      <c r="L149" s="46"/>
      <c r="M149" s="244" t="s">
        <v>1</v>
      </c>
      <c r="N149" s="245" t="s">
        <v>48</v>
      </c>
      <c r="O149" s="93"/>
      <c r="P149" s="246">
        <f>O149*H149</f>
        <v>0</v>
      </c>
      <c r="Q149" s="246">
        <v>0</v>
      </c>
      <c r="R149" s="246">
        <f>Q149*H149</f>
        <v>0</v>
      </c>
      <c r="S149" s="246">
        <v>0.63</v>
      </c>
      <c r="T149" s="247">
        <f>S149*H149</f>
        <v>18.36891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8" t="s">
        <v>152</v>
      </c>
      <c r="AT149" s="248" t="s">
        <v>130</v>
      </c>
      <c r="AU149" s="248" t="s">
        <v>93</v>
      </c>
      <c r="AY149" s="18" t="s">
        <v>127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91</v>
      </c>
      <c r="BK149" s="249">
        <f>ROUND(I149*H149,2)</f>
        <v>0</v>
      </c>
      <c r="BL149" s="18" t="s">
        <v>152</v>
      </c>
      <c r="BM149" s="248" t="s">
        <v>232</v>
      </c>
    </row>
    <row r="150" s="13" customFormat="1">
      <c r="A150" s="13"/>
      <c r="B150" s="258"/>
      <c r="C150" s="259"/>
      <c r="D150" s="250" t="s">
        <v>218</v>
      </c>
      <c r="E150" s="260" t="s">
        <v>1</v>
      </c>
      <c r="F150" s="261" t="s">
        <v>219</v>
      </c>
      <c r="G150" s="259"/>
      <c r="H150" s="260" t="s">
        <v>1</v>
      </c>
      <c r="I150" s="262"/>
      <c r="J150" s="259"/>
      <c r="K150" s="259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218</v>
      </c>
      <c r="AU150" s="267" t="s">
        <v>93</v>
      </c>
      <c r="AV150" s="13" t="s">
        <v>91</v>
      </c>
      <c r="AW150" s="13" t="s">
        <v>38</v>
      </c>
      <c r="AX150" s="13" t="s">
        <v>83</v>
      </c>
      <c r="AY150" s="267" t="s">
        <v>127</v>
      </c>
    </row>
    <row r="151" s="14" customFormat="1">
      <c r="A151" s="14"/>
      <c r="B151" s="268"/>
      <c r="C151" s="269"/>
      <c r="D151" s="250" t="s">
        <v>218</v>
      </c>
      <c r="E151" s="270" t="s">
        <v>1</v>
      </c>
      <c r="F151" s="271" t="s">
        <v>233</v>
      </c>
      <c r="G151" s="269"/>
      <c r="H151" s="272">
        <v>29.157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8" t="s">
        <v>218</v>
      </c>
      <c r="AU151" s="278" t="s">
        <v>93</v>
      </c>
      <c r="AV151" s="14" t="s">
        <v>93</v>
      </c>
      <c r="AW151" s="14" t="s">
        <v>38</v>
      </c>
      <c r="AX151" s="14" t="s">
        <v>83</v>
      </c>
      <c r="AY151" s="278" t="s">
        <v>127</v>
      </c>
    </row>
    <row r="152" s="15" customFormat="1">
      <c r="A152" s="15"/>
      <c r="B152" s="279"/>
      <c r="C152" s="280"/>
      <c r="D152" s="250" t="s">
        <v>218</v>
      </c>
      <c r="E152" s="281" t="s">
        <v>1</v>
      </c>
      <c r="F152" s="282" t="s">
        <v>221</v>
      </c>
      <c r="G152" s="280"/>
      <c r="H152" s="283">
        <v>29.157</v>
      </c>
      <c r="I152" s="284"/>
      <c r="J152" s="280"/>
      <c r="K152" s="280"/>
      <c r="L152" s="285"/>
      <c r="M152" s="286"/>
      <c r="N152" s="287"/>
      <c r="O152" s="287"/>
      <c r="P152" s="287"/>
      <c r="Q152" s="287"/>
      <c r="R152" s="287"/>
      <c r="S152" s="287"/>
      <c r="T152" s="28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9" t="s">
        <v>218</v>
      </c>
      <c r="AU152" s="289" t="s">
        <v>93</v>
      </c>
      <c r="AV152" s="15" t="s">
        <v>152</v>
      </c>
      <c r="AW152" s="15" t="s">
        <v>38</v>
      </c>
      <c r="AX152" s="15" t="s">
        <v>91</v>
      </c>
      <c r="AY152" s="289" t="s">
        <v>127</v>
      </c>
    </row>
    <row r="153" s="2" customFormat="1" ht="16.5" customHeight="1">
      <c r="A153" s="40"/>
      <c r="B153" s="41"/>
      <c r="C153" s="237" t="s">
        <v>126</v>
      </c>
      <c r="D153" s="237" t="s">
        <v>130</v>
      </c>
      <c r="E153" s="238" t="s">
        <v>234</v>
      </c>
      <c r="F153" s="239" t="s">
        <v>235</v>
      </c>
      <c r="G153" s="240" t="s">
        <v>216</v>
      </c>
      <c r="H153" s="241">
        <v>33.094999999999999</v>
      </c>
      <c r="I153" s="242"/>
      <c r="J153" s="243">
        <f>ROUND(I153*H153,2)</f>
        <v>0</v>
      </c>
      <c r="K153" s="239" t="s">
        <v>134</v>
      </c>
      <c r="L153" s="46"/>
      <c r="M153" s="244" t="s">
        <v>1</v>
      </c>
      <c r="N153" s="245" t="s">
        <v>48</v>
      </c>
      <c r="O153" s="93"/>
      <c r="P153" s="246">
        <f>O153*H153</f>
        <v>0</v>
      </c>
      <c r="Q153" s="246">
        <v>0</v>
      </c>
      <c r="R153" s="246">
        <f>Q153*H153</f>
        <v>0</v>
      </c>
      <c r="S153" s="246">
        <v>0.22</v>
      </c>
      <c r="T153" s="247">
        <f>S153*H153</f>
        <v>7.2808999999999999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8" t="s">
        <v>152</v>
      </c>
      <c r="AT153" s="248" t="s">
        <v>130</v>
      </c>
      <c r="AU153" s="248" t="s">
        <v>93</v>
      </c>
      <c r="AY153" s="18" t="s">
        <v>127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8" t="s">
        <v>91</v>
      </c>
      <c r="BK153" s="249">
        <f>ROUND(I153*H153,2)</f>
        <v>0</v>
      </c>
      <c r="BL153" s="18" t="s">
        <v>152</v>
      </c>
      <c r="BM153" s="248" t="s">
        <v>236</v>
      </c>
    </row>
    <row r="154" s="14" customFormat="1">
      <c r="A154" s="14"/>
      <c r="B154" s="268"/>
      <c r="C154" s="269"/>
      <c r="D154" s="250" t="s">
        <v>218</v>
      </c>
      <c r="E154" s="270" t="s">
        <v>1</v>
      </c>
      <c r="F154" s="271" t="s">
        <v>237</v>
      </c>
      <c r="G154" s="269"/>
      <c r="H154" s="272">
        <v>33.094999999999999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8" t="s">
        <v>218</v>
      </c>
      <c r="AU154" s="278" t="s">
        <v>93</v>
      </c>
      <c r="AV154" s="14" t="s">
        <v>93</v>
      </c>
      <c r="AW154" s="14" t="s">
        <v>38</v>
      </c>
      <c r="AX154" s="14" t="s">
        <v>83</v>
      </c>
      <c r="AY154" s="278" t="s">
        <v>127</v>
      </c>
    </row>
    <row r="155" s="15" customFormat="1">
      <c r="A155" s="15"/>
      <c r="B155" s="279"/>
      <c r="C155" s="280"/>
      <c r="D155" s="250" t="s">
        <v>218</v>
      </c>
      <c r="E155" s="281" t="s">
        <v>1</v>
      </c>
      <c r="F155" s="282" t="s">
        <v>221</v>
      </c>
      <c r="G155" s="280"/>
      <c r="H155" s="283">
        <v>33.094999999999999</v>
      </c>
      <c r="I155" s="284"/>
      <c r="J155" s="280"/>
      <c r="K155" s="280"/>
      <c r="L155" s="285"/>
      <c r="M155" s="286"/>
      <c r="N155" s="287"/>
      <c r="O155" s="287"/>
      <c r="P155" s="287"/>
      <c r="Q155" s="287"/>
      <c r="R155" s="287"/>
      <c r="S155" s="287"/>
      <c r="T155" s="28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9" t="s">
        <v>218</v>
      </c>
      <c r="AU155" s="289" t="s">
        <v>93</v>
      </c>
      <c r="AV155" s="15" t="s">
        <v>152</v>
      </c>
      <c r="AW155" s="15" t="s">
        <v>38</v>
      </c>
      <c r="AX155" s="15" t="s">
        <v>91</v>
      </c>
      <c r="AY155" s="289" t="s">
        <v>127</v>
      </c>
    </row>
    <row r="156" s="2" customFormat="1" ht="16.5" customHeight="1">
      <c r="A156" s="40"/>
      <c r="B156" s="41"/>
      <c r="C156" s="237" t="s">
        <v>161</v>
      </c>
      <c r="D156" s="237" t="s">
        <v>130</v>
      </c>
      <c r="E156" s="238" t="s">
        <v>238</v>
      </c>
      <c r="F156" s="239" t="s">
        <v>239</v>
      </c>
      <c r="G156" s="240" t="s">
        <v>240</v>
      </c>
      <c r="H156" s="241">
        <v>86.450000000000003</v>
      </c>
      <c r="I156" s="242"/>
      <c r="J156" s="243">
        <f>ROUND(I156*H156,2)</f>
        <v>0</v>
      </c>
      <c r="K156" s="239" t="s">
        <v>134</v>
      </c>
      <c r="L156" s="46"/>
      <c r="M156" s="244" t="s">
        <v>1</v>
      </c>
      <c r="N156" s="245" t="s">
        <v>48</v>
      </c>
      <c r="O156" s="93"/>
      <c r="P156" s="246">
        <f>O156*H156</f>
        <v>0</v>
      </c>
      <c r="Q156" s="246">
        <v>0</v>
      </c>
      <c r="R156" s="246">
        <f>Q156*H156</f>
        <v>0</v>
      </c>
      <c r="S156" s="246">
        <v>0.20499999999999999</v>
      </c>
      <c r="T156" s="247">
        <f>S156*H156</f>
        <v>17.722249999999999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8" t="s">
        <v>152</v>
      </c>
      <c r="AT156" s="248" t="s">
        <v>130</v>
      </c>
      <c r="AU156" s="248" t="s">
        <v>93</v>
      </c>
      <c r="AY156" s="18" t="s">
        <v>127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8" t="s">
        <v>91</v>
      </c>
      <c r="BK156" s="249">
        <f>ROUND(I156*H156,2)</f>
        <v>0</v>
      </c>
      <c r="BL156" s="18" t="s">
        <v>152</v>
      </c>
      <c r="BM156" s="248" t="s">
        <v>241</v>
      </c>
    </row>
    <row r="157" s="14" customFormat="1">
      <c r="A157" s="14"/>
      <c r="B157" s="268"/>
      <c r="C157" s="269"/>
      <c r="D157" s="250" t="s">
        <v>218</v>
      </c>
      <c r="E157" s="270" t="s">
        <v>1</v>
      </c>
      <c r="F157" s="271" t="s">
        <v>242</v>
      </c>
      <c r="G157" s="269"/>
      <c r="H157" s="272">
        <v>86.450000000000003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8" t="s">
        <v>218</v>
      </c>
      <c r="AU157" s="278" t="s">
        <v>93</v>
      </c>
      <c r="AV157" s="14" t="s">
        <v>93</v>
      </c>
      <c r="AW157" s="14" t="s">
        <v>38</v>
      </c>
      <c r="AX157" s="14" t="s">
        <v>83</v>
      </c>
      <c r="AY157" s="278" t="s">
        <v>127</v>
      </c>
    </row>
    <row r="158" s="15" customFormat="1">
      <c r="A158" s="15"/>
      <c r="B158" s="279"/>
      <c r="C158" s="280"/>
      <c r="D158" s="250" t="s">
        <v>218</v>
      </c>
      <c r="E158" s="281" t="s">
        <v>1</v>
      </c>
      <c r="F158" s="282" t="s">
        <v>221</v>
      </c>
      <c r="G158" s="280"/>
      <c r="H158" s="283">
        <v>86.450000000000003</v>
      </c>
      <c r="I158" s="284"/>
      <c r="J158" s="280"/>
      <c r="K158" s="280"/>
      <c r="L158" s="285"/>
      <c r="M158" s="286"/>
      <c r="N158" s="287"/>
      <c r="O158" s="287"/>
      <c r="P158" s="287"/>
      <c r="Q158" s="287"/>
      <c r="R158" s="287"/>
      <c r="S158" s="287"/>
      <c r="T158" s="28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9" t="s">
        <v>218</v>
      </c>
      <c r="AU158" s="289" t="s">
        <v>93</v>
      </c>
      <c r="AV158" s="15" t="s">
        <v>152</v>
      </c>
      <c r="AW158" s="15" t="s">
        <v>38</v>
      </c>
      <c r="AX158" s="15" t="s">
        <v>91</v>
      </c>
      <c r="AY158" s="289" t="s">
        <v>127</v>
      </c>
    </row>
    <row r="159" s="2" customFormat="1" ht="16.5" customHeight="1">
      <c r="A159" s="40"/>
      <c r="B159" s="41"/>
      <c r="C159" s="237" t="s">
        <v>168</v>
      </c>
      <c r="D159" s="237" t="s">
        <v>130</v>
      </c>
      <c r="E159" s="238" t="s">
        <v>243</v>
      </c>
      <c r="F159" s="239" t="s">
        <v>244</v>
      </c>
      <c r="G159" s="240" t="s">
        <v>245</v>
      </c>
      <c r="H159" s="241">
        <v>18</v>
      </c>
      <c r="I159" s="242"/>
      <c r="J159" s="243">
        <f>ROUND(I159*H159,2)</f>
        <v>0</v>
      </c>
      <c r="K159" s="239" t="s">
        <v>134</v>
      </c>
      <c r="L159" s="46"/>
      <c r="M159" s="244" t="s">
        <v>1</v>
      </c>
      <c r="N159" s="245" t="s">
        <v>48</v>
      </c>
      <c r="O159" s="93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8" t="s">
        <v>152</v>
      </c>
      <c r="AT159" s="248" t="s">
        <v>130</v>
      </c>
      <c r="AU159" s="248" t="s">
        <v>93</v>
      </c>
      <c r="AY159" s="18" t="s">
        <v>127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8" t="s">
        <v>91</v>
      </c>
      <c r="BK159" s="249">
        <f>ROUND(I159*H159,2)</f>
        <v>0</v>
      </c>
      <c r="BL159" s="18" t="s">
        <v>152</v>
      </c>
      <c r="BM159" s="248" t="s">
        <v>246</v>
      </c>
    </row>
    <row r="160" s="2" customFormat="1" ht="16.5" customHeight="1">
      <c r="A160" s="40"/>
      <c r="B160" s="41"/>
      <c r="C160" s="237" t="s">
        <v>173</v>
      </c>
      <c r="D160" s="237" t="s">
        <v>130</v>
      </c>
      <c r="E160" s="238" t="s">
        <v>247</v>
      </c>
      <c r="F160" s="239" t="s">
        <v>248</v>
      </c>
      <c r="G160" s="240" t="s">
        <v>245</v>
      </c>
      <c r="H160" s="241">
        <v>323.12</v>
      </c>
      <c r="I160" s="242"/>
      <c r="J160" s="243">
        <f>ROUND(I160*H160,2)</f>
        <v>0</v>
      </c>
      <c r="K160" s="239" t="s">
        <v>134</v>
      </c>
      <c r="L160" s="46"/>
      <c r="M160" s="244" t="s">
        <v>1</v>
      </c>
      <c r="N160" s="245" t="s">
        <v>48</v>
      </c>
      <c r="O160" s="93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8" t="s">
        <v>152</v>
      </c>
      <c r="AT160" s="248" t="s">
        <v>130</v>
      </c>
      <c r="AU160" s="248" t="s">
        <v>93</v>
      </c>
      <c r="AY160" s="18" t="s">
        <v>127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8" t="s">
        <v>91</v>
      </c>
      <c r="BK160" s="249">
        <f>ROUND(I160*H160,2)</f>
        <v>0</v>
      </c>
      <c r="BL160" s="18" t="s">
        <v>152</v>
      </c>
      <c r="BM160" s="248" t="s">
        <v>249</v>
      </c>
    </row>
    <row r="161" s="13" customFormat="1">
      <c r="A161" s="13"/>
      <c r="B161" s="258"/>
      <c r="C161" s="259"/>
      <c r="D161" s="250" t="s">
        <v>218</v>
      </c>
      <c r="E161" s="260" t="s">
        <v>1</v>
      </c>
      <c r="F161" s="261" t="s">
        <v>250</v>
      </c>
      <c r="G161" s="259"/>
      <c r="H161" s="260" t="s">
        <v>1</v>
      </c>
      <c r="I161" s="262"/>
      <c r="J161" s="259"/>
      <c r="K161" s="259"/>
      <c r="L161" s="263"/>
      <c r="M161" s="264"/>
      <c r="N161" s="265"/>
      <c r="O161" s="265"/>
      <c r="P161" s="265"/>
      <c r="Q161" s="265"/>
      <c r="R161" s="265"/>
      <c r="S161" s="265"/>
      <c r="T161" s="26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7" t="s">
        <v>218</v>
      </c>
      <c r="AU161" s="267" t="s">
        <v>93</v>
      </c>
      <c r="AV161" s="13" t="s">
        <v>91</v>
      </c>
      <c r="AW161" s="13" t="s">
        <v>38</v>
      </c>
      <c r="AX161" s="13" t="s">
        <v>83</v>
      </c>
      <c r="AY161" s="267" t="s">
        <v>127</v>
      </c>
    </row>
    <row r="162" s="14" customFormat="1">
      <c r="A162" s="14"/>
      <c r="B162" s="268"/>
      <c r="C162" s="269"/>
      <c r="D162" s="250" t="s">
        <v>218</v>
      </c>
      <c r="E162" s="270" t="s">
        <v>1</v>
      </c>
      <c r="F162" s="271" t="s">
        <v>251</v>
      </c>
      <c r="G162" s="269"/>
      <c r="H162" s="272">
        <v>323.12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8" t="s">
        <v>218</v>
      </c>
      <c r="AU162" s="278" t="s">
        <v>93</v>
      </c>
      <c r="AV162" s="14" t="s">
        <v>93</v>
      </c>
      <c r="AW162" s="14" t="s">
        <v>38</v>
      </c>
      <c r="AX162" s="14" t="s">
        <v>83</v>
      </c>
      <c r="AY162" s="278" t="s">
        <v>127</v>
      </c>
    </row>
    <row r="163" s="15" customFormat="1">
      <c r="A163" s="15"/>
      <c r="B163" s="279"/>
      <c r="C163" s="280"/>
      <c r="D163" s="250" t="s">
        <v>218</v>
      </c>
      <c r="E163" s="281" t="s">
        <v>1</v>
      </c>
      <c r="F163" s="282" t="s">
        <v>221</v>
      </c>
      <c r="G163" s="280"/>
      <c r="H163" s="283">
        <v>323.12</v>
      </c>
      <c r="I163" s="284"/>
      <c r="J163" s="280"/>
      <c r="K163" s="280"/>
      <c r="L163" s="285"/>
      <c r="M163" s="286"/>
      <c r="N163" s="287"/>
      <c r="O163" s="287"/>
      <c r="P163" s="287"/>
      <c r="Q163" s="287"/>
      <c r="R163" s="287"/>
      <c r="S163" s="287"/>
      <c r="T163" s="28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9" t="s">
        <v>218</v>
      </c>
      <c r="AU163" s="289" t="s">
        <v>93</v>
      </c>
      <c r="AV163" s="15" t="s">
        <v>152</v>
      </c>
      <c r="AW163" s="15" t="s">
        <v>38</v>
      </c>
      <c r="AX163" s="15" t="s">
        <v>91</v>
      </c>
      <c r="AY163" s="289" t="s">
        <v>127</v>
      </c>
    </row>
    <row r="164" s="2" customFormat="1" ht="16.5" customHeight="1">
      <c r="A164" s="40"/>
      <c r="B164" s="41"/>
      <c r="C164" s="237" t="s">
        <v>180</v>
      </c>
      <c r="D164" s="237" t="s">
        <v>130</v>
      </c>
      <c r="E164" s="238" t="s">
        <v>252</v>
      </c>
      <c r="F164" s="239" t="s">
        <v>253</v>
      </c>
      <c r="G164" s="240" t="s">
        <v>245</v>
      </c>
      <c r="H164" s="241">
        <v>107.70699999999999</v>
      </c>
      <c r="I164" s="242"/>
      <c r="J164" s="243">
        <f>ROUND(I164*H164,2)</f>
        <v>0</v>
      </c>
      <c r="K164" s="239" t="s">
        <v>134</v>
      </c>
      <c r="L164" s="46"/>
      <c r="M164" s="244" t="s">
        <v>1</v>
      </c>
      <c r="N164" s="245" t="s">
        <v>48</v>
      </c>
      <c r="O164" s="93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8" t="s">
        <v>152</v>
      </c>
      <c r="AT164" s="248" t="s">
        <v>130</v>
      </c>
      <c r="AU164" s="248" t="s">
        <v>93</v>
      </c>
      <c r="AY164" s="18" t="s">
        <v>127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8" t="s">
        <v>91</v>
      </c>
      <c r="BK164" s="249">
        <f>ROUND(I164*H164,2)</f>
        <v>0</v>
      </c>
      <c r="BL164" s="18" t="s">
        <v>152</v>
      </c>
      <c r="BM164" s="248" t="s">
        <v>254</v>
      </c>
    </row>
    <row r="165" s="13" customFormat="1">
      <c r="A165" s="13"/>
      <c r="B165" s="258"/>
      <c r="C165" s="259"/>
      <c r="D165" s="250" t="s">
        <v>218</v>
      </c>
      <c r="E165" s="260" t="s">
        <v>1</v>
      </c>
      <c r="F165" s="261" t="s">
        <v>250</v>
      </c>
      <c r="G165" s="259"/>
      <c r="H165" s="260" t="s">
        <v>1</v>
      </c>
      <c r="I165" s="262"/>
      <c r="J165" s="259"/>
      <c r="K165" s="259"/>
      <c r="L165" s="263"/>
      <c r="M165" s="264"/>
      <c r="N165" s="265"/>
      <c r="O165" s="265"/>
      <c r="P165" s="265"/>
      <c r="Q165" s="265"/>
      <c r="R165" s="265"/>
      <c r="S165" s="265"/>
      <c r="T165" s="26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7" t="s">
        <v>218</v>
      </c>
      <c r="AU165" s="267" t="s">
        <v>93</v>
      </c>
      <c r="AV165" s="13" t="s">
        <v>91</v>
      </c>
      <c r="AW165" s="13" t="s">
        <v>38</v>
      </c>
      <c r="AX165" s="13" t="s">
        <v>83</v>
      </c>
      <c r="AY165" s="267" t="s">
        <v>127</v>
      </c>
    </row>
    <row r="166" s="14" customFormat="1">
      <c r="A166" s="14"/>
      <c r="B166" s="268"/>
      <c r="C166" s="269"/>
      <c r="D166" s="250" t="s">
        <v>218</v>
      </c>
      <c r="E166" s="270" t="s">
        <v>1</v>
      </c>
      <c r="F166" s="271" t="s">
        <v>255</v>
      </c>
      <c r="G166" s="269"/>
      <c r="H166" s="272">
        <v>107.70699999999999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8" t="s">
        <v>218</v>
      </c>
      <c r="AU166" s="278" t="s">
        <v>93</v>
      </c>
      <c r="AV166" s="14" t="s">
        <v>93</v>
      </c>
      <c r="AW166" s="14" t="s">
        <v>38</v>
      </c>
      <c r="AX166" s="14" t="s">
        <v>83</v>
      </c>
      <c r="AY166" s="278" t="s">
        <v>127</v>
      </c>
    </row>
    <row r="167" s="15" customFormat="1">
      <c r="A167" s="15"/>
      <c r="B167" s="279"/>
      <c r="C167" s="280"/>
      <c r="D167" s="250" t="s">
        <v>218</v>
      </c>
      <c r="E167" s="281" t="s">
        <v>1</v>
      </c>
      <c r="F167" s="282" t="s">
        <v>221</v>
      </c>
      <c r="G167" s="280"/>
      <c r="H167" s="283">
        <v>107.70699999999999</v>
      </c>
      <c r="I167" s="284"/>
      <c r="J167" s="280"/>
      <c r="K167" s="280"/>
      <c r="L167" s="285"/>
      <c r="M167" s="286"/>
      <c r="N167" s="287"/>
      <c r="O167" s="287"/>
      <c r="P167" s="287"/>
      <c r="Q167" s="287"/>
      <c r="R167" s="287"/>
      <c r="S167" s="287"/>
      <c r="T167" s="28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9" t="s">
        <v>218</v>
      </c>
      <c r="AU167" s="289" t="s">
        <v>93</v>
      </c>
      <c r="AV167" s="15" t="s">
        <v>152</v>
      </c>
      <c r="AW167" s="15" t="s">
        <v>38</v>
      </c>
      <c r="AX167" s="15" t="s">
        <v>91</v>
      </c>
      <c r="AY167" s="289" t="s">
        <v>127</v>
      </c>
    </row>
    <row r="168" s="2" customFormat="1" ht="16.5" customHeight="1">
      <c r="A168" s="40"/>
      <c r="B168" s="41"/>
      <c r="C168" s="237" t="s">
        <v>187</v>
      </c>
      <c r="D168" s="237" t="s">
        <v>130</v>
      </c>
      <c r="E168" s="238" t="s">
        <v>256</v>
      </c>
      <c r="F168" s="239" t="s">
        <v>257</v>
      </c>
      <c r="G168" s="240" t="s">
        <v>245</v>
      </c>
      <c r="H168" s="241">
        <v>12.352</v>
      </c>
      <c r="I168" s="242"/>
      <c r="J168" s="243">
        <f>ROUND(I168*H168,2)</f>
        <v>0</v>
      </c>
      <c r="K168" s="239" t="s">
        <v>134</v>
      </c>
      <c r="L168" s="46"/>
      <c r="M168" s="244" t="s">
        <v>1</v>
      </c>
      <c r="N168" s="245" t="s">
        <v>48</v>
      </c>
      <c r="O168" s="93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48" t="s">
        <v>152</v>
      </c>
      <c r="AT168" s="248" t="s">
        <v>130</v>
      </c>
      <c r="AU168" s="248" t="s">
        <v>93</v>
      </c>
      <c r="AY168" s="18" t="s">
        <v>127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8" t="s">
        <v>91</v>
      </c>
      <c r="BK168" s="249">
        <f>ROUND(I168*H168,2)</f>
        <v>0</v>
      </c>
      <c r="BL168" s="18" t="s">
        <v>152</v>
      </c>
      <c r="BM168" s="248" t="s">
        <v>258</v>
      </c>
    </row>
    <row r="169" s="13" customFormat="1">
      <c r="A169" s="13"/>
      <c r="B169" s="258"/>
      <c r="C169" s="259"/>
      <c r="D169" s="250" t="s">
        <v>218</v>
      </c>
      <c r="E169" s="260" t="s">
        <v>1</v>
      </c>
      <c r="F169" s="261" t="s">
        <v>259</v>
      </c>
      <c r="G169" s="259"/>
      <c r="H169" s="260" t="s">
        <v>1</v>
      </c>
      <c r="I169" s="262"/>
      <c r="J169" s="259"/>
      <c r="K169" s="259"/>
      <c r="L169" s="263"/>
      <c r="M169" s="264"/>
      <c r="N169" s="265"/>
      <c r="O169" s="265"/>
      <c r="P169" s="265"/>
      <c r="Q169" s="265"/>
      <c r="R169" s="265"/>
      <c r="S169" s="265"/>
      <c r="T169" s="26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7" t="s">
        <v>218</v>
      </c>
      <c r="AU169" s="267" t="s">
        <v>93</v>
      </c>
      <c r="AV169" s="13" t="s">
        <v>91</v>
      </c>
      <c r="AW169" s="13" t="s">
        <v>38</v>
      </c>
      <c r="AX169" s="13" t="s">
        <v>83</v>
      </c>
      <c r="AY169" s="267" t="s">
        <v>127</v>
      </c>
    </row>
    <row r="170" s="14" customFormat="1">
      <c r="A170" s="14"/>
      <c r="B170" s="268"/>
      <c r="C170" s="269"/>
      <c r="D170" s="250" t="s">
        <v>218</v>
      </c>
      <c r="E170" s="270" t="s">
        <v>1</v>
      </c>
      <c r="F170" s="271" t="s">
        <v>260</v>
      </c>
      <c r="G170" s="269"/>
      <c r="H170" s="272">
        <v>12.352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8" t="s">
        <v>218</v>
      </c>
      <c r="AU170" s="278" t="s">
        <v>93</v>
      </c>
      <c r="AV170" s="14" t="s">
        <v>93</v>
      </c>
      <c r="AW170" s="14" t="s">
        <v>38</v>
      </c>
      <c r="AX170" s="14" t="s">
        <v>83</v>
      </c>
      <c r="AY170" s="278" t="s">
        <v>127</v>
      </c>
    </row>
    <row r="171" s="15" customFormat="1">
      <c r="A171" s="15"/>
      <c r="B171" s="279"/>
      <c r="C171" s="280"/>
      <c r="D171" s="250" t="s">
        <v>218</v>
      </c>
      <c r="E171" s="281" t="s">
        <v>1</v>
      </c>
      <c r="F171" s="282" t="s">
        <v>221</v>
      </c>
      <c r="G171" s="280"/>
      <c r="H171" s="283">
        <v>12.352</v>
      </c>
      <c r="I171" s="284"/>
      <c r="J171" s="280"/>
      <c r="K171" s="280"/>
      <c r="L171" s="285"/>
      <c r="M171" s="286"/>
      <c r="N171" s="287"/>
      <c r="O171" s="287"/>
      <c r="P171" s="287"/>
      <c r="Q171" s="287"/>
      <c r="R171" s="287"/>
      <c r="S171" s="287"/>
      <c r="T171" s="28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9" t="s">
        <v>218</v>
      </c>
      <c r="AU171" s="289" t="s">
        <v>93</v>
      </c>
      <c r="AV171" s="15" t="s">
        <v>152</v>
      </c>
      <c r="AW171" s="15" t="s">
        <v>38</v>
      </c>
      <c r="AX171" s="15" t="s">
        <v>91</v>
      </c>
      <c r="AY171" s="289" t="s">
        <v>127</v>
      </c>
    </row>
    <row r="172" s="2" customFormat="1" ht="16.5" customHeight="1">
      <c r="A172" s="40"/>
      <c r="B172" s="41"/>
      <c r="C172" s="237" t="s">
        <v>261</v>
      </c>
      <c r="D172" s="237" t="s">
        <v>130</v>
      </c>
      <c r="E172" s="238" t="s">
        <v>262</v>
      </c>
      <c r="F172" s="239" t="s">
        <v>263</v>
      </c>
      <c r="G172" s="240" t="s">
        <v>245</v>
      </c>
      <c r="H172" s="241">
        <v>272.257</v>
      </c>
      <c r="I172" s="242"/>
      <c r="J172" s="243">
        <f>ROUND(I172*H172,2)</f>
        <v>0</v>
      </c>
      <c r="K172" s="239" t="s">
        <v>134</v>
      </c>
      <c r="L172" s="46"/>
      <c r="M172" s="244" t="s">
        <v>1</v>
      </c>
      <c r="N172" s="245" t="s">
        <v>48</v>
      </c>
      <c r="O172" s="93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48" t="s">
        <v>152</v>
      </c>
      <c r="AT172" s="248" t="s">
        <v>130</v>
      </c>
      <c r="AU172" s="248" t="s">
        <v>93</v>
      </c>
      <c r="AY172" s="18" t="s">
        <v>127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8" t="s">
        <v>91</v>
      </c>
      <c r="BK172" s="249">
        <f>ROUND(I172*H172,2)</f>
        <v>0</v>
      </c>
      <c r="BL172" s="18" t="s">
        <v>152</v>
      </c>
      <c r="BM172" s="248" t="s">
        <v>264</v>
      </c>
    </row>
    <row r="173" s="13" customFormat="1">
      <c r="A173" s="13"/>
      <c r="B173" s="258"/>
      <c r="C173" s="259"/>
      <c r="D173" s="250" t="s">
        <v>218</v>
      </c>
      <c r="E173" s="260" t="s">
        <v>1</v>
      </c>
      <c r="F173" s="261" t="s">
        <v>250</v>
      </c>
      <c r="G173" s="259"/>
      <c r="H173" s="260" t="s">
        <v>1</v>
      </c>
      <c r="I173" s="262"/>
      <c r="J173" s="259"/>
      <c r="K173" s="259"/>
      <c r="L173" s="263"/>
      <c r="M173" s="264"/>
      <c r="N173" s="265"/>
      <c r="O173" s="265"/>
      <c r="P173" s="265"/>
      <c r="Q173" s="265"/>
      <c r="R173" s="265"/>
      <c r="S173" s="265"/>
      <c r="T173" s="26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7" t="s">
        <v>218</v>
      </c>
      <c r="AU173" s="267" t="s">
        <v>93</v>
      </c>
      <c r="AV173" s="13" t="s">
        <v>91</v>
      </c>
      <c r="AW173" s="13" t="s">
        <v>38</v>
      </c>
      <c r="AX173" s="13" t="s">
        <v>83</v>
      </c>
      <c r="AY173" s="267" t="s">
        <v>127</v>
      </c>
    </row>
    <row r="174" s="14" customFormat="1">
      <c r="A174" s="14"/>
      <c r="B174" s="268"/>
      <c r="C174" s="269"/>
      <c r="D174" s="250" t="s">
        <v>218</v>
      </c>
      <c r="E174" s="270" t="s">
        <v>1</v>
      </c>
      <c r="F174" s="271" t="s">
        <v>265</v>
      </c>
      <c r="G174" s="269"/>
      <c r="H174" s="272">
        <v>272.257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8" t="s">
        <v>218</v>
      </c>
      <c r="AU174" s="278" t="s">
        <v>93</v>
      </c>
      <c r="AV174" s="14" t="s">
        <v>93</v>
      </c>
      <c r="AW174" s="14" t="s">
        <v>38</v>
      </c>
      <c r="AX174" s="14" t="s">
        <v>83</v>
      </c>
      <c r="AY174" s="278" t="s">
        <v>127</v>
      </c>
    </row>
    <row r="175" s="15" customFormat="1">
      <c r="A175" s="15"/>
      <c r="B175" s="279"/>
      <c r="C175" s="280"/>
      <c r="D175" s="250" t="s">
        <v>218</v>
      </c>
      <c r="E175" s="281" t="s">
        <v>1</v>
      </c>
      <c r="F175" s="282" t="s">
        <v>221</v>
      </c>
      <c r="G175" s="280"/>
      <c r="H175" s="283">
        <v>272.257</v>
      </c>
      <c r="I175" s="284"/>
      <c r="J175" s="280"/>
      <c r="K175" s="280"/>
      <c r="L175" s="285"/>
      <c r="M175" s="286"/>
      <c r="N175" s="287"/>
      <c r="O175" s="287"/>
      <c r="P175" s="287"/>
      <c r="Q175" s="287"/>
      <c r="R175" s="287"/>
      <c r="S175" s="287"/>
      <c r="T175" s="28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9" t="s">
        <v>218</v>
      </c>
      <c r="AU175" s="289" t="s">
        <v>93</v>
      </c>
      <c r="AV175" s="15" t="s">
        <v>152</v>
      </c>
      <c r="AW175" s="15" t="s">
        <v>38</v>
      </c>
      <c r="AX175" s="15" t="s">
        <v>91</v>
      </c>
      <c r="AY175" s="289" t="s">
        <v>127</v>
      </c>
    </row>
    <row r="176" s="2" customFormat="1" ht="16.5" customHeight="1">
      <c r="A176" s="40"/>
      <c r="B176" s="41"/>
      <c r="C176" s="237" t="s">
        <v>266</v>
      </c>
      <c r="D176" s="237" t="s">
        <v>130</v>
      </c>
      <c r="E176" s="238" t="s">
        <v>267</v>
      </c>
      <c r="F176" s="239" t="s">
        <v>268</v>
      </c>
      <c r="G176" s="240" t="s">
        <v>245</v>
      </c>
      <c r="H176" s="241">
        <v>12.352</v>
      </c>
      <c r="I176" s="242"/>
      <c r="J176" s="243">
        <f>ROUND(I176*H176,2)</f>
        <v>0</v>
      </c>
      <c r="K176" s="239" t="s">
        <v>134</v>
      </c>
      <c r="L176" s="46"/>
      <c r="M176" s="244" t="s">
        <v>1</v>
      </c>
      <c r="N176" s="245" t="s">
        <v>48</v>
      </c>
      <c r="O176" s="93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8" t="s">
        <v>152</v>
      </c>
      <c r="AT176" s="248" t="s">
        <v>130</v>
      </c>
      <c r="AU176" s="248" t="s">
        <v>93</v>
      </c>
      <c r="AY176" s="18" t="s">
        <v>127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8" t="s">
        <v>91</v>
      </c>
      <c r="BK176" s="249">
        <f>ROUND(I176*H176,2)</f>
        <v>0</v>
      </c>
      <c r="BL176" s="18" t="s">
        <v>152</v>
      </c>
      <c r="BM176" s="248" t="s">
        <v>269</v>
      </c>
    </row>
    <row r="177" s="13" customFormat="1">
      <c r="A177" s="13"/>
      <c r="B177" s="258"/>
      <c r="C177" s="259"/>
      <c r="D177" s="250" t="s">
        <v>218</v>
      </c>
      <c r="E177" s="260" t="s">
        <v>1</v>
      </c>
      <c r="F177" s="261" t="s">
        <v>259</v>
      </c>
      <c r="G177" s="259"/>
      <c r="H177" s="260" t="s">
        <v>1</v>
      </c>
      <c r="I177" s="262"/>
      <c r="J177" s="259"/>
      <c r="K177" s="259"/>
      <c r="L177" s="263"/>
      <c r="M177" s="264"/>
      <c r="N177" s="265"/>
      <c r="O177" s="265"/>
      <c r="P177" s="265"/>
      <c r="Q177" s="265"/>
      <c r="R177" s="265"/>
      <c r="S177" s="265"/>
      <c r="T177" s="26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7" t="s">
        <v>218</v>
      </c>
      <c r="AU177" s="267" t="s">
        <v>93</v>
      </c>
      <c r="AV177" s="13" t="s">
        <v>91</v>
      </c>
      <c r="AW177" s="13" t="s">
        <v>38</v>
      </c>
      <c r="AX177" s="13" t="s">
        <v>83</v>
      </c>
      <c r="AY177" s="267" t="s">
        <v>127</v>
      </c>
    </row>
    <row r="178" s="14" customFormat="1">
      <c r="A178" s="14"/>
      <c r="B178" s="268"/>
      <c r="C178" s="269"/>
      <c r="D178" s="250" t="s">
        <v>218</v>
      </c>
      <c r="E178" s="270" t="s">
        <v>1</v>
      </c>
      <c r="F178" s="271" t="s">
        <v>270</v>
      </c>
      <c r="G178" s="269"/>
      <c r="H178" s="272">
        <v>12.352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8" t="s">
        <v>218</v>
      </c>
      <c r="AU178" s="278" t="s">
        <v>93</v>
      </c>
      <c r="AV178" s="14" t="s">
        <v>93</v>
      </c>
      <c r="AW178" s="14" t="s">
        <v>38</v>
      </c>
      <c r="AX178" s="14" t="s">
        <v>83</v>
      </c>
      <c r="AY178" s="278" t="s">
        <v>127</v>
      </c>
    </row>
    <row r="179" s="15" customFormat="1">
      <c r="A179" s="15"/>
      <c r="B179" s="279"/>
      <c r="C179" s="280"/>
      <c r="D179" s="250" t="s">
        <v>218</v>
      </c>
      <c r="E179" s="281" t="s">
        <v>1</v>
      </c>
      <c r="F179" s="282" t="s">
        <v>221</v>
      </c>
      <c r="G179" s="280"/>
      <c r="H179" s="283">
        <v>12.352</v>
      </c>
      <c r="I179" s="284"/>
      <c r="J179" s="280"/>
      <c r="K179" s="280"/>
      <c r="L179" s="285"/>
      <c r="M179" s="286"/>
      <c r="N179" s="287"/>
      <c r="O179" s="287"/>
      <c r="P179" s="287"/>
      <c r="Q179" s="287"/>
      <c r="R179" s="287"/>
      <c r="S179" s="287"/>
      <c r="T179" s="28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9" t="s">
        <v>218</v>
      </c>
      <c r="AU179" s="289" t="s">
        <v>93</v>
      </c>
      <c r="AV179" s="15" t="s">
        <v>152</v>
      </c>
      <c r="AW179" s="15" t="s">
        <v>38</v>
      </c>
      <c r="AX179" s="15" t="s">
        <v>91</v>
      </c>
      <c r="AY179" s="289" t="s">
        <v>127</v>
      </c>
    </row>
    <row r="180" s="2" customFormat="1" ht="16.5" customHeight="1">
      <c r="A180" s="40"/>
      <c r="B180" s="41"/>
      <c r="C180" s="237" t="s">
        <v>271</v>
      </c>
      <c r="D180" s="237" t="s">
        <v>130</v>
      </c>
      <c r="E180" s="238" t="s">
        <v>272</v>
      </c>
      <c r="F180" s="239" t="s">
        <v>273</v>
      </c>
      <c r="G180" s="240" t="s">
        <v>245</v>
      </c>
      <c r="H180" s="241">
        <v>476.49400000000003</v>
      </c>
      <c r="I180" s="242"/>
      <c r="J180" s="243">
        <f>ROUND(I180*H180,2)</f>
        <v>0</v>
      </c>
      <c r="K180" s="239" t="s">
        <v>134</v>
      </c>
      <c r="L180" s="46"/>
      <c r="M180" s="244" t="s">
        <v>1</v>
      </c>
      <c r="N180" s="245" t="s">
        <v>48</v>
      </c>
      <c r="O180" s="93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8" t="s">
        <v>152</v>
      </c>
      <c r="AT180" s="248" t="s">
        <v>130</v>
      </c>
      <c r="AU180" s="248" t="s">
        <v>93</v>
      </c>
      <c r="AY180" s="18" t="s">
        <v>127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8" t="s">
        <v>91</v>
      </c>
      <c r="BK180" s="249">
        <f>ROUND(I180*H180,2)</f>
        <v>0</v>
      </c>
      <c r="BL180" s="18" t="s">
        <v>152</v>
      </c>
      <c r="BM180" s="248" t="s">
        <v>274</v>
      </c>
    </row>
    <row r="181" s="2" customFormat="1">
      <c r="A181" s="40"/>
      <c r="B181" s="41"/>
      <c r="C181" s="42"/>
      <c r="D181" s="250" t="s">
        <v>137</v>
      </c>
      <c r="E181" s="42"/>
      <c r="F181" s="251" t="s">
        <v>275</v>
      </c>
      <c r="G181" s="42"/>
      <c r="H181" s="42"/>
      <c r="I181" s="146"/>
      <c r="J181" s="42"/>
      <c r="K181" s="42"/>
      <c r="L181" s="46"/>
      <c r="M181" s="252"/>
      <c r="N181" s="253"/>
      <c r="O181" s="93"/>
      <c r="P181" s="93"/>
      <c r="Q181" s="93"/>
      <c r="R181" s="93"/>
      <c r="S181" s="93"/>
      <c r="T181" s="94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137</v>
      </c>
      <c r="AU181" s="18" t="s">
        <v>93</v>
      </c>
    </row>
    <row r="182" s="14" customFormat="1">
      <c r="A182" s="14"/>
      <c r="B182" s="268"/>
      <c r="C182" s="269"/>
      <c r="D182" s="250" t="s">
        <v>218</v>
      </c>
      <c r="E182" s="269"/>
      <c r="F182" s="271" t="s">
        <v>276</v>
      </c>
      <c r="G182" s="269"/>
      <c r="H182" s="272">
        <v>476.49400000000003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8" t="s">
        <v>218</v>
      </c>
      <c r="AU182" s="278" t="s">
        <v>93</v>
      </c>
      <c r="AV182" s="14" t="s">
        <v>93</v>
      </c>
      <c r="AW182" s="14" t="s">
        <v>4</v>
      </c>
      <c r="AX182" s="14" t="s">
        <v>91</v>
      </c>
      <c r="AY182" s="278" t="s">
        <v>127</v>
      </c>
    </row>
    <row r="183" s="2" customFormat="1" ht="16.5" customHeight="1">
      <c r="A183" s="40"/>
      <c r="B183" s="41"/>
      <c r="C183" s="237" t="s">
        <v>277</v>
      </c>
      <c r="D183" s="237" t="s">
        <v>130</v>
      </c>
      <c r="E183" s="238" t="s">
        <v>278</v>
      </c>
      <c r="F183" s="239" t="s">
        <v>279</v>
      </c>
      <c r="G183" s="240" t="s">
        <v>245</v>
      </c>
      <c r="H183" s="241">
        <v>12.352</v>
      </c>
      <c r="I183" s="242"/>
      <c r="J183" s="243">
        <f>ROUND(I183*H183,2)</f>
        <v>0</v>
      </c>
      <c r="K183" s="239" t="s">
        <v>134</v>
      </c>
      <c r="L183" s="46"/>
      <c r="M183" s="244" t="s">
        <v>1</v>
      </c>
      <c r="N183" s="245" t="s">
        <v>48</v>
      </c>
      <c r="O183" s="93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48" t="s">
        <v>152</v>
      </c>
      <c r="AT183" s="248" t="s">
        <v>130</v>
      </c>
      <c r="AU183" s="248" t="s">
        <v>93</v>
      </c>
      <c r="AY183" s="18" t="s">
        <v>127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8" t="s">
        <v>91</v>
      </c>
      <c r="BK183" s="249">
        <f>ROUND(I183*H183,2)</f>
        <v>0</v>
      </c>
      <c r="BL183" s="18" t="s">
        <v>152</v>
      </c>
      <c r="BM183" s="248" t="s">
        <v>280</v>
      </c>
    </row>
    <row r="184" s="13" customFormat="1">
      <c r="A184" s="13"/>
      <c r="B184" s="258"/>
      <c r="C184" s="259"/>
      <c r="D184" s="250" t="s">
        <v>218</v>
      </c>
      <c r="E184" s="260" t="s">
        <v>1</v>
      </c>
      <c r="F184" s="261" t="s">
        <v>259</v>
      </c>
      <c r="G184" s="259"/>
      <c r="H184" s="260" t="s">
        <v>1</v>
      </c>
      <c r="I184" s="262"/>
      <c r="J184" s="259"/>
      <c r="K184" s="259"/>
      <c r="L184" s="263"/>
      <c r="M184" s="264"/>
      <c r="N184" s="265"/>
      <c r="O184" s="265"/>
      <c r="P184" s="265"/>
      <c r="Q184" s="265"/>
      <c r="R184" s="265"/>
      <c r="S184" s="265"/>
      <c r="T184" s="26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7" t="s">
        <v>218</v>
      </c>
      <c r="AU184" s="267" t="s">
        <v>93</v>
      </c>
      <c r="AV184" s="13" t="s">
        <v>91</v>
      </c>
      <c r="AW184" s="13" t="s">
        <v>38</v>
      </c>
      <c r="AX184" s="13" t="s">
        <v>83</v>
      </c>
      <c r="AY184" s="267" t="s">
        <v>127</v>
      </c>
    </row>
    <row r="185" s="14" customFormat="1">
      <c r="A185" s="14"/>
      <c r="B185" s="268"/>
      <c r="C185" s="269"/>
      <c r="D185" s="250" t="s">
        <v>218</v>
      </c>
      <c r="E185" s="270" t="s">
        <v>1</v>
      </c>
      <c r="F185" s="271" t="s">
        <v>281</v>
      </c>
      <c r="G185" s="269"/>
      <c r="H185" s="272">
        <v>12.352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8" t="s">
        <v>218</v>
      </c>
      <c r="AU185" s="278" t="s">
        <v>93</v>
      </c>
      <c r="AV185" s="14" t="s">
        <v>93</v>
      </c>
      <c r="AW185" s="14" t="s">
        <v>38</v>
      </c>
      <c r="AX185" s="14" t="s">
        <v>83</v>
      </c>
      <c r="AY185" s="278" t="s">
        <v>127</v>
      </c>
    </row>
    <row r="186" s="15" customFormat="1">
      <c r="A186" s="15"/>
      <c r="B186" s="279"/>
      <c r="C186" s="280"/>
      <c r="D186" s="250" t="s">
        <v>218</v>
      </c>
      <c r="E186" s="281" t="s">
        <v>1</v>
      </c>
      <c r="F186" s="282" t="s">
        <v>221</v>
      </c>
      <c r="G186" s="280"/>
      <c r="H186" s="283">
        <v>12.352</v>
      </c>
      <c r="I186" s="284"/>
      <c r="J186" s="280"/>
      <c r="K186" s="280"/>
      <c r="L186" s="285"/>
      <c r="M186" s="286"/>
      <c r="N186" s="287"/>
      <c r="O186" s="287"/>
      <c r="P186" s="287"/>
      <c r="Q186" s="287"/>
      <c r="R186" s="287"/>
      <c r="S186" s="287"/>
      <c r="T186" s="28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9" t="s">
        <v>218</v>
      </c>
      <c r="AU186" s="289" t="s">
        <v>93</v>
      </c>
      <c r="AV186" s="15" t="s">
        <v>152</v>
      </c>
      <c r="AW186" s="15" t="s">
        <v>38</v>
      </c>
      <c r="AX186" s="15" t="s">
        <v>91</v>
      </c>
      <c r="AY186" s="289" t="s">
        <v>127</v>
      </c>
    </row>
    <row r="187" s="2" customFormat="1" ht="16.5" customHeight="1">
      <c r="A187" s="40"/>
      <c r="B187" s="41"/>
      <c r="C187" s="237" t="s">
        <v>8</v>
      </c>
      <c r="D187" s="237" t="s">
        <v>130</v>
      </c>
      <c r="E187" s="238" t="s">
        <v>282</v>
      </c>
      <c r="F187" s="239" t="s">
        <v>283</v>
      </c>
      <c r="G187" s="240" t="s">
        <v>245</v>
      </c>
      <c r="H187" s="241">
        <v>24.704000000000001</v>
      </c>
      <c r="I187" s="242"/>
      <c r="J187" s="243">
        <f>ROUND(I187*H187,2)</f>
        <v>0</v>
      </c>
      <c r="K187" s="239" t="s">
        <v>134</v>
      </c>
      <c r="L187" s="46"/>
      <c r="M187" s="244" t="s">
        <v>1</v>
      </c>
      <c r="N187" s="245" t="s">
        <v>48</v>
      </c>
      <c r="O187" s="93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8" t="s">
        <v>152</v>
      </c>
      <c r="AT187" s="248" t="s">
        <v>130</v>
      </c>
      <c r="AU187" s="248" t="s">
        <v>93</v>
      </c>
      <c r="AY187" s="18" t="s">
        <v>127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8" t="s">
        <v>91</v>
      </c>
      <c r="BK187" s="249">
        <f>ROUND(I187*H187,2)</f>
        <v>0</v>
      </c>
      <c r="BL187" s="18" t="s">
        <v>152</v>
      </c>
      <c r="BM187" s="248" t="s">
        <v>284</v>
      </c>
    </row>
    <row r="188" s="14" customFormat="1">
      <c r="A188" s="14"/>
      <c r="B188" s="268"/>
      <c r="C188" s="269"/>
      <c r="D188" s="250" t="s">
        <v>218</v>
      </c>
      <c r="E188" s="269"/>
      <c r="F188" s="271" t="s">
        <v>285</v>
      </c>
      <c r="G188" s="269"/>
      <c r="H188" s="272">
        <v>24.704000000000001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8" t="s">
        <v>218</v>
      </c>
      <c r="AU188" s="278" t="s">
        <v>93</v>
      </c>
      <c r="AV188" s="14" t="s">
        <v>93</v>
      </c>
      <c r="AW188" s="14" t="s">
        <v>4</v>
      </c>
      <c r="AX188" s="14" t="s">
        <v>91</v>
      </c>
      <c r="AY188" s="278" t="s">
        <v>127</v>
      </c>
    </row>
    <row r="189" s="2" customFormat="1" ht="16.5" customHeight="1">
      <c r="A189" s="40"/>
      <c r="B189" s="41"/>
      <c r="C189" s="237" t="s">
        <v>286</v>
      </c>
      <c r="D189" s="237" t="s">
        <v>130</v>
      </c>
      <c r="E189" s="238" t="s">
        <v>287</v>
      </c>
      <c r="F189" s="239" t="s">
        <v>288</v>
      </c>
      <c r="G189" s="240" t="s">
        <v>245</v>
      </c>
      <c r="H189" s="241">
        <v>204.93199999999999</v>
      </c>
      <c r="I189" s="242"/>
      <c r="J189" s="243">
        <f>ROUND(I189*H189,2)</f>
        <v>0</v>
      </c>
      <c r="K189" s="239" t="s">
        <v>134</v>
      </c>
      <c r="L189" s="46"/>
      <c r="M189" s="244" t="s">
        <v>1</v>
      </c>
      <c r="N189" s="245" t="s">
        <v>48</v>
      </c>
      <c r="O189" s="93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8" t="s">
        <v>152</v>
      </c>
      <c r="AT189" s="248" t="s">
        <v>130</v>
      </c>
      <c r="AU189" s="248" t="s">
        <v>93</v>
      </c>
      <c r="AY189" s="18" t="s">
        <v>127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8" t="s">
        <v>91</v>
      </c>
      <c r="BK189" s="249">
        <f>ROUND(I189*H189,2)</f>
        <v>0</v>
      </c>
      <c r="BL189" s="18" t="s">
        <v>152</v>
      </c>
      <c r="BM189" s="248" t="s">
        <v>289</v>
      </c>
    </row>
    <row r="190" s="14" customFormat="1">
      <c r="A190" s="14"/>
      <c r="B190" s="268"/>
      <c r="C190" s="269"/>
      <c r="D190" s="250" t="s">
        <v>218</v>
      </c>
      <c r="E190" s="270" t="s">
        <v>1</v>
      </c>
      <c r="F190" s="271" t="s">
        <v>290</v>
      </c>
      <c r="G190" s="269"/>
      <c r="H190" s="272">
        <v>146.18199999999999</v>
      </c>
      <c r="I190" s="273"/>
      <c r="J190" s="269"/>
      <c r="K190" s="269"/>
      <c r="L190" s="274"/>
      <c r="M190" s="275"/>
      <c r="N190" s="276"/>
      <c r="O190" s="276"/>
      <c r="P190" s="276"/>
      <c r="Q190" s="276"/>
      <c r="R190" s="276"/>
      <c r="S190" s="276"/>
      <c r="T190" s="27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8" t="s">
        <v>218</v>
      </c>
      <c r="AU190" s="278" t="s">
        <v>93</v>
      </c>
      <c r="AV190" s="14" t="s">
        <v>93</v>
      </c>
      <c r="AW190" s="14" t="s">
        <v>38</v>
      </c>
      <c r="AX190" s="14" t="s">
        <v>83</v>
      </c>
      <c r="AY190" s="278" t="s">
        <v>127</v>
      </c>
    </row>
    <row r="191" s="16" customFormat="1">
      <c r="A191" s="16"/>
      <c r="B191" s="290"/>
      <c r="C191" s="291"/>
      <c r="D191" s="250" t="s">
        <v>218</v>
      </c>
      <c r="E191" s="292" t="s">
        <v>1</v>
      </c>
      <c r="F191" s="293" t="s">
        <v>291</v>
      </c>
      <c r="G191" s="291"/>
      <c r="H191" s="294">
        <v>146.18199999999999</v>
      </c>
      <c r="I191" s="295"/>
      <c r="J191" s="291"/>
      <c r="K191" s="291"/>
      <c r="L191" s="296"/>
      <c r="M191" s="297"/>
      <c r="N191" s="298"/>
      <c r="O191" s="298"/>
      <c r="P191" s="298"/>
      <c r="Q191" s="298"/>
      <c r="R191" s="298"/>
      <c r="S191" s="298"/>
      <c r="T191" s="299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300" t="s">
        <v>218</v>
      </c>
      <c r="AU191" s="300" t="s">
        <v>93</v>
      </c>
      <c r="AV191" s="16" t="s">
        <v>145</v>
      </c>
      <c r="AW191" s="16" t="s">
        <v>38</v>
      </c>
      <c r="AX191" s="16" t="s">
        <v>83</v>
      </c>
      <c r="AY191" s="300" t="s">
        <v>127</v>
      </c>
    </row>
    <row r="192" s="14" customFormat="1">
      <c r="A192" s="14"/>
      <c r="B192" s="268"/>
      <c r="C192" s="269"/>
      <c r="D192" s="250" t="s">
        <v>218</v>
      </c>
      <c r="E192" s="270" t="s">
        <v>1</v>
      </c>
      <c r="F192" s="271" t="s">
        <v>292</v>
      </c>
      <c r="G192" s="269"/>
      <c r="H192" s="272">
        <v>58.75</v>
      </c>
      <c r="I192" s="273"/>
      <c r="J192" s="269"/>
      <c r="K192" s="269"/>
      <c r="L192" s="274"/>
      <c r="M192" s="275"/>
      <c r="N192" s="276"/>
      <c r="O192" s="276"/>
      <c r="P192" s="276"/>
      <c r="Q192" s="276"/>
      <c r="R192" s="276"/>
      <c r="S192" s="276"/>
      <c r="T192" s="27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8" t="s">
        <v>218</v>
      </c>
      <c r="AU192" s="278" t="s">
        <v>93</v>
      </c>
      <c r="AV192" s="14" t="s">
        <v>93</v>
      </c>
      <c r="AW192" s="14" t="s">
        <v>38</v>
      </c>
      <c r="AX192" s="14" t="s">
        <v>83</v>
      </c>
      <c r="AY192" s="278" t="s">
        <v>127</v>
      </c>
    </row>
    <row r="193" s="15" customFormat="1">
      <c r="A193" s="15"/>
      <c r="B193" s="279"/>
      <c r="C193" s="280"/>
      <c r="D193" s="250" t="s">
        <v>218</v>
      </c>
      <c r="E193" s="281" t="s">
        <v>1</v>
      </c>
      <c r="F193" s="282" t="s">
        <v>221</v>
      </c>
      <c r="G193" s="280"/>
      <c r="H193" s="283">
        <v>204.93199999999999</v>
      </c>
      <c r="I193" s="284"/>
      <c r="J193" s="280"/>
      <c r="K193" s="280"/>
      <c r="L193" s="285"/>
      <c r="M193" s="286"/>
      <c r="N193" s="287"/>
      <c r="O193" s="287"/>
      <c r="P193" s="287"/>
      <c r="Q193" s="287"/>
      <c r="R193" s="287"/>
      <c r="S193" s="287"/>
      <c r="T193" s="28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9" t="s">
        <v>218</v>
      </c>
      <c r="AU193" s="289" t="s">
        <v>93</v>
      </c>
      <c r="AV193" s="15" t="s">
        <v>152</v>
      </c>
      <c r="AW193" s="15" t="s">
        <v>38</v>
      </c>
      <c r="AX193" s="15" t="s">
        <v>91</v>
      </c>
      <c r="AY193" s="289" t="s">
        <v>127</v>
      </c>
    </row>
    <row r="194" s="2" customFormat="1" ht="16.5" customHeight="1">
      <c r="A194" s="40"/>
      <c r="B194" s="41"/>
      <c r="C194" s="237" t="s">
        <v>293</v>
      </c>
      <c r="D194" s="237" t="s">
        <v>130</v>
      </c>
      <c r="E194" s="238" t="s">
        <v>294</v>
      </c>
      <c r="F194" s="239" t="s">
        <v>295</v>
      </c>
      <c r="G194" s="240" t="s">
        <v>245</v>
      </c>
      <c r="H194" s="241">
        <v>2049.3200000000002</v>
      </c>
      <c r="I194" s="242"/>
      <c r="J194" s="243">
        <f>ROUND(I194*H194,2)</f>
        <v>0</v>
      </c>
      <c r="K194" s="239" t="s">
        <v>134</v>
      </c>
      <c r="L194" s="46"/>
      <c r="M194" s="244" t="s">
        <v>1</v>
      </c>
      <c r="N194" s="245" t="s">
        <v>48</v>
      </c>
      <c r="O194" s="93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8" t="s">
        <v>152</v>
      </c>
      <c r="AT194" s="248" t="s">
        <v>130</v>
      </c>
      <c r="AU194" s="248" t="s">
        <v>93</v>
      </c>
      <c r="AY194" s="18" t="s">
        <v>127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8" t="s">
        <v>91</v>
      </c>
      <c r="BK194" s="249">
        <f>ROUND(I194*H194,2)</f>
        <v>0</v>
      </c>
      <c r="BL194" s="18" t="s">
        <v>152</v>
      </c>
      <c r="BM194" s="248" t="s">
        <v>296</v>
      </c>
    </row>
    <row r="195" s="14" customFormat="1">
      <c r="A195" s="14"/>
      <c r="B195" s="268"/>
      <c r="C195" s="269"/>
      <c r="D195" s="250" t="s">
        <v>218</v>
      </c>
      <c r="E195" s="269"/>
      <c r="F195" s="271" t="s">
        <v>297</v>
      </c>
      <c r="G195" s="269"/>
      <c r="H195" s="272">
        <v>2049.3200000000002</v>
      </c>
      <c r="I195" s="273"/>
      <c r="J195" s="269"/>
      <c r="K195" s="269"/>
      <c r="L195" s="274"/>
      <c r="M195" s="275"/>
      <c r="N195" s="276"/>
      <c r="O195" s="276"/>
      <c r="P195" s="276"/>
      <c r="Q195" s="276"/>
      <c r="R195" s="276"/>
      <c r="S195" s="276"/>
      <c r="T195" s="27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8" t="s">
        <v>218</v>
      </c>
      <c r="AU195" s="278" t="s">
        <v>93</v>
      </c>
      <c r="AV195" s="14" t="s">
        <v>93</v>
      </c>
      <c r="AW195" s="14" t="s">
        <v>4</v>
      </c>
      <c r="AX195" s="14" t="s">
        <v>91</v>
      </c>
      <c r="AY195" s="278" t="s">
        <v>127</v>
      </c>
    </row>
    <row r="196" s="2" customFormat="1" ht="16.5" customHeight="1">
      <c r="A196" s="40"/>
      <c r="B196" s="41"/>
      <c r="C196" s="237" t="s">
        <v>298</v>
      </c>
      <c r="D196" s="237" t="s">
        <v>130</v>
      </c>
      <c r="E196" s="238" t="s">
        <v>299</v>
      </c>
      <c r="F196" s="239" t="s">
        <v>300</v>
      </c>
      <c r="G196" s="240" t="s">
        <v>245</v>
      </c>
      <c r="H196" s="241">
        <v>204.93199999999999</v>
      </c>
      <c r="I196" s="242"/>
      <c r="J196" s="243">
        <f>ROUND(I196*H196,2)</f>
        <v>0</v>
      </c>
      <c r="K196" s="239" t="s">
        <v>134</v>
      </c>
      <c r="L196" s="46"/>
      <c r="M196" s="244" t="s">
        <v>1</v>
      </c>
      <c r="N196" s="245" t="s">
        <v>48</v>
      </c>
      <c r="O196" s="93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48" t="s">
        <v>152</v>
      </c>
      <c r="AT196" s="248" t="s">
        <v>130</v>
      </c>
      <c r="AU196" s="248" t="s">
        <v>93</v>
      </c>
      <c r="AY196" s="18" t="s">
        <v>127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8" t="s">
        <v>91</v>
      </c>
      <c r="BK196" s="249">
        <f>ROUND(I196*H196,2)</f>
        <v>0</v>
      </c>
      <c r="BL196" s="18" t="s">
        <v>152</v>
      </c>
      <c r="BM196" s="248" t="s">
        <v>301</v>
      </c>
    </row>
    <row r="197" s="2" customFormat="1" ht="16.5" customHeight="1">
      <c r="A197" s="40"/>
      <c r="B197" s="41"/>
      <c r="C197" s="237" t="s">
        <v>302</v>
      </c>
      <c r="D197" s="237" t="s">
        <v>130</v>
      </c>
      <c r="E197" s="238" t="s">
        <v>303</v>
      </c>
      <c r="F197" s="239" t="s">
        <v>304</v>
      </c>
      <c r="G197" s="240" t="s">
        <v>305</v>
      </c>
      <c r="H197" s="241">
        <v>368.87799999999999</v>
      </c>
      <c r="I197" s="242"/>
      <c r="J197" s="243">
        <f>ROUND(I197*H197,2)</f>
        <v>0</v>
      </c>
      <c r="K197" s="239" t="s">
        <v>134</v>
      </c>
      <c r="L197" s="46"/>
      <c r="M197" s="244" t="s">
        <v>1</v>
      </c>
      <c r="N197" s="245" t="s">
        <v>48</v>
      </c>
      <c r="O197" s="93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8" t="s">
        <v>152</v>
      </c>
      <c r="AT197" s="248" t="s">
        <v>130</v>
      </c>
      <c r="AU197" s="248" t="s">
        <v>93</v>
      </c>
      <c r="AY197" s="18" t="s">
        <v>127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8" t="s">
        <v>91</v>
      </c>
      <c r="BK197" s="249">
        <f>ROUND(I197*H197,2)</f>
        <v>0</v>
      </c>
      <c r="BL197" s="18" t="s">
        <v>152</v>
      </c>
      <c r="BM197" s="248" t="s">
        <v>306</v>
      </c>
    </row>
    <row r="198" s="14" customFormat="1">
      <c r="A198" s="14"/>
      <c r="B198" s="268"/>
      <c r="C198" s="269"/>
      <c r="D198" s="250" t="s">
        <v>218</v>
      </c>
      <c r="E198" s="269"/>
      <c r="F198" s="271" t="s">
        <v>307</v>
      </c>
      <c r="G198" s="269"/>
      <c r="H198" s="272">
        <v>368.87799999999999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8" t="s">
        <v>218</v>
      </c>
      <c r="AU198" s="278" t="s">
        <v>93</v>
      </c>
      <c r="AV198" s="14" t="s">
        <v>93</v>
      </c>
      <c r="AW198" s="14" t="s">
        <v>4</v>
      </c>
      <c r="AX198" s="14" t="s">
        <v>91</v>
      </c>
      <c r="AY198" s="278" t="s">
        <v>127</v>
      </c>
    </row>
    <row r="199" s="2" customFormat="1" ht="16.5" customHeight="1">
      <c r="A199" s="40"/>
      <c r="B199" s="41"/>
      <c r="C199" s="237" t="s">
        <v>308</v>
      </c>
      <c r="D199" s="237" t="s">
        <v>130</v>
      </c>
      <c r="E199" s="238" t="s">
        <v>309</v>
      </c>
      <c r="F199" s="239" t="s">
        <v>310</v>
      </c>
      <c r="G199" s="240" t="s">
        <v>245</v>
      </c>
      <c r="H199" s="241">
        <v>238.24700000000001</v>
      </c>
      <c r="I199" s="242"/>
      <c r="J199" s="243">
        <f>ROUND(I199*H199,2)</f>
        <v>0</v>
      </c>
      <c r="K199" s="239" t="s">
        <v>134</v>
      </c>
      <c r="L199" s="46"/>
      <c r="M199" s="244" t="s">
        <v>1</v>
      </c>
      <c r="N199" s="245" t="s">
        <v>48</v>
      </c>
      <c r="O199" s="93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8" t="s">
        <v>152</v>
      </c>
      <c r="AT199" s="248" t="s">
        <v>130</v>
      </c>
      <c r="AU199" s="248" t="s">
        <v>93</v>
      </c>
      <c r="AY199" s="18" t="s">
        <v>127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8" t="s">
        <v>91</v>
      </c>
      <c r="BK199" s="249">
        <f>ROUND(I199*H199,2)</f>
        <v>0</v>
      </c>
      <c r="BL199" s="18" t="s">
        <v>152</v>
      </c>
      <c r="BM199" s="248" t="s">
        <v>311</v>
      </c>
    </row>
    <row r="200" s="14" customFormat="1">
      <c r="A200" s="14"/>
      <c r="B200" s="268"/>
      <c r="C200" s="269"/>
      <c r="D200" s="250" t="s">
        <v>218</v>
      </c>
      <c r="E200" s="270" t="s">
        <v>1</v>
      </c>
      <c r="F200" s="271" t="s">
        <v>312</v>
      </c>
      <c r="G200" s="269"/>
      <c r="H200" s="272">
        <v>238.24700000000001</v>
      </c>
      <c r="I200" s="273"/>
      <c r="J200" s="269"/>
      <c r="K200" s="269"/>
      <c r="L200" s="274"/>
      <c r="M200" s="275"/>
      <c r="N200" s="276"/>
      <c r="O200" s="276"/>
      <c r="P200" s="276"/>
      <c r="Q200" s="276"/>
      <c r="R200" s="276"/>
      <c r="S200" s="276"/>
      <c r="T200" s="27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8" t="s">
        <v>218</v>
      </c>
      <c r="AU200" s="278" t="s">
        <v>93</v>
      </c>
      <c r="AV200" s="14" t="s">
        <v>93</v>
      </c>
      <c r="AW200" s="14" t="s">
        <v>38</v>
      </c>
      <c r="AX200" s="14" t="s">
        <v>83</v>
      </c>
      <c r="AY200" s="278" t="s">
        <v>127</v>
      </c>
    </row>
    <row r="201" s="15" customFormat="1">
      <c r="A201" s="15"/>
      <c r="B201" s="279"/>
      <c r="C201" s="280"/>
      <c r="D201" s="250" t="s">
        <v>218</v>
      </c>
      <c r="E201" s="281" t="s">
        <v>1</v>
      </c>
      <c r="F201" s="282" t="s">
        <v>221</v>
      </c>
      <c r="G201" s="280"/>
      <c r="H201" s="283">
        <v>238.24700000000001</v>
      </c>
      <c r="I201" s="284"/>
      <c r="J201" s="280"/>
      <c r="K201" s="280"/>
      <c r="L201" s="285"/>
      <c r="M201" s="286"/>
      <c r="N201" s="287"/>
      <c r="O201" s="287"/>
      <c r="P201" s="287"/>
      <c r="Q201" s="287"/>
      <c r="R201" s="287"/>
      <c r="S201" s="287"/>
      <c r="T201" s="28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9" t="s">
        <v>218</v>
      </c>
      <c r="AU201" s="289" t="s">
        <v>93</v>
      </c>
      <c r="AV201" s="15" t="s">
        <v>152</v>
      </c>
      <c r="AW201" s="15" t="s">
        <v>38</v>
      </c>
      <c r="AX201" s="15" t="s">
        <v>91</v>
      </c>
      <c r="AY201" s="289" t="s">
        <v>127</v>
      </c>
    </row>
    <row r="202" s="2" customFormat="1" ht="16.5" customHeight="1">
      <c r="A202" s="40"/>
      <c r="B202" s="41"/>
      <c r="C202" s="237" t="s">
        <v>7</v>
      </c>
      <c r="D202" s="237" t="s">
        <v>130</v>
      </c>
      <c r="E202" s="238" t="s">
        <v>309</v>
      </c>
      <c r="F202" s="239" t="s">
        <v>310</v>
      </c>
      <c r="G202" s="240" t="s">
        <v>245</v>
      </c>
      <c r="H202" s="241">
        <v>89.546000000000006</v>
      </c>
      <c r="I202" s="242"/>
      <c r="J202" s="243">
        <f>ROUND(I202*H202,2)</f>
        <v>0</v>
      </c>
      <c r="K202" s="239" t="s">
        <v>134</v>
      </c>
      <c r="L202" s="46"/>
      <c r="M202" s="244" t="s">
        <v>1</v>
      </c>
      <c r="N202" s="245" t="s">
        <v>48</v>
      </c>
      <c r="O202" s="93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8" t="s">
        <v>152</v>
      </c>
      <c r="AT202" s="248" t="s">
        <v>130</v>
      </c>
      <c r="AU202" s="248" t="s">
        <v>93</v>
      </c>
      <c r="AY202" s="18" t="s">
        <v>127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8" t="s">
        <v>91</v>
      </c>
      <c r="BK202" s="249">
        <f>ROUND(I202*H202,2)</f>
        <v>0</v>
      </c>
      <c r="BL202" s="18" t="s">
        <v>152</v>
      </c>
      <c r="BM202" s="248" t="s">
        <v>313</v>
      </c>
    </row>
    <row r="203" s="14" customFormat="1">
      <c r="A203" s="14"/>
      <c r="B203" s="268"/>
      <c r="C203" s="269"/>
      <c r="D203" s="250" t="s">
        <v>218</v>
      </c>
      <c r="E203" s="270" t="s">
        <v>1</v>
      </c>
      <c r="F203" s="271" t="s">
        <v>314</v>
      </c>
      <c r="G203" s="269"/>
      <c r="H203" s="272">
        <v>89.546000000000006</v>
      </c>
      <c r="I203" s="273"/>
      <c r="J203" s="269"/>
      <c r="K203" s="269"/>
      <c r="L203" s="274"/>
      <c r="M203" s="275"/>
      <c r="N203" s="276"/>
      <c r="O203" s="276"/>
      <c r="P203" s="276"/>
      <c r="Q203" s="276"/>
      <c r="R203" s="276"/>
      <c r="S203" s="276"/>
      <c r="T203" s="27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8" t="s">
        <v>218</v>
      </c>
      <c r="AU203" s="278" t="s">
        <v>93</v>
      </c>
      <c r="AV203" s="14" t="s">
        <v>93</v>
      </c>
      <c r="AW203" s="14" t="s">
        <v>38</v>
      </c>
      <c r="AX203" s="14" t="s">
        <v>83</v>
      </c>
      <c r="AY203" s="278" t="s">
        <v>127</v>
      </c>
    </row>
    <row r="204" s="15" customFormat="1">
      <c r="A204" s="15"/>
      <c r="B204" s="279"/>
      <c r="C204" s="280"/>
      <c r="D204" s="250" t="s">
        <v>218</v>
      </c>
      <c r="E204" s="281" t="s">
        <v>1</v>
      </c>
      <c r="F204" s="282" t="s">
        <v>221</v>
      </c>
      <c r="G204" s="280"/>
      <c r="H204" s="283">
        <v>89.546000000000006</v>
      </c>
      <c r="I204" s="284"/>
      <c r="J204" s="280"/>
      <c r="K204" s="280"/>
      <c r="L204" s="285"/>
      <c r="M204" s="286"/>
      <c r="N204" s="287"/>
      <c r="O204" s="287"/>
      <c r="P204" s="287"/>
      <c r="Q204" s="287"/>
      <c r="R204" s="287"/>
      <c r="S204" s="287"/>
      <c r="T204" s="28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9" t="s">
        <v>218</v>
      </c>
      <c r="AU204" s="289" t="s">
        <v>93</v>
      </c>
      <c r="AV204" s="15" t="s">
        <v>152</v>
      </c>
      <c r="AW204" s="15" t="s">
        <v>38</v>
      </c>
      <c r="AX204" s="15" t="s">
        <v>91</v>
      </c>
      <c r="AY204" s="289" t="s">
        <v>127</v>
      </c>
    </row>
    <row r="205" s="2" customFormat="1" ht="16.5" customHeight="1">
      <c r="A205" s="40"/>
      <c r="B205" s="41"/>
      <c r="C205" s="301" t="s">
        <v>315</v>
      </c>
      <c r="D205" s="301" t="s">
        <v>316</v>
      </c>
      <c r="E205" s="302" t="s">
        <v>317</v>
      </c>
      <c r="F205" s="303" t="s">
        <v>318</v>
      </c>
      <c r="G205" s="304" t="s">
        <v>305</v>
      </c>
      <c r="H205" s="305">
        <v>179.09200000000001</v>
      </c>
      <c r="I205" s="306"/>
      <c r="J205" s="307">
        <f>ROUND(I205*H205,2)</f>
        <v>0</v>
      </c>
      <c r="K205" s="303" t="s">
        <v>134</v>
      </c>
      <c r="L205" s="308"/>
      <c r="M205" s="309" t="s">
        <v>1</v>
      </c>
      <c r="N205" s="310" t="s">
        <v>48</v>
      </c>
      <c r="O205" s="93"/>
      <c r="P205" s="246">
        <f>O205*H205</f>
        <v>0</v>
      </c>
      <c r="Q205" s="246">
        <v>1</v>
      </c>
      <c r="R205" s="246">
        <f>Q205*H205</f>
        <v>179.09200000000001</v>
      </c>
      <c r="S205" s="246">
        <v>0</v>
      </c>
      <c r="T205" s="24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8" t="s">
        <v>173</v>
      </c>
      <c r="AT205" s="248" t="s">
        <v>316</v>
      </c>
      <c r="AU205" s="248" t="s">
        <v>93</v>
      </c>
      <c r="AY205" s="18" t="s">
        <v>127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8" t="s">
        <v>91</v>
      </c>
      <c r="BK205" s="249">
        <f>ROUND(I205*H205,2)</f>
        <v>0</v>
      </c>
      <c r="BL205" s="18" t="s">
        <v>152</v>
      </c>
      <c r="BM205" s="248" t="s">
        <v>319</v>
      </c>
    </row>
    <row r="206" s="2" customFormat="1">
      <c r="A206" s="40"/>
      <c r="B206" s="41"/>
      <c r="C206" s="42"/>
      <c r="D206" s="250" t="s">
        <v>137</v>
      </c>
      <c r="E206" s="42"/>
      <c r="F206" s="251" t="s">
        <v>320</v>
      </c>
      <c r="G206" s="42"/>
      <c r="H206" s="42"/>
      <c r="I206" s="146"/>
      <c r="J206" s="42"/>
      <c r="K206" s="42"/>
      <c r="L206" s="46"/>
      <c r="M206" s="252"/>
      <c r="N206" s="253"/>
      <c r="O206" s="93"/>
      <c r="P206" s="93"/>
      <c r="Q206" s="93"/>
      <c r="R206" s="93"/>
      <c r="S206" s="93"/>
      <c r="T206" s="94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137</v>
      </c>
      <c r="AU206" s="18" t="s">
        <v>93</v>
      </c>
    </row>
    <row r="207" s="14" customFormat="1">
      <c r="A207" s="14"/>
      <c r="B207" s="268"/>
      <c r="C207" s="269"/>
      <c r="D207" s="250" t="s">
        <v>218</v>
      </c>
      <c r="E207" s="269"/>
      <c r="F207" s="271" t="s">
        <v>321</v>
      </c>
      <c r="G207" s="269"/>
      <c r="H207" s="272">
        <v>179.09200000000001</v>
      </c>
      <c r="I207" s="273"/>
      <c r="J207" s="269"/>
      <c r="K207" s="269"/>
      <c r="L207" s="274"/>
      <c r="M207" s="275"/>
      <c r="N207" s="276"/>
      <c r="O207" s="276"/>
      <c r="P207" s="276"/>
      <c r="Q207" s="276"/>
      <c r="R207" s="276"/>
      <c r="S207" s="276"/>
      <c r="T207" s="27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8" t="s">
        <v>218</v>
      </c>
      <c r="AU207" s="278" t="s">
        <v>93</v>
      </c>
      <c r="AV207" s="14" t="s">
        <v>93</v>
      </c>
      <c r="AW207" s="14" t="s">
        <v>4</v>
      </c>
      <c r="AX207" s="14" t="s">
        <v>91</v>
      </c>
      <c r="AY207" s="278" t="s">
        <v>127</v>
      </c>
    </row>
    <row r="208" s="2" customFormat="1" ht="16.5" customHeight="1">
      <c r="A208" s="40"/>
      <c r="B208" s="41"/>
      <c r="C208" s="237" t="s">
        <v>322</v>
      </c>
      <c r="D208" s="237" t="s">
        <v>130</v>
      </c>
      <c r="E208" s="238" t="s">
        <v>323</v>
      </c>
      <c r="F208" s="239" t="s">
        <v>324</v>
      </c>
      <c r="G208" s="240" t="s">
        <v>245</v>
      </c>
      <c r="H208" s="241">
        <v>1.153</v>
      </c>
      <c r="I208" s="242"/>
      <c r="J208" s="243">
        <f>ROUND(I208*H208,2)</f>
        <v>0</v>
      </c>
      <c r="K208" s="239" t="s">
        <v>134</v>
      </c>
      <c r="L208" s="46"/>
      <c r="M208" s="244" t="s">
        <v>1</v>
      </c>
      <c r="N208" s="245" t="s">
        <v>48</v>
      </c>
      <c r="O208" s="93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8" t="s">
        <v>152</v>
      </c>
      <c r="AT208" s="248" t="s">
        <v>130</v>
      </c>
      <c r="AU208" s="248" t="s">
        <v>93</v>
      </c>
      <c r="AY208" s="18" t="s">
        <v>127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8" t="s">
        <v>91</v>
      </c>
      <c r="BK208" s="249">
        <f>ROUND(I208*H208,2)</f>
        <v>0</v>
      </c>
      <c r="BL208" s="18" t="s">
        <v>152</v>
      </c>
      <c r="BM208" s="248" t="s">
        <v>325</v>
      </c>
    </row>
    <row r="209" s="14" customFormat="1">
      <c r="A209" s="14"/>
      <c r="B209" s="268"/>
      <c r="C209" s="269"/>
      <c r="D209" s="250" t="s">
        <v>218</v>
      </c>
      <c r="E209" s="270" t="s">
        <v>1</v>
      </c>
      <c r="F209" s="271" t="s">
        <v>326</v>
      </c>
      <c r="G209" s="269"/>
      <c r="H209" s="272">
        <v>1.153</v>
      </c>
      <c r="I209" s="273"/>
      <c r="J209" s="269"/>
      <c r="K209" s="269"/>
      <c r="L209" s="274"/>
      <c r="M209" s="275"/>
      <c r="N209" s="276"/>
      <c r="O209" s="276"/>
      <c r="P209" s="276"/>
      <c r="Q209" s="276"/>
      <c r="R209" s="276"/>
      <c r="S209" s="276"/>
      <c r="T209" s="27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8" t="s">
        <v>218</v>
      </c>
      <c r="AU209" s="278" t="s">
        <v>93</v>
      </c>
      <c r="AV209" s="14" t="s">
        <v>93</v>
      </c>
      <c r="AW209" s="14" t="s">
        <v>38</v>
      </c>
      <c r="AX209" s="14" t="s">
        <v>83</v>
      </c>
      <c r="AY209" s="278" t="s">
        <v>127</v>
      </c>
    </row>
    <row r="210" s="15" customFormat="1">
      <c r="A210" s="15"/>
      <c r="B210" s="279"/>
      <c r="C210" s="280"/>
      <c r="D210" s="250" t="s">
        <v>218</v>
      </c>
      <c r="E210" s="281" t="s">
        <v>1</v>
      </c>
      <c r="F210" s="282" t="s">
        <v>221</v>
      </c>
      <c r="G210" s="280"/>
      <c r="H210" s="283">
        <v>1.153</v>
      </c>
      <c r="I210" s="284"/>
      <c r="J210" s="280"/>
      <c r="K210" s="280"/>
      <c r="L210" s="285"/>
      <c r="M210" s="286"/>
      <c r="N210" s="287"/>
      <c r="O210" s="287"/>
      <c r="P210" s="287"/>
      <c r="Q210" s="287"/>
      <c r="R210" s="287"/>
      <c r="S210" s="287"/>
      <c r="T210" s="28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9" t="s">
        <v>218</v>
      </c>
      <c r="AU210" s="289" t="s">
        <v>93</v>
      </c>
      <c r="AV210" s="15" t="s">
        <v>152</v>
      </c>
      <c r="AW210" s="15" t="s">
        <v>38</v>
      </c>
      <c r="AX210" s="15" t="s">
        <v>91</v>
      </c>
      <c r="AY210" s="289" t="s">
        <v>127</v>
      </c>
    </row>
    <row r="211" s="2" customFormat="1" ht="16.5" customHeight="1">
      <c r="A211" s="40"/>
      <c r="B211" s="41"/>
      <c r="C211" s="301" t="s">
        <v>327</v>
      </c>
      <c r="D211" s="301" t="s">
        <v>316</v>
      </c>
      <c r="E211" s="302" t="s">
        <v>328</v>
      </c>
      <c r="F211" s="303" t="s">
        <v>329</v>
      </c>
      <c r="G211" s="304" t="s">
        <v>305</v>
      </c>
      <c r="H211" s="305">
        <v>2.0750000000000002</v>
      </c>
      <c r="I211" s="306"/>
      <c r="J211" s="307">
        <f>ROUND(I211*H211,2)</f>
        <v>0</v>
      </c>
      <c r="K211" s="303" t="s">
        <v>134</v>
      </c>
      <c r="L211" s="308"/>
      <c r="M211" s="309" t="s">
        <v>1</v>
      </c>
      <c r="N211" s="310" t="s">
        <v>48</v>
      </c>
      <c r="O211" s="93"/>
      <c r="P211" s="246">
        <f>O211*H211</f>
        <v>0</v>
      </c>
      <c r="Q211" s="246">
        <v>1</v>
      </c>
      <c r="R211" s="246">
        <f>Q211*H211</f>
        <v>2.0750000000000002</v>
      </c>
      <c r="S211" s="246">
        <v>0</v>
      </c>
      <c r="T211" s="24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8" t="s">
        <v>173</v>
      </c>
      <c r="AT211" s="248" t="s">
        <v>316</v>
      </c>
      <c r="AU211" s="248" t="s">
        <v>93</v>
      </c>
      <c r="AY211" s="18" t="s">
        <v>127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8" t="s">
        <v>91</v>
      </c>
      <c r="BK211" s="249">
        <f>ROUND(I211*H211,2)</f>
        <v>0</v>
      </c>
      <c r="BL211" s="18" t="s">
        <v>152</v>
      </c>
      <c r="BM211" s="248" t="s">
        <v>330</v>
      </c>
    </row>
    <row r="212" s="14" customFormat="1">
      <c r="A212" s="14"/>
      <c r="B212" s="268"/>
      <c r="C212" s="269"/>
      <c r="D212" s="250" t="s">
        <v>218</v>
      </c>
      <c r="E212" s="269"/>
      <c r="F212" s="271" t="s">
        <v>331</v>
      </c>
      <c r="G212" s="269"/>
      <c r="H212" s="272">
        <v>2.0750000000000002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8" t="s">
        <v>218</v>
      </c>
      <c r="AU212" s="278" t="s">
        <v>93</v>
      </c>
      <c r="AV212" s="14" t="s">
        <v>93</v>
      </c>
      <c r="AW212" s="14" t="s">
        <v>4</v>
      </c>
      <c r="AX212" s="14" t="s">
        <v>91</v>
      </c>
      <c r="AY212" s="278" t="s">
        <v>127</v>
      </c>
    </row>
    <row r="213" s="2" customFormat="1" ht="16.5" customHeight="1">
      <c r="A213" s="40"/>
      <c r="B213" s="41"/>
      <c r="C213" s="237" t="s">
        <v>332</v>
      </c>
      <c r="D213" s="237" t="s">
        <v>130</v>
      </c>
      <c r="E213" s="238" t="s">
        <v>333</v>
      </c>
      <c r="F213" s="239" t="s">
        <v>334</v>
      </c>
      <c r="G213" s="240" t="s">
        <v>245</v>
      </c>
      <c r="H213" s="241">
        <v>44.280000000000001</v>
      </c>
      <c r="I213" s="242"/>
      <c r="J213" s="243">
        <f>ROUND(I213*H213,2)</f>
        <v>0</v>
      </c>
      <c r="K213" s="239" t="s">
        <v>134</v>
      </c>
      <c r="L213" s="46"/>
      <c r="M213" s="244" t="s">
        <v>1</v>
      </c>
      <c r="N213" s="245" t="s">
        <v>48</v>
      </c>
      <c r="O213" s="93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8" t="s">
        <v>152</v>
      </c>
      <c r="AT213" s="248" t="s">
        <v>130</v>
      </c>
      <c r="AU213" s="248" t="s">
        <v>93</v>
      </c>
      <c r="AY213" s="18" t="s">
        <v>127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8" t="s">
        <v>91</v>
      </c>
      <c r="BK213" s="249">
        <f>ROUND(I213*H213,2)</f>
        <v>0</v>
      </c>
      <c r="BL213" s="18" t="s">
        <v>152</v>
      </c>
      <c r="BM213" s="248" t="s">
        <v>335</v>
      </c>
    </row>
    <row r="214" s="14" customFormat="1">
      <c r="A214" s="14"/>
      <c r="B214" s="268"/>
      <c r="C214" s="269"/>
      <c r="D214" s="250" t="s">
        <v>218</v>
      </c>
      <c r="E214" s="270" t="s">
        <v>1</v>
      </c>
      <c r="F214" s="271" t="s">
        <v>336</v>
      </c>
      <c r="G214" s="269"/>
      <c r="H214" s="272">
        <v>44.280000000000001</v>
      </c>
      <c r="I214" s="273"/>
      <c r="J214" s="269"/>
      <c r="K214" s="269"/>
      <c r="L214" s="274"/>
      <c r="M214" s="275"/>
      <c r="N214" s="276"/>
      <c r="O214" s="276"/>
      <c r="P214" s="276"/>
      <c r="Q214" s="276"/>
      <c r="R214" s="276"/>
      <c r="S214" s="276"/>
      <c r="T214" s="27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8" t="s">
        <v>218</v>
      </c>
      <c r="AU214" s="278" t="s">
        <v>93</v>
      </c>
      <c r="AV214" s="14" t="s">
        <v>93</v>
      </c>
      <c r="AW214" s="14" t="s">
        <v>38</v>
      </c>
      <c r="AX214" s="14" t="s">
        <v>83</v>
      </c>
      <c r="AY214" s="278" t="s">
        <v>127</v>
      </c>
    </row>
    <row r="215" s="15" customFormat="1">
      <c r="A215" s="15"/>
      <c r="B215" s="279"/>
      <c r="C215" s="280"/>
      <c r="D215" s="250" t="s">
        <v>218</v>
      </c>
      <c r="E215" s="281" t="s">
        <v>1</v>
      </c>
      <c r="F215" s="282" t="s">
        <v>221</v>
      </c>
      <c r="G215" s="280"/>
      <c r="H215" s="283">
        <v>44.280000000000001</v>
      </c>
      <c r="I215" s="284"/>
      <c r="J215" s="280"/>
      <c r="K215" s="280"/>
      <c r="L215" s="285"/>
      <c r="M215" s="286"/>
      <c r="N215" s="287"/>
      <c r="O215" s="287"/>
      <c r="P215" s="287"/>
      <c r="Q215" s="287"/>
      <c r="R215" s="287"/>
      <c r="S215" s="287"/>
      <c r="T215" s="28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9" t="s">
        <v>218</v>
      </c>
      <c r="AU215" s="289" t="s">
        <v>93</v>
      </c>
      <c r="AV215" s="15" t="s">
        <v>152</v>
      </c>
      <c r="AW215" s="15" t="s">
        <v>38</v>
      </c>
      <c r="AX215" s="15" t="s">
        <v>91</v>
      </c>
      <c r="AY215" s="289" t="s">
        <v>127</v>
      </c>
    </row>
    <row r="216" s="2" customFormat="1" ht="16.5" customHeight="1">
      <c r="A216" s="40"/>
      <c r="B216" s="41"/>
      <c r="C216" s="301" t="s">
        <v>337</v>
      </c>
      <c r="D216" s="301" t="s">
        <v>316</v>
      </c>
      <c r="E216" s="302" t="s">
        <v>338</v>
      </c>
      <c r="F216" s="303" t="s">
        <v>339</v>
      </c>
      <c r="G216" s="304" t="s">
        <v>305</v>
      </c>
      <c r="H216" s="305">
        <v>79.703999999999994</v>
      </c>
      <c r="I216" s="306"/>
      <c r="J216" s="307">
        <f>ROUND(I216*H216,2)</f>
        <v>0</v>
      </c>
      <c r="K216" s="303" t="s">
        <v>134</v>
      </c>
      <c r="L216" s="308"/>
      <c r="M216" s="309" t="s">
        <v>1</v>
      </c>
      <c r="N216" s="310" t="s">
        <v>48</v>
      </c>
      <c r="O216" s="93"/>
      <c r="P216" s="246">
        <f>O216*H216</f>
        <v>0</v>
      </c>
      <c r="Q216" s="246">
        <v>1</v>
      </c>
      <c r="R216" s="246">
        <f>Q216*H216</f>
        <v>79.703999999999994</v>
      </c>
      <c r="S216" s="246">
        <v>0</v>
      </c>
      <c r="T216" s="24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48" t="s">
        <v>173</v>
      </c>
      <c r="AT216" s="248" t="s">
        <v>316</v>
      </c>
      <c r="AU216" s="248" t="s">
        <v>93</v>
      </c>
      <c r="AY216" s="18" t="s">
        <v>127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8" t="s">
        <v>91</v>
      </c>
      <c r="BK216" s="249">
        <f>ROUND(I216*H216,2)</f>
        <v>0</v>
      </c>
      <c r="BL216" s="18" t="s">
        <v>152</v>
      </c>
      <c r="BM216" s="248" t="s">
        <v>340</v>
      </c>
    </row>
    <row r="217" s="14" customFormat="1">
      <c r="A217" s="14"/>
      <c r="B217" s="268"/>
      <c r="C217" s="269"/>
      <c r="D217" s="250" t="s">
        <v>218</v>
      </c>
      <c r="E217" s="269"/>
      <c r="F217" s="271" t="s">
        <v>341</v>
      </c>
      <c r="G217" s="269"/>
      <c r="H217" s="272">
        <v>79.703999999999994</v>
      </c>
      <c r="I217" s="273"/>
      <c r="J217" s="269"/>
      <c r="K217" s="269"/>
      <c r="L217" s="274"/>
      <c r="M217" s="275"/>
      <c r="N217" s="276"/>
      <c r="O217" s="276"/>
      <c r="P217" s="276"/>
      <c r="Q217" s="276"/>
      <c r="R217" s="276"/>
      <c r="S217" s="276"/>
      <c r="T217" s="27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8" t="s">
        <v>218</v>
      </c>
      <c r="AU217" s="278" t="s">
        <v>93</v>
      </c>
      <c r="AV217" s="14" t="s">
        <v>93</v>
      </c>
      <c r="AW217" s="14" t="s">
        <v>4</v>
      </c>
      <c r="AX217" s="14" t="s">
        <v>91</v>
      </c>
      <c r="AY217" s="278" t="s">
        <v>127</v>
      </c>
    </row>
    <row r="218" s="2" customFormat="1" ht="16.5" customHeight="1">
      <c r="A218" s="40"/>
      <c r="B218" s="41"/>
      <c r="C218" s="237" t="s">
        <v>342</v>
      </c>
      <c r="D218" s="237" t="s">
        <v>130</v>
      </c>
      <c r="E218" s="238" t="s">
        <v>343</v>
      </c>
      <c r="F218" s="239" t="s">
        <v>344</v>
      </c>
      <c r="G218" s="240" t="s">
        <v>216</v>
      </c>
      <c r="H218" s="241">
        <v>318.45999999999998</v>
      </c>
      <c r="I218" s="242"/>
      <c r="J218" s="243">
        <f>ROUND(I218*H218,2)</f>
        <v>0</v>
      </c>
      <c r="K218" s="239" t="s">
        <v>1</v>
      </c>
      <c r="L218" s="46"/>
      <c r="M218" s="244" t="s">
        <v>1</v>
      </c>
      <c r="N218" s="245" t="s">
        <v>48</v>
      </c>
      <c r="O218" s="93"/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48" t="s">
        <v>152</v>
      </c>
      <c r="AT218" s="248" t="s">
        <v>130</v>
      </c>
      <c r="AU218" s="248" t="s">
        <v>93</v>
      </c>
      <c r="AY218" s="18" t="s">
        <v>127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8" t="s">
        <v>91</v>
      </c>
      <c r="BK218" s="249">
        <f>ROUND(I218*H218,2)</f>
        <v>0</v>
      </c>
      <c r="BL218" s="18" t="s">
        <v>152</v>
      </c>
      <c r="BM218" s="248" t="s">
        <v>345</v>
      </c>
    </row>
    <row r="219" s="14" customFormat="1">
      <c r="A219" s="14"/>
      <c r="B219" s="268"/>
      <c r="C219" s="269"/>
      <c r="D219" s="250" t="s">
        <v>218</v>
      </c>
      <c r="E219" s="270" t="s">
        <v>1</v>
      </c>
      <c r="F219" s="271" t="s">
        <v>346</v>
      </c>
      <c r="G219" s="269"/>
      <c r="H219" s="272">
        <v>122.16</v>
      </c>
      <c r="I219" s="273"/>
      <c r="J219" s="269"/>
      <c r="K219" s="269"/>
      <c r="L219" s="274"/>
      <c r="M219" s="275"/>
      <c r="N219" s="276"/>
      <c r="O219" s="276"/>
      <c r="P219" s="276"/>
      <c r="Q219" s="276"/>
      <c r="R219" s="276"/>
      <c r="S219" s="276"/>
      <c r="T219" s="27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8" t="s">
        <v>218</v>
      </c>
      <c r="AU219" s="278" t="s">
        <v>93</v>
      </c>
      <c r="AV219" s="14" t="s">
        <v>93</v>
      </c>
      <c r="AW219" s="14" t="s">
        <v>38</v>
      </c>
      <c r="AX219" s="14" t="s">
        <v>83</v>
      </c>
      <c r="AY219" s="278" t="s">
        <v>127</v>
      </c>
    </row>
    <row r="220" s="14" customFormat="1">
      <c r="A220" s="14"/>
      <c r="B220" s="268"/>
      <c r="C220" s="269"/>
      <c r="D220" s="250" t="s">
        <v>218</v>
      </c>
      <c r="E220" s="270" t="s">
        <v>1</v>
      </c>
      <c r="F220" s="271" t="s">
        <v>347</v>
      </c>
      <c r="G220" s="269"/>
      <c r="H220" s="272">
        <v>73.799999999999997</v>
      </c>
      <c r="I220" s="273"/>
      <c r="J220" s="269"/>
      <c r="K220" s="269"/>
      <c r="L220" s="274"/>
      <c r="M220" s="275"/>
      <c r="N220" s="276"/>
      <c r="O220" s="276"/>
      <c r="P220" s="276"/>
      <c r="Q220" s="276"/>
      <c r="R220" s="276"/>
      <c r="S220" s="276"/>
      <c r="T220" s="27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8" t="s">
        <v>218</v>
      </c>
      <c r="AU220" s="278" t="s">
        <v>93</v>
      </c>
      <c r="AV220" s="14" t="s">
        <v>93</v>
      </c>
      <c r="AW220" s="14" t="s">
        <v>38</v>
      </c>
      <c r="AX220" s="14" t="s">
        <v>83</v>
      </c>
      <c r="AY220" s="278" t="s">
        <v>127</v>
      </c>
    </row>
    <row r="221" s="14" customFormat="1">
      <c r="A221" s="14"/>
      <c r="B221" s="268"/>
      <c r="C221" s="269"/>
      <c r="D221" s="250" t="s">
        <v>218</v>
      </c>
      <c r="E221" s="270" t="s">
        <v>1</v>
      </c>
      <c r="F221" s="271" t="s">
        <v>348</v>
      </c>
      <c r="G221" s="269"/>
      <c r="H221" s="272">
        <v>31.600000000000001</v>
      </c>
      <c r="I221" s="273"/>
      <c r="J221" s="269"/>
      <c r="K221" s="269"/>
      <c r="L221" s="274"/>
      <c r="M221" s="275"/>
      <c r="N221" s="276"/>
      <c r="O221" s="276"/>
      <c r="P221" s="276"/>
      <c r="Q221" s="276"/>
      <c r="R221" s="276"/>
      <c r="S221" s="276"/>
      <c r="T221" s="27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8" t="s">
        <v>218</v>
      </c>
      <c r="AU221" s="278" t="s">
        <v>93</v>
      </c>
      <c r="AV221" s="14" t="s">
        <v>93</v>
      </c>
      <c r="AW221" s="14" t="s">
        <v>38</v>
      </c>
      <c r="AX221" s="14" t="s">
        <v>83</v>
      </c>
      <c r="AY221" s="278" t="s">
        <v>127</v>
      </c>
    </row>
    <row r="222" s="14" customFormat="1">
      <c r="A222" s="14"/>
      <c r="B222" s="268"/>
      <c r="C222" s="269"/>
      <c r="D222" s="250" t="s">
        <v>218</v>
      </c>
      <c r="E222" s="270" t="s">
        <v>1</v>
      </c>
      <c r="F222" s="271" t="s">
        <v>349</v>
      </c>
      <c r="G222" s="269"/>
      <c r="H222" s="272">
        <v>28.199999999999999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8" t="s">
        <v>218</v>
      </c>
      <c r="AU222" s="278" t="s">
        <v>93</v>
      </c>
      <c r="AV222" s="14" t="s">
        <v>93</v>
      </c>
      <c r="AW222" s="14" t="s">
        <v>38</v>
      </c>
      <c r="AX222" s="14" t="s">
        <v>83</v>
      </c>
      <c r="AY222" s="278" t="s">
        <v>127</v>
      </c>
    </row>
    <row r="223" s="14" customFormat="1">
      <c r="A223" s="14"/>
      <c r="B223" s="268"/>
      <c r="C223" s="269"/>
      <c r="D223" s="250" t="s">
        <v>218</v>
      </c>
      <c r="E223" s="270" t="s">
        <v>1</v>
      </c>
      <c r="F223" s="271" t="s">
        <v>350</v>
      </c>
      <c r="G223" s="269"/>
      <c r="H223" s="272">
        <v>9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8" t="s">
        <v>218</v>
      </c>
      <c r="AU223" s="278" t="s">
        <v>93</v>
      </c>
      <c r="AV223" s="14" t="s">
        <v>93</v>
      </c>
      <c r="AW223" s="14" t="s">
        <v>38</v>
      </c>
      <c r="AX223" s="14" t="s">
        <v>83</v>
      </c>
      <c r="AY223" s="278" t="s">
        <v>127</v>
      </c>
    </row>
    <row r="224" s="14" customFormat="1">
      <c r="A224" s="14"/>
      <c r="B224" s="268"/>
      <c r="C224" s="269"/>
      <c r="D224" s="250" t="s">
        <v>218</v>
      </c>
      <c r="E224" s="270" t="s">
        <v>1</v>
      </c>
      <c r="F224" s="271" t="s">
        <v>351</v>
      </c>
      <c r="G224" s="269"/>
      <c r="H224" s="272">
        <v>12.4</v>
      </c>
      <c r="I224" s="273"/>
      <c r="J224" s="269"/>
      <c r="K224" s="269"/>
      <c r="L224" s="274"/>
      <c r="M224" s="275"/>
      <c r="N224" s="276"/>
      <c r="O224" s="276"/>
      <c r="P224" s="276"/>
      <c r="Q224" s="276"/>
      <c r="R224" s="276"/>
      <c r="S224" s="276"/>
      <c r="T224" s="27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8" t="s">
        <v>218</v>
      </c>
      <c r="AU224" s="278" t="s">
        <v>93</v>
      </c>
      <c r="AV224" s="14" t="s">
        <v>93</v>
      </c>
      <c r="AW224" s="14" t="s">
        <v>38</v>
      </c>
      <c r="AX224" s="14" t="s">
        <v>83</v>
      </c>
      <c r="AY224" s="278" t="s">
        <v>127</v>
      </c>
    </row>
    <row r="225" s="14" customFormat="1">
      <c r="A225" s="14"/>
      <c r="B225" s="268"/>
      <c r="C225" s="269"/>
      <c r="D225" s="250" t="s">
        <v>218</v>
      </c>
      <c r="E225" s="270" t="s">
        <v>1</v>
      </c>
      <c r="F225" s="271" t="s">
        <v>352</v>
      </c>
      <c r="G225" s="269"/>
      <c r="H225" s="272">
        <v>29.100000000000001</v>
      </c>
      <c r="I225" s="273"/>
      <c r="J225" s="269"/>
      <c r="K225" s="269"/>
      <c r="L225" s="274"/>
      <c r="M225" s="275"/>
      <c r="N225" s="276"/>
      <c r="O225" s="276"/>
      <c r="P225" s="276"/>
      <c r="Q225" s="276"/>
      <c r="R225" s="276"/>
      <c r="S225" s="276"/>
      <c r="T225" s="27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8" t="s">
        <v>218</v>
      </c>
      <c r="AU225" s="278" t="s">
        <v>93</v>
      </c>
      <c r="AV225" s="14" t="s">
        <v>93</v>
      </c>
      <c r="AW225" s="14" t="s">
        <v>38</v>
      </c>
      <c r="AX225" s="14" t="s">
        <v>83</v>
      </c>
      <c r="AY225" s="278" t="s">
        <v>127</v>
      </c>
    </row>
    <row r="226" s="14" customFormat="1">
      <c r="A226" s="14"/>
      <c r="B226" s="268"/>
      <c r="C226" s="269"/>
      <c r="D226" s="250" t="s">
        <v>218</v>
      </c>
      <c r="E226" s="270" t="s">
        <v>1</v>
      </c>
      <c r="F226" s="271" t="s">
        <v>353</v>
      </c>
      <c r="G226" s="269"/>
      <c r="H226" s="272">
        <v>12.199999999999999</v>
      </c>
      <c r="I226" s="273"/>
      <c r="J226" s="269"/>
      <c r="K226" s="269"/>
      <c r="L226" s="274"/>
      <c r="M226" s="275"/>
      <c r="N226" s="276"/>
      <c r="O226" s="276"/>
      <c r="P226" s="276"/>
      <c r="Q226" s="276"/>
      <c r="R226" s="276"/>
      <c r="S226" s="276"/>
      <c r="T226" s="27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8" t="s">
        <v>218</v>
      </c>
      <c r="AU226" s="278" t="s">
        <v>93</v>
      </c>
      <c r="AV226" s="14" t="s">
        <v>93</v>
      </c>
      <c r="AW226" s="14" t="s">
        <v>38</v>
      </c>
      <c r="AX226" s="14" t="s">
        <v>83</v>
      </c>
      <c r="AY226" s="278" t="s">
        <v>127</v>
      </c>
    </row>
    <row r="227" s="15" customFormat="1">
      <c r="A227" s="15"/>
      <c r="B227" s="279"/>
      <c r="C227" s="280"/>
      <c r="D227" s="250" t="s">
        <v>218</v>
      </c>
      <c r="E227" s="281" t="s">
        <v>1</v>
      </c>
      <c r="F227" s="282" t="s">
        <v>221</v>
      </c>
      <c r="G227" s="280"/>
      <c r="H227" s="283">
        <v>318.45999999999998</v>
      </c>
      <c r="I227" s="284"/>
      <c r="J227" s="280"/>
      <c r="K227" s="280"/>
      <c r="L227" s="285"/>
      <c r="M227" s="286"/>
      <c r="N227" s="287"/>
      <c r="O227" s="287"/>
      <c r="P227" s="287"/>
      <c r="Q227" s="287"/>
      <c r="R227" s="287"/>
      <c r="S227" s="287"/>
      <c r="T227" s="28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9" t="s">
        <v>218</v>
      </c>
      <c r="AU227" s="289" t="s">
        <v>93</v>
      </c>
      <c r="AV227" s="15" t="s">
        <v>152</v>
      </c>
      <c r="AW227" s="15" t="s">
        <v>38</v>
      </c>
      <c r="AX227" s="15" t="s">
        <v>91</v>
      </c>
      <c r="AY227" s="289" t="s">
        <v>127</v>
      </c>
    </row>
    <row r="228" s="2" customFormat="1" ht="16.5" customHeight="1">
      <c r="A228" s="40"/>
      <c r="B228" s="41"/>
      <c r="C228" s="237" t="s">
        <v>354</v>
      </c>
      <c r="D228" s="237" t="s">
        <v>130</v>
      </c>
      <c r="E228" s="238" t="s">
        <v>355</v>
      </c>
      <c r="F228" s="239" t="s">
        <v>356</v>
      </c>
      <c r="G228" s="240" t="s">
        <v>245</v>
      </c>
      <c r="H228" s="241">
        <v>238.24700000000001</v>
      </c>
      <c r="I228" s="242"/>
      <c r="J228" s="243">
        <f>ROUND(I228*H228,2)</f>
        <v>0</v>
      </c>
      <c r="K228" s="239" t="s">
        <v>134</v>
      </c>
      <c r="L228" s="46"/>
      <c r="M228" s="244" t="s">
        <v>1</v>
      </c>
      <c r="N228" s="245" t="s">
        <v>48</v>
      </c>
      <c r="O228" s="93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48" t="s">
        <v>357</v>
      </c>
      <c r="AT228" s="248" t="s">
        <v>130</v>
      </c>
      <c r="AU228" s="248" t="s">
        <v>93</v>
      </c>
      <c r="AY228" s="18" t="s">
        <v>127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8" t="s">
        <v>91</v>
      </c>
      <c r="BK228" s="249">
        <f>ROUND(I228*H228,2)</f>
        <v>0</v>
      </c>
      <c r="BL228" s="18" t="s">
        <v>357</v>
      </c>
      <c r="BM228" s="248" t="s">
        <v>358</v>
      </c>
    </row>
    <row r="229" s="12" customFormat="1" ht="20.88" customHeight="1">
      <c r="A229" s="12"/>
      <c r="B229" s="221"/>
      <c r="C229" s="222"/>
      <c r="D229" s="223" t="s">
        <v>82</v>
      </c>
      <c r="E229" s="235" t="s">
        <v>298</v>
      </c>
      <c r="F229" s="235" t="s">
        <v>359</v>
      </c>
      <c r="G229" s="222"/>
      <c r="H229" s="222"/>
      <c r="I229" s="225"/>
      <c r="J229" s="236">
        <f>BK229</f>
        <v>0</v>
      </c>
      <c r="K229" s="222"/>
      <c r="L229" s="227"/>
      <c r="M229" s="228"/>
      <c r="N229" s="229"/>
      <c r="O229" s="229"/>
      <c r="P229" s="230">
        <f>SUM(P230:P245)</f>
        <v>0</v>
      </c>
      <c r="Q229" s="229"/>
      <c r="R229" s="230">
        <f>SUM(R230:R245)</f>
        <v>13.219403</v>
      </c>
      <c r="S229" s="229"/>
      <c r="T229" s="231">
        <f>SUM(T230:T245)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2" t="s">
        <v>91</v>
      </c>
      <c r="AT229" s="233" t="s">
        <v>82</v>
      </c>
      <c r="AU229" s="233" t="s">
        <v>93</v>
      </c>
      <c r="AY229" s="232" t="s">
        <v>127</v>
      </c>
      <c r="BK229" s="234">
        <f>SUM(BK230:BK245)</f>
        <v>0</v>
      </c>
    </row>
    <row r="230" s="2" customFormat="1" ht="16.5" customHeight="1">
      <c r="A230" s="40"/>
      <c r="B230" s="41"/>
      <c r="C230" s="237" t="s">
        <v>360</v>
      </c>
      <c r="D230" s="237" t="s">
        <v>130</v>
      </c>
      <c r="E230" s="238" t="s">
        <v>361</v>
      </c>
      <c r="F230" s="239" t="s">
        <v>362</v>
      </c>
      <c r="G230" s="240" t="s">
        <v>216</v>
      </c>
      <c r="H230" s="241">
        <v>80.099999999999994</v>
      </c>
      <c r="I230" s="242"/>
      <c r="J230" s="243">
        <f>ROUND(I230*H230,2)</f>
        <v>0</v>
      </c>
      <c r="K230" s="239" t="s">
        <v>134</v>
      </c>
      <c r="L230" s="46"/>
      <c r="M230" s="244" t="s">
        <v>1</v>
      </c>
      <c r="N230" s="245" t="s">
        <v>48</v>
      </c>
      <c r="O230" s="93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48" t="s">
        <v>152</v>
      </c>
      <c r="AT230" s="248" t="s">
        <v>130</v>
      </c>
      <c r="AU230" s="248" t="s">
        <v>145</v>
      </c>
      <c r="AY230" s="18" t="s">
        <v>127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8" t="s">
        <v>91</v>
      </c>
      <c r="BK230" s="249">
        <f>ROUND(I230*H230,2)</f>
        <v>0</v>
      </c>
      <c r="BL230" s="18" t="s">
        <v>152</v>
      </c>
      <c r="BM230" s="248" t="s">
        <v>363</v>
      </c>
    </row>
    <row r="231" s="14" customFormat="1">
      <c r="A231" s="14"/>
      <c r="B231" s="268"/>
      <c r="C231" s="269"/>
      <c r="D231" s="250" t="s">
        <v>218</v>
      </c>
      <c r="E231" s="270" t="s">
        <v>1</v>
      </c>
      <c r="F231" s="271" t="s">
        <v>364</v>
      </c>
      <c r="G231" s="269"/>
      <c r="H231" s="272">
        <v>80.099999999999994</v>
      </c>
      <c r="I231" s="273"/>
      <c r="J231" s="269"/>
      <c r="K231" s="269"/>
      <c r="L231" s="274"/>
      <c r="M231" s="275"/>
      <c r="N231" s="276"/>
      <c r="O231" s="276"/>
      <c r="P231" s="276"/>
      <c r="Q231" s="276"/>
      <c r="R231" s="276"/>
      <c r="S231" s="276"/>
      <c r="T231" s="27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8" t="s">
        <v>218</v>
      </c>
      <c r="AU231" s="278" t="s">
        <v>145</v>
      </c>
      <c r="AV231" s="14" t="s">
        <v>93</v>
      </c>
      <c r="AW231" s="14" t="s">
        <v>38</v>
      </c>
      <c r="AX231" s="14" t="s">
        <v>83</v>
      </c>
      <c r="AY231" s="278" t="s">
        <v>127</v>
      </c>
    </row>
    <row r="232" s="15" customFormat="1">
      <c r="A232" s="15"/>
      <c r="B232" s="279"/>
      <c r="C232" s="280"/>
      <c r="D232" s="250" t="s">
        <v>218</v>
      </c>
      <c r="E232" s="281" t="s">
        <v>1</v>
      </c>
      <c r="F232" s="282" t="s">
        <v>221</v>
      </c>
      <c r="G232" s="280"/>
      <c r="H232" s="283">
        <v>80.099999999999994</v>
      </c>
      <c r="I232" s="284"/>
      <c r="J232" s="280"/>
      <c r="K232" s="280"/>
      <c r="L232" s="285"/>
      <c r="M232" s="286"/>
      <c r="N232" s="287"/>
      <c r="O232" s="287"/>
      <c r="P232" s="287"/>
      <c r="Q232" s="287"/>
      <c r="R232" s="287"/>
      <c r="S232" s="287"/>
      <c r="T232" s="28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9" t="s">
        <v>218</v>
      </c>
      <c r="AU232" s="289" t="s">
        <v>145</v>
      </c>
      <c r="AV232" s="15" t="s">
        <v>152</v>
      </c>
      <c r="AW232" s="15" t="s">
        <v>38</v>
      </c>
      <c r="AX232" s="15" t="s">
        <v>91</v>
      </c>
      <c r="AY232" s="289" t="s">
        <v>127</v>
      </c>
    </row>
    <row r="233" s="2" customFormat="1" ht="16.5" customHeight="1">
      <c r="A233" s="40"/>
      <c r="B233" s="41"/>
      <c r="C233" s="237" t="s">
        <v>365</v>
      </c>
      <c r="D233" s="237" t="s">
        <v>130</v>
      </c>
      <c r="E233" s="238" t="s">
        <v>366</v>
      </c>
      <c r="F233" s="239" t="s">
        <v>367</v>
      </c>
      <c r="G233" s="240" t="s">
        <v>216</v>
      </c>
      <c r="H233" s="241">
        <v>80.099999999999994</v>
      </c>
      <c r="I233" s="242"/>
      <c r="J233" s="243">
        <f>ROUND(I233*H233,2)</f>
        <v>0</v>
      </c>
      <c r="K233" s="239" t="s">
        <v>134</v>
      </c>
      <c r="L233" s="46"/>
      <c r="M233" s="244" t="s">
        <v>1</v>
      </c>
      <c r="N233" s="245" t="s">
        <v>48</v>
      </c>
      <c r="O233" s="93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8" t="s">
        <v>152</v>
      </c>
      <c r="AT233" s="248" t="s">
        <v>130</v>
      </c>
      <c r="AU233" s="248" t="s">
        <v>145</v>
      </c>
      <c r="AY233" s="18" t="s">
        <v>127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8" t="s">
        <v>91</v>
      </c>
      <c r="BK233" s="249">
        <f>ROUND(I233*H233,2)</f>
        <v>0</v>
      </c>
      <c r="BL233" s="18" t="s">
        <v>152</v>
      </c>
      <c r="BM233" s="248" t="s">
        <v>368</v>
      </c>
    </row>
    <row r="234" s="14" customFormat="1">
      <c r="A234" s="14"/>
      <c r="B234" s="268"/>
      <c r="C234" s="269"/>
      <c r="D234" s="250" t="s">
        <v>218</v>
      </c>
      <c r="E234" s="270" t="s">
        <v>1</v>
      </c>
      <c r="F234" s="271" t="s">
        <v>364</v>
      </c>
      <c r="G234" s="269"/>
      <c r="H234" s="272">
        <v>80.099999999999994</v>
      </c>
      <c r="I234" s="273"/>
      <c r="J234" s="269"/>
      <c r="K234" s="269"/>
      <c r="L234" s="274"/>
      <c r="M234" s="275"/>
      <c r="N234" s="276"/>
      <c r="O234" s="276"/>
      <c r="P234" s="276"/>
      <c r="Q234" s="276"/>
      <c r="R234" s="276"/>
      <c r="S234" s="276"/>
      <c r="T234" s="27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8" t="s">
        <v>218</v>
      </c>
      <c r="AU234" s="278" t="s">
        <v>145</v>
      </c>
      <c r="AV234" s="14" t="s">
        <v>93</v>
      </c>
      <c r="AW234" s="14" t="s">
        <v>38</v>
      </c>
      <c r="AX234" s="14" t="s">
        <v>83</v>
      </c>
      <c r="AY234" s="278" t="s">
        <v>127</v>
      </c>
    </row>
    <row r="235" s="15" customFormat="1">
      <c r="A235" s="15"/>
      <c r="B235" s="279"/>
      <c r="C235" s="280"/>
      <c r="D235" s="250" t="s">
        <v>218</v>
      </c>
      <c r="E235" s="281" t="s">
        <v>1</v>
      </c>
      <c r="F235" s="282" t="s">
        <v>221</v>
      </c>
      <c r="G235" s="280"/>
      <c r="H235" s="283">
        <v>80.099999999999994</v>
      </c>
      <c r="I235" s="284"/>
      <c r="J235" s="280"/>
      <c r="K235" s="280"/>
      <c r="L235" s="285"/>
      <c r="M235" s="286"/>
      <c r="N235" s="287"/>
      <c r="O235" s="287"/>
      <c r="P235" s="287"/>
      <c r="Q235" s="287"/>
      <c r="R235" s="287"/>
      <c r="S235" s="287"/>
      <c r="T235" s="28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9" t="s">
        <v>218</v>
      </c>
      <c r="AU235" s="289" t="s">
        <v>145</v>
      </c>
      <c r="AV235" s="15" t="s">
        <v>152</v>
      </c>
      <c r="AW235" s="15" t="s">
        <v>38</v>
      </c>
      <c r="AX235" s="15" t="s">
        <v>91</v>
      </c>
      <c r="AY235" s="289" t="s">
        <v>127</v>
      </c>
    </row>
    <row r="236" s="2" customFormat="1" ht="16.5" customHeight="1">
      <c r="A236" s="40"/>
      <c r="B236" s="41"/>
      <c r="C236" s="301" t="s">
        <v>369</v>
      </c>
      <c r="D236" s="301" t="s">
        <v>316</v>
      </c>
      <c r="E236" s="302" t="s">
        <v>370</v>
      </c>
      <c r="F236" s="303" t="s">
        <v>371</v>
      </c>
      <c r="G236" s="304" t="s">
        <v>305</v>
      </c>
      <c r="H236" s="305">
        <v>13.217000000000001</v>
      </c>
      <c r="I236" s="306"/>
      <c r="J236" s="307">
        <f>ROUND(I236*H236,2)</f>
        <v>0</v>
      </c>
      <c r="K236" s="303" t="s">
        <v>134</v>
      </c>
      <c r="L236" s="308"/>
      <c r="M236" s="309" t="s">
        <v>1</v>
      </c>
      <c r="N236" s="310" t="s">
        <v>48</v>
      </c>
      <c r="O236" s="93"/>
      <c r="P236" s="246">
        <f>O236*H236</f>
        <v>0</v>
      </c>
      <c r="Q236" s="246">
        <v>1</v>
      </c>
      <c r="R236" s="246">
        <f>Q236*H236</f>
        <v>13.217000000000001</v>
      </c>
      <c r="S236" s="246">
        <v>0</v>
      </c>
      <c r="T236" s="247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8" t="s">
        <v>173</v>
      </c>
      <c r="AT236" s="248" t="s">
        <v>316</v>
      </c>
      <c r="AU236" s="248" t="s">
        <v>145</v>
      </c>
      <c r="AY236" s="18" t="s">
        <v>127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8" t="s">
        <v>91</v>
      </c>
      <c r="BK236" s="249">
        <f>ROUND(I236*H236,2)</f>
        <v>0</v>
      </c>
      <c r="BL236" s="18" t="s">
        <v>152</v>
      </c>
      <c r="BM236" s="248" t="s">
        <v>372</v>
      </c>
    </row>
    <row r="237" s="2" customFormat="1">
      <c r="A237" s="40"/>
      <c r="B237" s="41"/>
      <c r="C237" s="42"/>
      <c r="D237" s="250" t="s">
        <v>137</v>
      </c>
      <c r="E237" s="42"/>
      <c r="F237" s="251" t="s">
        <v>373</v>
      </c>
      <c r="G237" s="42"/>
      <c r="H237" s="42"/>
      <c r="I237" s="146"/>
      <c r="J237" s="42"/>
      <c r="K237" s="42"/>
      <c r="L237" s="46"/>
      <c r="M237" s="252"/>
      <c r="N237" s="253"/>
      <c r="O237" s="93"/>
      <c r="P237" s="93"/>
      <c r="Q237" s="93"/>
      <c r="R237" s="93"/>
      <c r="S237" s="93"/>
      <c r="T237" s="94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137</v>
      </c>
      <c r="AU237" s="18" t="s">
        <v>145</v>
      </c>
    </row>
    <row r="238" s="14" customFormat="1">
      <c r="A238" s="14"/>
      <c r="B238" s="268"/>
      <c r="C238" s="269"/>
      <c r="D238" s="250" t="s">
        <v>218</v>
      </c>
      <c r="E238" s="269"/>
      <c r="F238" s="271" t="s">
        <v>374</v>
      </c>
      <c r="G238" s="269"/>
      <c r="H238" s="272">
        <v>13.217000000000001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8" t="s">
        <v>218</v>
      </c>
      <c r="AU238" s="278" t="s">
        <v>145</v>
      </c>
      <c r="AV238" s="14" t="s">
        <v>93</v>
      </c>
      <c r="AW238" s="14" t="s">
        <v>4</v>
      </c>
      <c r="AX238" s="14" t="s">
        <v>91</v>
      </c>
      <c r="AY238" s="278" t="s">
        <v>127</v>
      </c>
    </row>
    <row r="239" s="2" customFormat="1" ht="16.5" customHeight="1">
      <c r="A239" s="40"/>
      <c r="B239" s="41"/>
      <c r="C239" s="237" t="s">
        <v>375</v>
      </c>
      <c r="D239" s="237" t="s">
        <v>130</v>
      </c>
      <c r="E239" s="238" t="s">
        <v>376</v>
      </c>
      <c r="F239" s="239" t="s">
        <v>377</v>
      </c>
      <c r="G239" s="240" t="s">
        <v>216</v>
      </c>
      <c r="H239" s="241">
        <v>80.099999999999994</v>
      </c>
      <c r="I239" s="242"/>
      <c r="J239" s="243">
        <f>ROUND(I239*H239,2)</f>
        <v>0</v>
      </c>
      <c r="K239" s="239" t="s">
        <v>134</v>
      </c>
      <c r="L239" s="46"/>
      <c r="M239" s="244" t="s">
        <v>1</v>
      </c>
      <c r="N239" s="245" t="s">
        <v>48</v>
      </c>
      <c r="O239" s="93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48" t="s">
        <v>152</v>
      </c>
      <c r="AT239" s="248" t="s">
        <v>130</v>
      </c>
      <c r="AU239" s="248" t="s">
        <v>145</v>
      </c>
      <c r="AY239" s="18" t="s">
        <v>127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8" t="s">
        <v>91</v>
      </c>
      <c r="BK239" s="249">
        <f>ROUND(I239*H239,2)</f>
        <v>0</v>
      </c>
      <c r="BL239" s="18" t="s">
        <v>152</v>
      </c>
      <c r="BM239" s="248" t="s">
        <v>378</v>
      </c>
    </row>
    <row r="240" s="14" customFormat="1">
      <c r="A240" s="14"/>
      <c r="B240" s="268"/>
      <c r="C240" s="269"/>
      <c r="D240" s="250" t="s">
        <v>218</v>
      </c>
      <c r="E240" s="270" t="s">
        <v>1</v>
      </c>
      <c r="F240" s="271" t="s">
        <v>364</v>
      </c>
      <c r="G240" s="269"/>
      <c r="H240" s="272">
        <v>80.099999999999994</v>
      </c>
      <c r="I240" s="273"/>
      <c r="J240" s="269"/>
      <c r="K240" s="269"/>
      <c r="L240" s="274"/>
      <c r="M240" s="275"/>
      <c r="N240" s="276"/>
      <c r="O240" s="276"/>
      <c r="P240" s="276"/>
      <c r="Q240" s="276"/>
      <c r="R240" s="276"/>
      <c r="S240" s="276"/>
      <c r="T240" s="27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8" t="s">
        <v>218</v>
      </c>
      <c r="AU240" s="278" t="s">
        <v>145</v>
      </c>
      <c r="AV240" s="14" t="s">
        <v>93</v>
      </c>
      <c r="AW240" s="14" t="s">
        <v>38</v>
      </c>
      <c r="AX240" s="14" t="s">
        <v>83</v>
      </c>
      <c r="AY240" s="278" t="s">
        <v>127</v>
      </c>
    </row>
    <row r="241" s="15" customFormat="1">
      <c r="A241" s="15"/>
      <c r="B241" s="279"/>
      <c r="C241" s="280"/>
      <c r="D241" s="250" t="s">
        <v>218</v>
      </c>
      <c r="E241" s="281" t="s">
        <v>1</v>
      </c>
      <c r="F241" s="282" t="s">
        <v>221</v>
      </c>
      <c r="G241" s="280"/>
      <c r="H241" s="283">
        <v>80.099999999999994</v>
      </c>
      <c r="I241" s="284"/>
      <c r="J241" s="280"/>
      <c r="K241" s="280"/>
      <c r="L241" s="285"/>
      <c r="M241" s="286"/>
      <c r="N241" s="287"/>
      <c r="O241" s="287"/>
      <c r="P241" s="287"/>
      <c r="Q241" s="287"/>
      <c r="R241" s="287"/>
      <c r="S241" s="287"/>
      <c r="T241" s="28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9" t="s">
        <v>218</v>
      </c>
      <c r="AU241" s="289" t="s">
        <v>145</v>
      </c>
      <c r="AV241" s="15" t="s">
        <v>152</v>
      </c>
      <c r="AW241" s="15" t="s">
        <v>38</v>
      </c>
      <c r="AX241" s="15" t="s">
        <v>91</v>
      </c>
      <c r="AY241" s="289" t="s">
        <v>127</v>
      </c>
    </row>
    <row r="242" s="2" customFormat="1" ht="16.5" customHeight="1">
      <c r="A242" s="40"/>
      <c r="B242" s="41"/>
      <c r="C242" s="301" t="s">
        <v>379</v>
      </c>
      <c r="D242" s="301" t="s">
        <v>316</v>
      </c>
      <c r="E242" s="302" t="s">
        <v>380</v>
      </c>
      <c r="F242" s="303" t="s">
        <v>381</v>
      </c>
      <c r="G242" s="304" t="s">
        <v>382</v>
      </c>
      <c r="H242" s="305">
        <v>2.403</v>
      </c>
      <c r="I242" s="306"/>
      <c r="J242" s="307">
        <f>ROUND(I242*H242,2)</f>
        <v>0</v>
      </c>
      <c r="K242" s="303" t="s">
        <v>134</v>
      </c>
      <c r="L242" s="308"/>
      <c r="M242" s="309" t="s">
        <v>1</v>
      </c>
      <c r="N242" s="310" t="s">
        <v>48</v>
      </c>
      <c r="O242" s="93"/>
      <c r="P242" s="246">
        <f>O242*H242</f>
        <v>0</v>
      </c>
      <c r="Q242" s="246">
        <v>0.001</v>
      </c>
      <c r="R242" s="246">
        <f>Q242*H242</f>
        <v>0.0024030000000000002</v>
      </c>
      <c r="S242" s="246">
        <v>0</v>
      </c>
      <c r="T242" s="247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48" t="s">
        <v>173</v>
      </c>
      <c r="AT242" s="248" t="s">
        <v>316</v>
      </c>
      <c r="AU242" s="248" t="s">
        <v>145</v>
      </c>
      <c r="AY242" s="18" t="s">
        <v>127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8" t="s">
        <v>91</v>
      </c>
      <c r="BK242" s="249">
        <f>ROUND(I242*H242,2)</f>
        <v>0</v>
      </c>
      <c r="BL242" s="18" t="s">
        <v>152</v>
      </c>
      <c r="BM242" s="248" t="s">
        <v>383</v>
      </c>
    </row>
    <row r="243" s="14" customFormat="1">
      <c r="A243" s="14"/>
      <c r="B243" s="268"/>
      <c r="C243" s="269"/>
      <c r="D243" s="250" t="s">
        <v>218</v>
      </c>
      <c r="E243" s="269"/>
      <c r="F243" s="271" t="s">
        <v>384</v>
      </c>
      <c r="G243" s="269"/>
      <c r="H243" s="272">
        <v>2.403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8" t="s">
        <v>218</v>
      </c>
      <c r="AU243" s="278" t="s">
        <v>145</v>
      </c>
      <c r="AV243" s="14" t="s">
        <v>93</v>
      </c>
      <c r="AW243" s="14" t="s">
        <v>4</v>
      </c>
      <c r="AX243" s="14" t="s">
        <v>91</v>
      </c>
      <c r="AY243" s="278" t="s">
        <v>127</v>
      </c>
    </row>
    <row r="244" s="2" customFormat="1" ht="16.5" customHeight="1">
      <c r="A244" s="40"/>
      <c r="B244" s="41"/>
      <c r="C244" s="237" t="s">
        <v>385</v>
      </c>
      <c r="D244" s="237" t="s">
        <v>130</v>
      </c>
      <c r="E244" s="238" t="s">
        <v>386</v>
      </c>
      <c r="F244" s="239" t="s">
        <v>387</v>
      </c>
      <c r="G244" s="240" t="s">
        <v>216</v>
      </c>
      <c r="H244" s="241">
        <v>80.099999999999994</v>
      </c>
      <c r="I244" s="242"/>
      <c r="J244" s="243">
        <f>ROUND(I244*H244,2)</f>
        <v>0</v>
      </c>
      <c r="K244" s="239" t="s">
        <v>134</v>
      </c>
      <c r="L244" s="46"/>
      <c r="M244" s="244" t="s">
        <v>1</v>
      </c>
      <c r="N244" s="245" t="s">
        <v>48</v>
      </c>
      <c r="O244" s="93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48" t="s">
        <v>152</v>
      </c>
      <c r="AT244" s="248" t="s">
        <v>130</v>
      </c>
      <c r="AU244" s="248" t="s">
        <v>145</v>
      </c>
      <c r="AY244" s="18" t="s">
        <v>127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8" t="s">
        <v>91</v>
      </c>
      <c r="BK244" s="249">
        <f>ROUND(I244*H244,2)</f>
        <v>0</v>
      </c>
      <c r="BL244" s="18" t="s">
        <v>152</v>
      </c>
      <c r="BM244" s="248" t="s">
        <v>388</v>
      </c>
    </row>
    <row r="245" s="2" customFormat="1" ht="16.5" customHeight="1">
      <c r="A245" s="40"/>
      <c r="B245" s="41"/>
      <c r="C245" s="237" t="s">
        <v>389</v>
      </c>
      <c r="D245" s="237" t="s">
        <v>130</v>
      </c>
      <c r="E245" s="238" t="s">
        <v>390</v>
      </c>
      <c r="F245" s="239" t="s">
        <v>391</v>
      </c>
      <c r="G245" s="240" t="s">
        <v>216</v>
      </c>
      <c r="H245" s="241">
        <v>80.099999999999994</v>
      </c>
      <c r="I245" s="242"/>
      <c r="J245" s="243">
        <f>ROUND(I245*H245,2)</f>
        <v>0</v>
      </c>
      <c r="K245" s="239" t="s">
        <v>134</v>
      </c>
      <c r="L245" s="46"/>
      <c r="M245" s="244" t="s">
        <v>1</v>
      </c>
      <c r="N245" s="245" t="s">
        <v>48</v>
      </c>
      <c r="O245" s="93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48" t="s">
        <v>152</v>
      </c>
      <c r="AT245" s="248" t="s">
        <v>130</v>
      </c>
      <c r="AU245" s="248" t="s">
        <v>145</v>
      </c>
      <c r="AY245" s="18" t="s">
        <v>127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8" t="s">
        <v>91</v>
      </c>
      <c r="BK245" s="249">
        <f>ROUND(I245*H245,2)</f>
        <v>0</v>
      </c>
      <c r="BL245" s="18" t="s">
        <v>152</v>
      </c>
      <c r="BM245" s="248" t="s">
        <v>392</v>
      </c>
    </row>
    <row r="246" s="12" customFormat="1" ht="22.8" customHeight="1">
      <c r="A246" s="12"/>
      <c r="B246" s="221"/>
      <c r="C246" s="222"/>
      <c r="D246" s="223" t="s">
        <v>82</v>
      </c>
      <c r="E246" s="235" t="s">
        <v>93</v>
      </c>
      <c r="F246" s="235" t="s">
        <v>393</v>
      </c>
      <c r="G246" s="222"/>
      <c r="H246" s="222"/>
      <c r="I246" s="225"/>
      <c r="J246" s="236">
        <f>BK246</f>
        <v>0</v>
      </c>
      <c r="K246" s="222"/>
      <c r="L246" s="227"/>
      <c r="M246" s="228"/>
      <c r="N246" s="229"/>
      <c r="O246" s="229"/>
      <c r="P246" s="230">
        <f>SUM(P247:P267)</f>
        <v>0</v>
      </c>
      <c r="Q246" s="229"/>
      <c r="R246" s="230">
        <f>SUM(R247:R267)</f>
        <v>43.796513539999999</v>
      </c>
      <c r="S246" s="229"/>
      <c r="T246" s="231">
        <f>SUM(T247:T267)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2" t="s">
        <v>91</v>
      </c>
      <c r="AT246" s="233" t="s">
        <v>82</v>
      </c>
      <c r="AU246" s="233" t="s">
        <v>91</v>
      </c>
      <c r="AY246" s="232" t="s">
        <v>127</v>
      </c>
      <c r="BK246" s="234">
        <f>SUM(BK247:BK267)</f>
        <v>0</v>
      </c>
    </row>
    <row r="247" s="2" customFormat="1" ht="16.5" customHeight="1">
      <c r="A247" s="40"/>
      <c r="B247" s="41"/>
      <c r="C247" s="237" t="s">
        <v>394</v>
      </c>
      <c r="D247" s="237" t="s">
        <v>130</v>
      </c>
      <c r="E247" s="238" t="s">
        <v>395</v>
      </c>
      <c r="F247" s="239" t="s">
        <v>396</v>
      </c>
      <c r="G247" s="240" t="s">
        <v>240</v>
      </c>
      <c r="H247" s="241">
        <v>123</v>
      </c>
      <c r="I247" s="242"/>
      <c r="J247" s="243">
        <f>ROUND(I247*H247,2)</f>
        <v>0</v>
      </c>
      <c r="K247" s="239" t="s">
        <v>134</v>
      </c>
      <c r="L247" s="46"/>
      <c r="M247" s="244" t="s">
        <v>1</v>
      </c>
      <c r="N247" s="245" t="s">
        <v>48</v>
      </c>
      <c r="O247" s="93"/>
      <c r="P247" s="246">
        <f>O247*H247</f>
        <v>0</v>
      </c>
      <c r="Q247" s="246">
        <v>0.00072999999999999996</v>
      </c>
      <c r="R247" s="246">
        <f>Q247*H247</f>
        <v>0.089789999999999995</v>
      </c>
      <c r="S247" s="246">
        <v>0</v>
      </c>
      <c r="T247" s="247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48" t="s">
        <v>152</v>
      </c>
      <c r="AT247" s="248" t="s">
        <v>130</v>
      </c>
      <c r="AU247" s="248" t="s">
        <v>93</v>
      </c>
      <c r="AY247" s="18" t="s">
        <v>127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8" t="s">
        <v>91</v>
      </c>
      <c r="BK247" s="249">
        <f>ROUND(I247*H247,2)</f>
        <v>0</v>
      </c>
      <c r="BL247" s="18" t="s">
        <v>152</v>
      </c>
      <c r="BM247" s="248" t="s">
        <v>397</v>
      </c>
    </row>
    <row r="248" s="2" customFormat="1">
      <c r="A248" s="40"/>
      <c r="B248" s="41"/>
      <c r="C248" s="42"/>
      <c r="D248" s="250" t="s">
        <v>137</v>
      </c>
      <c r="E248" s="42"/>
      <c r="F248" s="251" t="s">
        <v>398</v>
      </c>
      <c r="G248" s="42"/>
      <c r="H248" s="42"/>
      <c r="I248" s="146"/>
      <c r="J248" s="42"/>
      <c r="K248" s="42"/>
      <c r="L248" s="46"/>
      <c r="M248" s="252"/>
      <c r="N248" s="253"/>
      <c r="O248" s="93"/>
      <c r="P248" s="93"/>
      <c r="Q248" s="93"/>
      <c r="R248" s="93"/>
      <c r="S248" s="93"/>
      <c r="T248" s="94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137</v>
      </c>
      <c r="AU248" s="18" t="s">
        <v>93</v>
      </c>
    </row>
    <row r="249" s="2" customFormat="1" ht="16.5" customHeight="1">
      <c r="A249" s="40"/>
      <c r="B249" s="41"/>
      <c r="C249" s="237" t="s">
        <v>399</v>
      </c>
      <c r="D249" s="237" t="s">
        <v>130</v>
      </c>
      <c r="E249" s="238" t="s">
        <v>400</v>
      </c>
      <c r="F249" s="239" t="s">
        <v>401</v>
      </c>
      <c r="G249" s="240" t="s">
        <v>216</v>
      </c>
      <c r="H249" s="241">
        <v>29</v>
      </c>
      <c r="I249" s="242"/>
      <c r="J249" s="243">
        <f>ROUND(I249*H249,2)</f>
        <v>0</v>
      </c>
      <c r="K249" s="239" t="s">
        <v>134</v>
      </c>
      <c r="L249" s="46"/>
      <c r="M249" s="244" t="s">
        <v>1</v>
      </c>
      <c r="N249" s="245" t="s">
        <v>48</v>
      </c>
      <c r="O249" s="93"/>
      <c r="P249" s="246">
        <f>O249*H249</f>
        <v>0</v>
      </c>
      <c r="Q249" s="246">
        <v>0.0026900000000000001</v>
      </c>
      <c r="R249" s="246">
        <f>Q249*H249</f>
        <v>0.07801000000000001</v>
      </c>
      <c r="S249" s="246">
        <v>0</v>
      </c>
      <c r="T249" s="247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48" t="s">
        <v>152</v>
      </c>
      <c r="AT249" s="248" t="s">
        <v>130</v>
      </c>
      <c r="AU249" s="248" t="s">
        <v>93</v>
      </c>
      <c r="AY249" s="18" t="s">
        <v>127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8" t="s">
        <v>91</v>
      </c>
      <c r="BK249" s="249">
        <f>ROUND(I249*H249,2)</f>
        <v>0</v>
      </c>
      <c r="BL249" s="18" t="s">
        <v>152</v>
      </c>
      <c r="BM249" s="248" t="s">
        <v>402</v>
      </c>
    </row>
    <row r="250" s="14" customFormat="1">
      <c r="A250" s="14"/>
      <c r="B250" s="268"/>
      <c r="C250" s="269"/>
      <c r="D250" s="250" t="s">
        <v>218</v>
      </c>
      <c r="E250" s="270" t="s">
        <v>1</v>
      </c>
      <c r="F250" s="271" t="s">
        <v>403</v>
      </c>
      <c r="G250" s="269"/>
      <c r="H250" s="272">
        <v>29</v>
      </c>
      <c r="I250" s="273"/>
      <c r="J250" s="269"/>
      <c r="K250" s="269"/>
      <c r="L250" s="274"/>
      <c r="M250" s="275"/>
      <c r="N250" s="276"/>
      <c r="O250" s="276"/>
      <c r="P250" s="276"/>
      <c r="Q250" s="276"/>
      <c r="R250" s="276"/>
      <c r="S250" s="276"/>
      <c r="T250" s="27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8" t="s">
        <v>218</v>
      </c>
      <c r="AU250" s="278" t="s">
        <v>93</v>
      </c>
      <c r="AV250" s="14" t="s">
        <v>93</v>
      </c>
      <c r="AW250" s="14" t="s">
        <v>38</v>
      </c>
      <c r="AX250" s="14" t="s">
        <v>83</v>
      </c>
      <c r="AY250" s="278" t="s">
        <v>127</v>
      </c>
    </row>
    <row r="251" s="15" customFormat="1">
      <c r="A251" s="15"/>
      <c r="B251" s="279"/>
      <c r="C251" s="280"/>
      <c r="D251" s="250" t="s">
        <v>218</v>
      </c>
      <c r="E251" s="281" t="s">
        <v>1</v>
      </c>
      <c r="F251" s="282" t="s">
        <v>221</v>
      </c>
      <c r="G251" s="280"/>
      <c r="H251" s="283">
        <v>29</v>
      </c>
      <c r="I251" s="284"/>
      <c r="J251" s="280"/>
      <c r="K251" s="280"/>
      <c r="L251" s="285"/>
      <c r="M251" s="286"/>
      <c r="N251" s="287"/>
      <c r="O251" s="287"/>
      <c r="P251" s="287"/>
      <c r="Q251" s="287"/>
      <c r="R251" s="287"/>
      <c r="S251" s="287"/>
      <c r="T251" s="28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89" t="s">
        <v>218</v>
      </c>
      <c r="AU251" s="289" t="s">
        <v>93</v>
      </c>
      <c r="AV251" s="15" t="s">
        <v>152</v>
      </c>
      <c r="AW251" s="15" t="s">
        <v>38</v>
      </c>
      <c r="AX251" s="15" t="s">
        <v>91</v>
      </c>
      <c r="AY251" s="289" t="s">
        <v>127</v>
      </c>
    </row>
    <row r="252" s="2" customFormat="1" ht="16.5" customHeight="1">
      <c r="A252" s="40"/>
      <c r="B252" s="41"/>
      <c r="C252" s="237" t="s">
        <v>404</v>
      </c>
      <c r="D252" s="237" t="s">
        <v>130</v>
      </c>
      <c r="E252" s="238" t="s">
        <v>405</v>
      </c>
      <c r="F252" s="239" t="s">
        <v>406</v>
      </c>
      <c r="G252" s="240" t="s">
        <v>216</v>
      </c>
      <c r="H252" s="241">
        <v>29</v>
      </c>
      <c r="I252" s="242"/>
      <c r="J252" s="243">
        <f>ROUND(I252*H252,2)</f>
        <v>0</v>
      </c>
      <c r="K252" s="239" t="s">
        <v>134</v>
      </c>
      <c r="L252" s="46"/>
      <c r="M252" s="244" t="s">
        <v>1</v>
      </c>
      <c r="N252" s="245" t="s">
        <v>48</v>
      </c>
      <c r="O252" s="93"/>
      <c r="P252" s="246">
        <f>O252*H252</f>
        <v>0</v>
      </c>
      <c r="Q252" s="246">
        <v>0</v>
      </c>
      <c r="R252" s="246">
        <f>Q252*H252</f>
        <v>0</v>
      </c>
      <c r="S252" s="246">
        <v>0</v>
      </c>
      <c r="T252" s="247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48" t="s">
        <v>152</v>
      </c>
      <c r="AT252" s="248" t="s">
        <v>130</v>
      </c>
      <c r="AU252" s="248" t="s">
        <v>93</v>
      </c>
      <c r="AY252" s="18" t="s">
        <v>127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8" t="s">
        <v>91</v>
      </c>
      <c r="BK252" s="249">
        <f>ROUND(I252*H252,2)</f>
        <v>0</v>
      </c>
      <c r="BL252" s="18" t="s">
        <v>152</v>
      </c>
      <c r="BM252" s="248" t="s">
        <v>407</v>
      </c>
    </row>
    <row r="253" s="2" customFormat="1" ht="16.5" customHeight="1">
      <c r="A253" s="40"/>
      <c r="B253" s="41"/>
      <c r="C253" s="237" t="s">
        <v>408</v>
      </c>
      <c r="D253" s="237" t="s">
        <v>130</v>
      </c>
      <c r="E253" s="238" t="s">
        <v>409</v>
      </c>
      <c r="F253" s="239" t="s">
        <v>410</v>
      </c>
      <c r="G253" s="240" t="s">
        <v>245</v>
      </c>
      <c r="H253" s="241">
        <v>0.54900000000000004</v>
      </c>
      <c r="I253" s="242"/>
      <c r="J253" s="243">
        <f>ROUND(I253*H253,2)</f>
        <v>0</v>
      </c>
      <c r="K253" s="239" t="s">
        <v>134</v>
      </c>
      <c r="L253" s="46"/>
      <c r="M253" s="244" t="s">
        <v>1</v>
      </c>
      <c r="N253" s="245" t="s">
        <v>48</v>
      </c>
      <c r="O253" s="93"/>
      <c r="P253" s="246">
        <f>O253*H253</f>
        <v>0</v>
      </c>
      <c r="Q253" s="246">
        <v>2.45329</v>
      </c>
      <c r="R253" s="246">
        <f>Q253*H253</f>
        <v>1.3468562100000001</v>
      </c>
      <c r="S253" s="246">
        <v>0</v>
      </c>
      <c r="T253" s="247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8" t="s">
        <v>152</v>
      </c>
      <c r="AT253" s="248" t="s">
        <v>130</v>
      </c>
      <c r="AU253" s="248" t="s">
        <v>93</v>
      </c>
      <c r="AY253" s="18" t="s">
        <v>127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8" t="s">
        <v>91</v>
      </c>
      <c r="BK253" s="249">
        <f>ROUND(I253*H253,2)</f>
        <v>0</v>
      </c>
      <c r="BL253" s="18" t="s">
        <v>152</v>
      </c>
      <c r="BM253" s="248" t="s">
        <v>411</v>
      </c>
    </row>
    <row r="254" s="14" customFormat="1">
      <c r="A254" s="14"/>
      <c r="B254" s="268"/>
      <c r="C254" s="269"/>
      <c r="D254" s="250" t="s">
        <v>218</v>
      </c>
      <c r="E254" s="270" t="s">
        <v>1</v>
      </c>
      <c r="F254" s="271" t="s">
        <v>412</v>
      </c>
      <c r="G254" s="269"/>
      <c r="H254" s="272">
        <v>0.54900000000000004</v>
      </c>
      <c r="I254" s="273"/>
      <c r="J254" s="269"/>
      <c r="K254" s="269"/>
      <c r="L254" s="274"/>
      <c r="M254" s="275"/>
      <c r="N254" s="276"/>
      <c r="O254" s="276"/>
      <c r="P254" s="276"/>
      <c r="Q254" s="276"/>
      <c r="R254" s="276"/>
      <c r="S254" s="276"/>
      <c r="T254" s="27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8" t="s">
        <v>218</v>
      </c>
      <c r="AU254" s="278" t="s">
        <v>93</v>
      </c>
      <c r="AV254" s="14" t="s">
        <v>93</v>
      </c>
      <c r="AW254" s="14" t="s">
        <v>38</v>
      </c>
      <c r="AX254" s="14" t="s">
        <v>83</v>
      </c>
      <c r="AY254" s="278" t="s">
        <v>127</v>
      </c>
    </row>
    <row r="255" s="15" customFormat="1">
      <c r="A255" s="15"/>
      <c r="B255" s="279"/>
      <c r="C255" s="280"/>
      <c r="D255" s="250" t="s">
        <v>218</v>
      </c>
      <c r="E255" s="281" t="s">
        <v>1</v>
      </c>
      <c r="F255" s="282" t="s">
        <v>221</v>
      </c>
      <c r="G255" s="280"/>
      <c r="H255" s="283">
        <v>0.54900000000000004</v>
      </c>
      <c r="I255" s="284"/>
      <c r="J255" s="280"/>
      <c r="K255" s="280"/>
      <c r="L255" s="285"/>
      <c r="M255" s="286"/>
      <c r="N255" s="287"/>
      <c r="O255" s="287"/>
      <c r="P255" s="287"/>
      <c r="Q255" s="287"/>
      <c r="R255" s="287"/>
      <c r="S255" s="287"/>
      <c r="T255" s="28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9" t="s">
        <v>218</v>
      </c>
      <c r="AU255" s="289" t="s">
        <v>93</v>
      </c>
      <c r="AV255" s="15" t="s">
        <v>152</v>
      </c>
      <c r="AW255" s="15" t="s">
        <v>38</v>
      </c>
      <c r="AX255" s="15" t="s">
        <v>91</v>
      </c>
      <c r="AY255" s="289" t="s">
        <v>127</v>
      </c>
    </row>
    <row r="256" s="2" customFormat="1" ht="16.5" customHeight="1">
      <c r="A256" s="40"/>
      <c r="B256" s="41"/>
      <c r="C256" s="237" t="s">
        <v>413</v>
      </c>
      <c r="D256" s="237" t="s">
        <v>130</v>
      </c>
      <c r="E256" s="238" t="s">
        <v>414</v>
      </c>
      <c r="F256" s="239" t="s">
        <v>415</v>
      </c>
      <c r="G256" s="240" t="s">
        <v>216</v>
      </c>
      <c r="H256" s="241">
        <v>4.5899999999999999</v>
      </c>
      <c r="I256" s="242"/>
      <c r="J256" s="243">
        <f>ROUND(I256*H256,2)</f>
        <v>0</v>
      </c>
      <c r="K256" s="239" t="s">
        <v>134</v>
      </c>
      <c r="L256" s="46"/>
      <c r="M256" s="244" t="s">
        <v>1</v>
      </c>
      <c r="N256" s="245" t="s">
        <v>48</v>
      </c>
      <c r="O256" s="93"/>
      <c r="P256" s="246">
        <f>O256*H256</f>
        <v>0</v>
      </c>
      <c r="Q256" s="246">
        <v>0.00264</v>
      </c>
      <c r="R256" s="246">
        <f>Q256*H256</f>
        <v>0.012117599999999999</v>
      </c>
      <c r="S256" s="246">
        <v>0</v>
      </c>
      <c r="T256" s="247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8" t="s">
        <v>152</v>
      </c>
      <c r="AT256" s="248" t="s">
        <v>130</v>
      </c>
      <c r="AU256" s="248" t="s">
        <v>93</v>
      </c>
      <c r="AY256" s="18" t="s">
        <v>127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8" t="s">
        <v>91</v>
      </c>
      <c r="BK256" s="249">
        <f>ROUND(I256*H256,2)</f>
        <v>0</v>
      </c>
      <c r="BL256" s="18" t="s">
        <v>152</v>
      </c>
      <c r="BM256" s="248" t="s">
        <v>416</v>
      </c>
    </row>
    <row r="257" s="14" customFormat="1">
      <c r="A257" s="14"/>
      <c r="B257" s="268"/>
      <c r="C257" s="269"/>
      <c r="D257" s="250" t="s">
        <v>218</v>
      </c>
      <c r="E257" s="270" t="s">
        <v>1</v>
      </c>
      <c r="F257" s="271" t="s">
        <v>417</v>
      </c>
      <c r="G257" s="269"/>
      <c r="H257" s="272">
        <v>4.5899999999999999</v>
      </c>
      <c r="I257" s="273"/>
      <c r="J257" s="269"/>
      <c r="K257" s="269"/>
      <c r="L257" s="274"/>
      <c r="M257" s="275"/>
      <c r="N257" s="276"/>
      <c r="O257" s="276"/>
      <c r="P257" s="276"/>
      <c r="Q257" s="276"/>
      <c r="R257" s="276"/>
      <c r="S257" s="276"/>
      <c r="T257" s="27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8" t="s">
        <v>218</v>
      </c>
      <c r="AU257" s="278" t="s">
        <v>93</v>
      </c>
      <c r="AV257" s="14" t="s">
        <v>93</v>
      </c>
      <c r="AW257" s="14" t="s">
        <v>38</v>
      </c>
      <c r="AX257" s="14" t="s">
        <v>83</v>
      </c>
      <c r="AY257" s="278" t="s">
        <v>127</v>
      </c>
    </row>
    <row r="258" s="15" customFormat="1">
      <c r="A258" s="15"/>
      <c r="B258" s="279"/>
      <c r="C258" s="280"/>
      <c r="D258" s="250" t="s">
        <v>218</v>
      </c>
      <c r="E258" s="281" t="s">
        <v>1</v>
      </c>
      <c r="F258" s="282" t="s">
        <v>221</v>
      </c>
      <c r="G258" s="280"/>
      <c r="H258" s="283">
        <v>4.5899999999999999</v>
      </c>
      <c r="I258" s="284"/>
      <c r="J258" s="280"/>
      <c r="K258" s="280"/>
      <c r="L258" s="285"/>
      <c r="M258" s="286"/>
      <c r="N258" s="287"/>
      <c r="O258" s="287"/>
      <c r="P258" s="287"/>
      <c r="Q258" s="287"/>
      <c r="R258" s="287"/>
      <c r="S258" s="287"/>
      <c r="T258" s="28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9" t="s">
        <v>218</v>
      </c>
      <c r="AU258" s="289" t="s">
        <v>93</v>
      </c>
      <c r="AV258" s="15" t="s">
        <v>152</v>
      </c>
      <c r="AW258" s="15" t="s">
        <v>38</v>
      </c>
      <c r="AX258" s="15" t="s">
        <v>91</v>
      </c>
      <c r="AY258" s="289" t="s">
        <v>127</v>
      </c>
    </row>
    <row r="259" s="2" customFormat="1" ht="16.5" customHeight="1">
      <c r="A259" s="40"/>
      <c r="B259" s="41"/>
      <c r="C259" s="237" t="s">
        <v>418</v>
      </c>
      <c r="D259" s="237" t="s">
        <v>130</v>
      </c>
      <c r="E259" s="238" t="s">
        <v>419</v>
      </c>
      <c r="F259" s="239" t="s">
        <v>420</v>
      </c>
      <c r="G259" s="240" t="s">
        <v>216</v>
      </c>
      <c r="H259" s="241">
        <v>4.5899999999999999</v>
      </c>
      <c r="I259" s="242"/>
      <c r="J259" s="243">
        <f>ROUND(I259*H259,2)</f>
        <v>0</v>
      </c>
      <c r="K259" s="239" t="s">
        <v>134</v>
      </c>
      <c r="L259" s="46"/>
      <c r="M259" s="244" t="s">
        <v>1</v>
      </c>
      <c r="N259" s="245" t="s">
        <v>48</v>
      </c>
      <c r="O259" s="93"/>
      <c r="P259" s="246">
        <f>O259*H259</f>
        <v>0</v>
      </c>
      <c r="Q259" s="246">
        <v>0</v>
      </c>
      <c r="R259" s="246">
        <f>Q259*H259</f>
        <v>0</v>
      </c>
      <c r="S259" s="246">
        <v>0</v>
      </c>
      <c r="T259" s="24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48" t="s">
        <v>152</v>
      </c>
      <c r="AT259" s="248" t="s">
        <v>130</v>
      </c>
      <c r="AU259" s="248" t="s">
        <v>93</v>
      </c>
      <c r="AY259" s="18" t="s">
        <v>127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8" t="s">
        <v>91</v>
      </c>
      <c r="BK259" s="249">
        <f>ROUND(I259*H259,2)</f>
        <v>0</v>
      </c>
      <c r="BL259" s="18" t="s">
        <v>152</v>
      </c>
      <c r="BM259" s="248" t="s">
        <v>421</v>
      </c>
    </row>
    <row r="260" s="2" customFormat="1" ht="16.5" customHeight="1">
      <c r="A260" s="40"/>
      <c r="B260" s="41"/>
      <c r="C260" s="237" t="s">
        <v>422</v>
      </c>
      <c r="D260" s="237" t="s">
        <v>130</v>
      </c>
      <c r="E260" s="238" t="s">
        <v>423</v>
      </c>
      <c r="F260" s="239" t="s">
        <v>424</v>
      </c>
      <c r="G260" s="240" t="s">
        <v>305</v>
      </c>
      <c r="H260" s="241">
        <v>0.069000000000000006</v>
      </c>
      <c r="I260" s="242"/>
      <c r="J260" s="243">
        <f>ROUND(I260*H260,2)</f>
        <v>0</v>
      </c>
      <c r="K260" s="239" t="s">
        <v>134</v>
      </c>
      <c r="L260" s="46"/>
      <c r="M260" s="244" t="s">
        <v>1</v>
      </c>
      <c r="N260" s="245" t="s">
        <v>48</v>
      </c>
      <c r="O260" s="93"/>
      <c r="P260" s="246">
        <f>O260*H260</f>
        <v>0</v>
      </c>
      <c r="Q260" s="246">
        <v>1.0601700000000001</v>
      </c>
      <c r="R260" s="246">
        <f>Q260*H260</f>
        <v>0.073151730000000012</v>
      </c>
      <c r="S260" s="246">
        <v>0</v>
      </c>
      <c r="T260" s="247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48" t="s">
        <v>152</v>
      </c>
      <c r="AT260" s="248" t="s">
        <v>130</v>
      </c>
      <c r="AU260" s="248" t="s">
        <v>93</v>
      </c>
      <c r="AY260" s="18" t="s">
        <v>127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8" t="s">
        <v>91</v>
      </c>
      <c r="BK260" s="249">
        <f>ROUND(I260*H260,2)</f>
        <v>0</v>
      </c>
      <c r="BL260" s="18" t="s">
        <v>152</v>
      </c>
      <c r="BM260" s="248" t="s">
        <v>425</v>
      </c>
    </row>
    <row r="261" s="14" customFormat="1">
      <c r="A261" s="14"/>
      <c r="B261" s="268"/>
      <c r="C261" s="269"/>
      <c r="D261" s="250" t="s">
        <v>218</v>
      </c>
      <c r="E261" s="270" t="s">
        <v>1</v>
      </c>
      <c r="F261" s="271" t="s">
        <v>426</v>
      </c>
      <c r="G261" s="269"/>
      <c r="H261" s="272">
        <v>0.055</v>
      </c>
      <c r="I261" s="273"/>
      <c r="J261" s="269"/>
      <c r="K261" s="269"/>
      <c r="L261" s="274"/>
      <c r="M261" s="275"/>
      <c r="N261" s="276"/>
      <c r="O261" s="276"/>
      <c r="P261" s="276"/>
      <c r="Q261" s="276"/>
      <c r="R261" s="276"/>
      <c r="S261" s="276"/>
      <c r="T261" s="27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8" t="s">
        <v>218</v>
      </c>
      <c r="AU261" s="278" t="s">
        <v>93</v>
      </c>
      <c r="AV261" s="14" t="s">
        <v>93</v>
      </c>
      <c r="AW261" s="14" t="s">
        <v>38</v>
      </c>
      <c r="AX261" s="14" t="s">
        <v>83</v>
      </c>
      <c r="AY261" s="278" t="s">
        <v>127</v>
      </c>
    </row>
    <row r="262" s="16" customFormat="1">
      <c r="A262" s="16"/>
      <c r="B262" s="290"/>
      <c r="C262" s="291"/>
      <c r="D262" s="250" t="s">
        <v>218</v>
      </c>
      <c r="E262" s="292" t="s">
        <v>1</v>
      </c>
      <c r="F262" s="293" t="s">
        <v>291</v>
      </c>
      <c r="G262" s="291"/>
      <c r="H262" s="294">
        <v>0.055</v>
      </c>
      <c r="I262" s="295"/>
      <c r="J262" s="291"/>
      <c r="K262" s="291"/>
      <c r="L262" s="296"/>
      <c r="M262" s="297"/>
      <c r="N262" s="298"/>
      <c r="O262" s="298"/>
      <c r="P262" s="298"/>
      <c r="Q262" s="298"/>
      <c r="R262" s="298"/>
      <c r="S262" s="298"/>
      <c r="T262" s="299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300" t="s">
        <v>218</v>
      </c>
      <c r="AU262" s="300" t="s">
        <v>93</v>
      </c>
      <c r="AV262" s="16" t="s">
        <v>145</v>
      </c>
      <c r="AW262" s="16" t="s">
        <v>38</v>
      </c>
      <c r="AX262" s="16" t="s">
        <v>83</v>
      </c>
      <c r="AY262" s="300" t="s">
        <v>127</v>
      </c>
    </row>
    <row r="263" s="14" customFormat="1">
      <c r="A263" s="14"/>
      <c r="B263" s="268"/>
      <c r="C263" s="269"/>
      <c r="D263" s="250" t="s">
        <v>218</v>
      </c>
      <c r="E263" s="270" t="s">
        <v>1</v>
      </c>
      <c r="F263" s="271" t="s">
        <v>427</v>
      </c>
      <c r="G263" s="269"/>
      <c r="H263" s="272">
        <v>0.014</v>
      </c>
      <c r="I263" s="273"/>
      <c r="J263" s="269"/>
      <c r="K263" s="269"/>
      <c r="L263" s="274"/>
      <c r="M263" s="275"/>
      <c r="N263" s="276"/>
      <c r="O263" s="276"/>
      <c r="P263" s="276"/>
      <c r="Q263" s="276"/>
      <c r="R263" s="276"/>
      <c r="S263" s="276"/>
      <c r="T263" s="27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8" t="s">
        <v>218</v>
      </c>
      <c r="AU263" s="278" t="s">
        <v>93</v>
      </c>
      <c r="AV263" s="14" t="s">
        <v>93</v>
      </c>
      <c r="AW263" s="14" t="s">
        <v>38</v>
      </c>
      <c r="AX263" s="14" t="s">
        <v>83</v>
      </c>
      <c r="AY263" s="278" t="s">
        <v>127</v>
      </c>
    </row>
    <row r="264" s="15" customFormat="1">
      <c r="A264" s="15"/>
      <c r="B264" s="279"/>
      <c r="C264" s="280"/>
      <c r="D264" s="250" t="s">
        <v>218</v>
      </c>
      <c r="E264" s="281" t="s">
        <v>1</v>
      </c>
      <c r="F264" s="282" t="s">
        <v>221</v>
      </c>
      <c r="G264" s="280"/>
      <c r="H264" s="283">
        <v>0.069000000000000006</v>
      </c>
      <c r="I264" s="284"/>
      <c r="J264" s="280"/>
      <c r="K264" s="280"/>
      <c r="L264" s="285"/>
      <c r="M264" s="286"/>
      <c r="N264" s="287"/>
      <c r="O264" s="287"/>
      <c r="P264" s="287"/>
      <c r="Q264" s="287"/>
      <c r="R264" s="287"/>
      <c r="S264" s="287"/>
      <c r="T264" s="28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9" t="s">
        <v>218</v>
      </c>
      <c r="AU264" s="289" t="s">
        <v>93</v>
      </c>
      <c r="AV264" s="15" t="s">
        <v>152</v>
      </c>
      <c r="AW264" s="15" t="s">
        <v>38</v>
      </c>
      <c r="AX264" s="15" t="s">
        <v>91</v>
      </c>
      <c r="AY264" s="289" t="s">
        <v>127</v>
      </c>
    </row>
    <row r="265" s="2" customFormat="1" ht="16.5" customHeight="1">
      <c r="A265" s="40"/>
      <c r="B265" s="41"/>
      <c r="C265" s="237" t="s">
        <v>428</v>
      </c>
      <c r="D265" s="237" t="s">
        <v>130</v>
      </c>
      <c r="E265" s="238" t="s">
        <v>429</v>
      </c>
      <c r="F265" s="239" t="s">
        <v>430</v>
      </c>
      <c r="G265" s="240" t="s">
        <v>245</v>
      </c>
      <c r="H265" s="241">
        <v>17.199999999999999</v>
      </c>
      <c r="I265" s="242"/>
      <c r="J265" s="243">
        <f>ROUND(I265*H265,2)</f>
        <v>0</v>
      </c>
      <c r="K265" s="239" t="s">
        <v>134</v>
      </c>
      <c r="L265" s="46"/>
      <c r="M265" s="244" t="s">
        <v>1</v>
      </c>
      <c r="N265" s="245" t="s">
        <v>48</v>
      </c>
      <c r="O265" s="93"/>
      <c r="P265" s="246">
        <f>O265*H265</f>
        <v>0</v>
      </c>
      <c r="Q265" s="246">
        <v>2.45329</v>
      </c>
      <c r="R265" s="246">
        <f>Q265*H265</f>
        <v>42.196587999999998</v>
      </c>
      <c r="S265" s="246">
        <v>0</v>
      </c>
      <c r="T265" s="24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48" t="s">
        <v>152</v>
      </c>
      <c r="AT265" s="248" t="s">
        <v>130</v>
      </c>
      <c r="AU265" s="248" t="s">
        <v>93</v>
      </c>
      <c r="AY265" s="18" t="s">
        <v>127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8" t="s">
        <v>91</v>
      </c>
      <c r="BK265" s="249">
        <f>ROUND(I265*H265,2)</f>
        <v>0</v>
      </c>
      <c r="BL265" s="18" t="s">
        <v>152</v>
      </c>
      <c r="BM265" s="248" t="s">
        <v>431</v>
      </c>
    </row>
    <row r="266" s="14" customFormat="1">
      <c r="A266" s="14"/>
      <c r="B266" s="268"/>
      <c r="C266" s="269"/>
      <c r="D266" s="250" t="s">
        <v>218</v>
      </c>
      <c r="E266" s="270" t="s">
        <v>1</v>
      </c>
      <c r="F266" s="271" t="s">
        <v>432</v>
      </c>
      <c r="G266" s="269"/>
      <c r="H266" s="272">
        <v>17.199999999999999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8" t="s">
        <v>218</v>
      </c>
      <c r="AU266" s="278" t="s">
        <v>93</v>
      </c>
      <c r="AV266" s="14" t="s">
        <v>93</v>
      </c>
      <c r="AW266" s="14" t="s">
        <v>38</v>
      </c>
      <c r="AX266" s="14" t="s">
        <v>83</v>
      </c>
      <c r="AY266" s="278" t="s">
        <v>127</v>
      </c>
    </row>
    <row r="267" s="15" customFormat="1">
      <c r="A267" s="15"/>
      <c r="B267" s="279"/>
      <c r="C267" s="280"/>
      <c r="D267" s="250" t="s">
        <v>218</v>
      </c>
      <c r="E267" s="281" t="s">
        <v>1</v>
      </c>
      <c r="F267" s="282" t="s">
        <v>221</v>
      </c>
      <c r="G267" s="280"/>
      <c r="H267" s="283">
        <v>17.199999999999999</v>
      </c>
      <c r="I267" s="284"/>
      <c r="J267" s="280"/>
      <c r="K267" s="280"/>
      <c r="L267" s="285"/>
      <c r="M267" s="286"/>
      <c r="N267" s="287"/>
      <c r="O267" s="287"/>
      <c r="P267" s="287"/>
      <c r="Q267" s="287"/>
      <c r="R267" s="287"/>
      <c r="S267" s="287"/>
      <c r="T267" s="28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9" t="s">
        <v>218</v>
      </c>
      <c r="AU267" s="289" t="s">
        <v>93</v>
      </c>
      <c r="AV267" s="15" t="s">
        <v>152</v>
      </c>
      <c r="AW267" s="15" t="s">
        <v>38</v>
      </c>
      <c r="AX267" s="15" t="s">
        <v>91</v>
      </c>
      <c r="AY267" s="289" t="s">
        <v>127</v>
      </c>
    </row>
    <row r="268" s="12" customFormat="1" ht="22.8" customHeight="1">
      <c r="A268" s="12"/>
      <c r="B268" s="221"/>
      <c r="C268" s="222"/>
      <c r="D268" s="223" t="s">
        <v>82</v>
      </c>
      <c r="E268" s="235" t="s">
        <v>145</v>
      </c>
      <c r="F268" s="235" t="s">
        <v>433</v>
      </c>
      <c r="G268" s="222"/>
      <c r="H268" s="222"/>
      <c r="I268" s="225"/>
      <c r="J268" s="236">
        <f>BK268</f>
        <v>0</v>
      </c>
      <c r="K268" s="222"/>
      <c r="L268" s="227"/>
      <c r="M268" s="228"/>
      <c r="N268" s="229"/>
      <c r="O268" s="229"/>
      <c r="P268" s="230">
        <f>SUM(P269:P273)</f>
        <v>0</v>
      </c>
      <c r="Q268" s="229"/>
      <c r="R268" s="230">
        <f>SUM(R269:R273)</f>
        <v>8.5942274999999988</v>
      </c>
      <c r="S268" s="229"/>
      <c r="T268" s="231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2" t="s">
        <v>91</v>
      </c>
      <c r="AT268" s="233" t="s">
        <v>82</v>
      </c>
      <c r="AU268" s="233" t="s">
        <v>91</v>
      </c>
      <c r="AY268" s="232" t="s">
        <v>127</v>
      </c>
      <c r="BK268" s="234">
        <f>SUM(BK269:BK273)</f>
        <v>0</v>
      </c>
    </row>
    <row r="269" s="2" customFormat="1" ht="16.5" customHeight="1">
      <c r="A269" s="40"/>
      <c r="B269" s="41"/>
      <c r="C269" s="237" t="s">
        <v>434</v>
      </c>
      <c r="D269" s="237" t="s">
        <v>130</v>
      </c>
      <c r="E269" s="238" t="s">
        <v>435</v>
      </c>
      <c r="F269" s="239" t="s">
        <v>436</v>
      </c>
      <c r="G269" s="240" t="s">
        <v>245</v>
      </c>
      <c r="H269" s="241">
        <v>2.3999999999999999</v>
      </c>
      <c r="I269" s="242"/>
      <c r="J269" s="243">
        <f>ROUND(I269*H269,2)</f>
        <v>0</v>
      </c>
      <c r="K269" s="239" t="s">
        <v>134</v>
      </c>
      <c r="L269" s="46"/>
      <c r="M269" s="244" t="s">
        <v>1</v>
      </c>
      <c r="N269" s="245" t="s">
        <v>48</v>
      </c>
      <c r="O269" s="93"/>
      <c r="P269" s="246">
        <f>O269*H269</f>
        <v>0</v>
      </c>
      <c r="Q269" s="246">
        <v>1.6627000000000001</v>
      </c>
      <c r="R269" s="246">
        <f>Q269*H269</f>
        <v>3.9904799999999998</v>
      </c>
      <c r="S269" s="246">
        <v>0</v>
      </c>
      <c r="T269" s="247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48" t="s">
        <v>152</v>
      </c>
      <c r="AT269" s="248" t="s">
        <v>130</v>
      </c>
      <c r="AU269" s="248" t="s">
        <v>93</v>
      </c>
      <c r="AY269" s="18" t="s">
        <v>127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8" t="s">
        <v>91</v>
      </c>
      <c r="BK269" s="249">
        <f>ROUND(I269*H269,2)</f>
        <v>0</v>
      </c>
      <c r="BL269" s="18" t="s">
        <v>152</v>
      </c>
      <c r="BM269" s="248" t="s">
        <v>437</v>
      </c>
    </row>
    <row r="270" s="14" customFormat="1">
      <c r="A270" s="14"/>
      <c r="B270" s="268"/>
      <c r="C270" s="269"/>
      <c r="D270" s="250" t="s">
        <v>218</v>
      </c>
      <c r="E270" s="270" t="s">
        <v>1</v>
      </c>
      <c r="F270" s="271" t="s">
        <v>438</v>
      </c>
      <c r="G270" s="269"/>
      <c r="H270" s="272">
        <v>2.3999999999999999</v>
      </c>
      <c r="I270" s="273"/>
      <c r="J270" s="269"/>
      <c r="K270" s="269"/>
      <c r="L270" s="274"/>
      <c r="M270" s="275"/>
      <c r="N270" s="276"/>
      <c r="O270" s="276"/>
      <c r="P270" s="276"/>
      <c r="Q270" s="276"/>
      <c r="R270" s="276"/>
      <c r="S270" s="276"/>
      <c r="T270" s="27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8" t="s">
        <v>218</v>
      </c>
      <c r="AU270" s="278" t="s">
        <v>93</v>
      </c>
      <c r="AV270" s="14" t="s">
        <v>93</v>
      </c>
      <c r="AW270" s="14" t="s">
        <v>38</v>
      </c>
      <c r="AX270" s="14" t="s">
        <v>83</v>
      </c>
      <c r="AY270" s="278" t="s">
        <v>127</v>
      </c>
    </row>
    <row r="271" s="15" customFormat="1">
      <c r="A271" s="15"/>
      <c r="B271" s="279"/>
      <c r="C271" s="280"/>
      <c r="D271" s="250" t="s">
        <v>218</v>
      </c>
      <c r="E271" s="281" t="s">
        <v>1</v>
      </c>
      <c r="F271" s="282" t="s">
        <v>221</v>
      </c>
      <c r="G271" s="280"/>
      <c r="H271" s="283">
        <v>2.3999999999999999</v>
      </c>
      <c r="I271" s="284"/>
      <c r="J271" s="280"/>
      <c r="K271" s="280"/>
      <c r="L271" s="285"/>
      <c r="M271" s="286"/>
      <c r="N271" s="287"/>
      <c r="O271" s="287"/>
      <c r="P271" s="287"/>
      <c r="Q271" s="287"/>
      <c r="R271" s="287"/>
      <c r="S271" s="287"/>
      <c r="T271" s="28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9" t="s">
        <v>218</v>
      </c>
      <c r="AU271" s="289" t="s">
        <v>93</v>
      </c>
      <c r="AV271" s="15" t="s">
        <v>152</v>
      </c>
      <c r="AW271" s="15" t="s">
        <v>38</v>
      </c>
      <c r="AX271" s="15" t="s">
        <v>91</v>
      </c>
      <c r="AY271" s="289" t="s">
        <v>127</v>
      </c>
    </row>
    <row r="272" s="2" customFormat="1" ht="16.5" customHeight="1">
      <c r="A272" s="40"/>
      <c r="B272" s="41"/>
      <c r="C272" s="237" t="s">
        <v>439</v>
      </c>
      <c r="D272" s="237" t="s">
        <v>130</v>
      </c>
      <c r="E272" s="238" t="s">
        <v>440</v>
      </c>
      <c r="F272" s="239" t="s">
        <v>441</v>
      </c>
      <c r="G272" s="240" t="s">
        <v>216</v>
      </c>
      <c r="H272" s="241">
        <v>18.149999999999999</v>
      </c>
      <c r="I272" s="242"/>
      <c r="J272" s="243">
        <f>ROUND(I272*H272,2)</f>
        <v>0</v>
      </c>
      <c r="K272" s="239" t="s">
        <v>134</v>
      </c>
      <c r="L272" s="46"/>
      <c r="M272" s="244" t="s">
        <v>1</v>
      </c>
      <c r="N272" s="245" t="s">
        <v>48</v>
      </c>
      <c r="O272" s="93"/>
      <c r="P272" s="246">
        <f>O272*H272</f>
        <v>0</v>
      </c>
      <c r="Q272" s="246">
        <v>0.25364999999999999</v>
      </c>
      <c r="R272" s="246">
        <f>Q272*H272</f>
        <v>4.603747499999999</v>
      </c>
      <c r="S272" s="246">
        <v>0</v>
      </c>
      <c r="T272" s="247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48" t="s">
        <v>152</v>
      </c>
      <c r="AT272" s="248" t="s">
        <v>130</v>
      </c>
      <c r="AU272" s="248" t="s">
        <v>93</v>
      </c>
      <c r="AY272" s="18" t="s">
        <v>127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8" t="s">
        <v>91</v>
      </c>
      <c r="BK272" s="249">
        <f>ROUND(I272*H272,2)</f>
        <v>0</v>
      </c>
      <c r="BL272" s="18" t="s">
        <v>152</v>
      </c>
      <c r="BM272" s="248" t="s">
        <v>442</v>
      </c>
    </row>
    <row r="273" s="14" customFormat="1">
      <c r="A273" s="14"/>
      <c r="B273" s="268"/>
      <c r="C273" s="269"/>
      <c r="D273" s="250" t="s">
        <v>218</v>
      </c>
      <c r="E273" s="269"/>
      <c r="F273" s="271" t="s">
        <v>443</v>
      </c>
      <c r="G273" s="269"/>
      <c r="H273" s="272">
        <v>18.149999999999999</v>
      </c>
      <c r="I273" s="273"/>
      <c r="J273" s="269"/>
      <c r="K273" s="269"/>
      <c r="L273" s="274"/>
      <c r="M273" s="275"/>
      <c r="N273" s="276"/>
      <c r="O273" s="276"/>
      <c r="P273" s="276"/>
      <c r="Q273" s="276"/>
      <c r="R273" s="276"/>
      <c r="S273" s="276"/>
      <c r="T273" s="27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8" t="s">
        <v>218</v>
      </c>
      <c r="AU273" s="278" t="s">
        <v>93</v>
      </c>
      <c r="AV273" s="14" t="s">
        <v>93</v>
      </c>
      <c r="AW273" s="14" t="s">
        <v>4</v>
      </c>
      <c r="AX273" s="14" t="s">
        <v>91</v>
      </c>
      <c r="AY273" s="278" t="s">
        <v>127</v>
      </c>
    </row>
    <row r="274" s="12" customFormat="1" ht="22.8" customHeight="1">
      <c r="A274" s="12"/>
      <c r="B274" s="221"/>
      <c r="C274" s="222"/>
      <c r="D274" s="223" t="s">
        <v>82</v>
      </c>
      <c r="E274" s="235" t="s">
        <v>152</v>
      </c>
      <c r="F274" s="235" t="s">
        <v>444</v>
      </c>
      <c r="G274" s="222"/>
      <c r="H274" s="222"/>
      <c r="I274" s="225"/>
      <c r="J274" s="236">
        <f>BK274</f>
        <v>0</v>
      </c>
      <c r="K274" s="222"/>
      <c r="L274" s="227"/>
      <c r="M274" s="228"/>
      <c r="N274" s="229"/>
      <c r="O274" s="229"/>
      <c r="P274" s="230">
        <f>SUM(P275:P277)</f>
        <v>0</v>
      </c>
      <c r="Q274" s="229"/>
      <c r="R274" s="230">
        <f>SUM(R275:R277)</f>
        <v>32.973840000000003</v>
      </c>
      <c r="S274" s="229"/>
      <c r="T274" s="231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32" t="s">
        <v>91</v>
      </c>
      <c r="AT274" s="233" t="s">
        <v>82</v>
      </c>
      <c r="AU274" s="233" t="s">
        <v>91</v>
      </c>
      <c r="AY274" s="232" t="s">
        <v>127</v>
      </c>
      <c r="BK274" s="234">
        <f>SUM(BK275:BK277)</f>
        <v>0</v>
      </c>
    </row>
    <row r="275" s="2" customFormat="1" ht="16.5" customHeight="1">
      <c r="A275" s="40"/>
      <c r="B275" s="41"/>
      <c r="C275" s="237" t="s">
        <v>445</v>
      </c>
      <c r="D275" s="237" t="s">
        <v>130</v>
      </c>
      <c r="E275" s="238" t="s">
        <v>446</v>
      </c>
      <c r="F275" s="239" t="s">
        <v>447</v>
      </c>
      <c r="G275" s="240" t="s">
        <v>245</v>
      </c>
      <c r="H275" s="241">
        <v>14.76</v>
      </c>
      <c r="I275" s="242"/>
      <c r="J275" s="243">
        <f>ROUND(I275*H275,2)</f>
        <v>0</v>
      </c>
      <c r="K275" s="239" t="s">
        <v>134</v>
      </c>
      <c r="L275" s="46"/>
      <c r="M275" s="244" t="s">
        <v>1</v>
      </c>
      <c r="N275" s="245" t="s">
        <v>48</v>
      </c>
      <c r="O275" s="93"/>
      <c r="P275" s="246">
        <f>O275*H275</f>
        <v>0</v>
      </c>
      <c r="Q275" s="246">
        <v>2.234</v>
      </c>
      <c r="R275" s="246">
        <f>Q275*H275</f>
        <v>32.973840000000003</v>
      </c>
      <c r="S275" s="246">
        <v>0</v>
      </c>
      <c r="T275" s="247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48" t="s">
        <v>152</v>
      </c>
      <c r="AT275" s="248" t="s">
        <v>130</v>
      </c>
      <c r="AU275" s="248" t="s">
        <v>93</v>
      </c>
      <c r="AY275" s="18" t="s">
        <v>127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8" t="s">
        <v>91</v>
      </c>
      <c r="BK275" s="249">
        <f>ROUND(I275*H275,2)</f>
        <v>0</v>
      </c>
      <c r="BL275" s="18" t="s">
        <v>152</v>
      </c>
      <c r="BM275" s="248" t="s">
        <v>448</v>
      </c>
    </row>
    <row r="276" s="14" customFormat="1">
      <c r="A276" s="14"/>
      <c r="B276" s="268"/>
      <c r="C276" s="269"/>
      <c r="D276" s="250" t="s">
        <v>218</v>
      </c>
      <c r="E276" s="270" t="s">
        <v>1</v>
      </c>
      <c r="F276" s="271" t="s">
        <v>449</v>
      </c>
      <c r="G276" s="269"/>
      <c r="H276" s="272">
        <v>14.76</v>
      </c>
      <c r="I276" s="273"/>
      <c r="J276" s="269"/>
      <c r="K276" s="269"/>
      <c r="L276" s="274"/>
      <c r="M276" s="275"/>
      <c r="N276" s="276"/>
      <c r="O276" s="276"/>
      <c r="P276" s="276"/>
      <c r="Q276" s="276"/>
      <c r="R276" s="276"/>
      <c r="S276" s="276"/>
      <c r="T276" s="27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8" t="s">
        <v>218</v>
      </c>
      <c r="AU276" s="278" t="s">
        <v>93</v>
      </c>
      <c r="AV276" s="14" t="s">
        <v>93</v>
      </c>
      <c r="AW276" s="14" t="s">
        <v>38</v>
      </c>
      <c r="AX276" s="14" t="s">
        <v>83</v>
      </c>
      <c r="AY276" s="278" t="s">
        <v>127</v>
      </c>
    </row>
    <row r="277" s="15" customFormat="1">
      <c r="A277" s="15"/>
      <c r="B277" s="279"/>
      <c r="C277" s="280"/>
      <c r="D277" s="250" t="s">
        <v>218</v>
      </c>
      <c r="E277" s="281" t="s">
        <v>1</v>
      </c>
      <c r="F277" s="282" t="s">
        <v>221</v>
      </c>
      <c r="G277" s="280"/>
      <c r="H277" s="283">
        <v>14.76</v>
      </c>
      <c r="I277" s="284"/>
      <c r="J277" s="280"/>
      <c r="K277" s="280"/>
      <c r="L277" s="285"/>
      <c r="M277" s="286"/>
      <c r="N277" s="287"/>
      <c r="O277" s="287"/>
      <c r="P277" s="287"/>
      <c r="Q277" s="287"/>
      <c r="R277" s="287"/>
      <c r="S277" s="287"/>
      <c r="T277" s="28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89" t="s">
        <v>218</v>
      </c>
      <c r="AU277" s="289" t="s">
        <v>93</v>
      </c>
      <c r="AV277" s="15" t="s">
        <v>152</v>
      </c>
      <c r="AW277" s="15" t="s">
        <v>38</v>
      </c>
      <c r="AX277" s="15" t="s">
        <v>91</v>
      </c>
      <c r="AY277" s="289" t="s">
        <v>127</v>
      </c>
    </row>
    <row r="278" s="12" customFormat="1" ht="22.8" customHeight="1">
      <c r="A278" s="12"/>
      <c r="B278" s="221"/>
      <c r="C278" s="222"/>
      <c r="D278" s="223" t="s">
        <v>82</v>
      </c>
      <c r="E278" s="235" t="s">
        <v>126</v>
      </c>
      <c r="F278" s="235" t="s">
        <v>450</v>
      </c>
      <c r="G278" s="222"/>
      <c r="H278" s="222"/>
      <c r="I278" s="225"/>
      <c r="J278" s="236">
        <f>BK278</f>
        <v>0</v>
      </c>
      <c r="K278" s="222"/>
      <c r="L278" s="227"/>
      <c r="M278" s="228"/>
      <c r="N278" s="229"/>
      <c r="O278" s="229"/>
      <c r="P278" s="230">
        <f>SUM(P279:P323)</f>
        <v>0</v>
      </c>
      <c r="Q278" s="229"/>
      <c r="R278" s="230">
        <f>SUM(R279:R323)</f>
        <v>184.78131400000001</v>
      </c>
      <c r="S278" s="229"/>
      <c r="T278" s="231">
        <f>SUM(T279:T323)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32" t="s">
        <v>91</v>
      </c>
      <c r="AT278" s="233" t="s">
        <v>82</v>
      </c>
      <c r="AU278" s="233" t="s">
        <v>91</v>
      </c>
      <c r="AY278" s="232" t="s">
        <v>127</v>
      </c>
      <c r="BK278" s="234">
        <f>SUM(BK279:BK323)</f>
        <v>0</v>
      </c>
    </row>
    <row r="279" s="2" customFormat="1" ht="16.5" customHeight="1">
      <c r="A279" s="40"/>
      <c r="B279" s="41"/>
      <c r="C279" s="237" t="s">
        <v>451</v>
      </c>
      <c r="D279" s="237" t="s">
        <v>130</v>
      </c>
      <c r="E279" s="238" t="s">
        <v>452</v>
      </c>
      <c r="F279" s="239" t="s">
        <v>453</v>
      </c>
      <c r="G279" s="240" t="s">
        <v>216</v>
      </c>
      <c r="H279" s="241">
        <v>9</v>
      </c>
      <c r="I279" s="242"/>
      <c r="J279" s="243">
        <f>ROUND(I279*H279,2)</f>
        <v>0</v>
      </c>
      <c r="K279" s="239" t="s">
        <v>134</v>
      </c>
      <c r="L279" s="46"/>
      <c r="M279" s="244" t="s">
        <v>1</v>
      </c>
      <c r="N279" s="245" t="s">
        <v>48</v>
      </c>
      <c r="O279" s="93"/>
      <c r="P279" s="246">
        <f>O279*H279</f>
        <v>0</v>
      </c>
      <c r="Q279" s="246">
        <v>0.080960000000000004</v>
      </c>
      <c r="R279" s="246">
        <f>Q279*H279</f>
        <v>0.72864000000000007</v>
      </c>
      <c r="S279" s="246">
        <v>0</v>
      </c>
      <c r="T279" s="247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48" t="s">
        <v>152</v>
      </c>
      <c r="AT279" s="248" t="s">
        <v>130</v>
      </c>
      <c r="AU279" s="248" t="s">
        <v>93</v>
      </c>
      <c r="AY279" s="18" t="s">
        <v>127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8" t="s">
        <v>91</v>
      </c>
      <c r="BK279" s="249">
        <f>ROUND(I279*H279,2)</f>
        <v>0</v>
      </c>
      <c r="BL279" s="18" t="s">
        <v>152</v>
      </c>
      <c r="BM279" s="248" t="s">
        <v>454</v>
      </c>
    </row>
    <row r="280" s="14" customFormat="1">
      <c r="A280" s="14"/>
      <c r="B280" s="268"/>
      <c r="C280" s="269"/>
      <c r="D280" s="250" t="s">
        <v>218</v>
      </c>
      <c r="E280" s="270" t="s">
        <v>1</v>
      </c>
      <c r="F280" s="271" t="s">
        <v>350</v>
      </c>
      <c r="G280" s="269"/>
      <c r="H280" s="272">
        <v>9</v>
      </c>
      <c r="I280" s="273"/>
      <c r="J280" s="269"/>
      <c r="K280" s="269"/>
      <c r="L280" s="274"/>
      <c r="M280" s="275"/>
      <c r="N280" s="276"/>
      <c r="O280" s="276"/>
      <c r="P280" s="276"/>
      <c r="Q280" s="276"/>
      <c r="R280" s="276"/>
      <c r="S280" s="276"/>
      <c r="T280" s="27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8" t="s">
        <v>218</v>
      </c>
      <c r="AU280" s="278" t="s">
        <v>93</v>
      </c>
      <c r="AV280" s="14" t="s">
        <v>93</v>
      </c>
      <c r="AW280" s="14" t="s">
        <v>38</v>
      </c>
      <c r="AX280" s="14" t="s">
        <v>83</v>
      </c>
      <c r="AY280" s="278" t="s">
        <v>127</v>
      </c>
    </row>
    <row r="281" s="15" customFormat="1">
      <c r="A281" s="15"/>
      <c r="B281" s="279"/>
      <c r="C281" s="280"/>
      <c r="D281" s="250" t="s">
        <v>218</v>
      </c>
      <c r="E281" s="281" t="s">
        <v>1</v>
      </c>
      <c r="F281" s="282" t="s">
        <v>221</v>
      </c>
      <c r="G281" s="280"/>
      <c r="H281" s="283">
        <v>9</v>
      </c>
      <c r="I281" s="284"/>
      <c r="J281" s="280"/>
      <c r="K281" s="280"/>
      <c r="L281" s="285"/>
      <c r="M281" s="286"/>
      <c r="N281" s="287"/>
      <c r="O281" s="287"/>
      <c r="P281" s="287"/>
      <c r="Q281" s="287"/>
      <c r="R281" s="287"/>
      <c r="S281" s="287"/>
      <c r="T281" s="28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89" t="s">
        <v>218</v>
      </c>
      <c r="AU281" s="289" t="s">
        <v>93</v>
      </c>
      <c r="AV281" s="15" t="s">
        <v>152</v>
      </c>
      <c r="AW281" s="15" t="s">
        <v>38</v>
      </c>
      <c r="AX281" s="15" t="s">
        <v>91</v>
      </c>
      <c r="AY281" s="289" t="s">
        <v>127</v>
      </c>
    </row>
    <row r="282" s="2" customFormat="1" ht="16.5" customHeight="1">
      <c r="A282" s="40"/>
      <c r="B282" s="41"/>
      <c r="C282" s="237" t="s">
        <v>455</v>
      </c>
      <c r="D282" s="237" t="s">
        <v>130</v>
      </c>
      <c r="E282" s="238" t="s">
        <v>456</v>
      </c>
      <c r="F282" s="239" t="s">
        <v>457</v>
      </c>
      <c r="G282" s="240" t="s">
        <v>216</v>
      </c>
      <c r="H282" s="241">
        <v>41.5</v>
      </c>
      <c r="I282" s="242"/>
      <c r="J282" s="243">
        <f>ROUND(I282*H282,2)</f>
        <v>0</v>
      </c>
      <c r="K282" s="239" t="s">
        <v>134</v>
      </c>
      <c r="L282" s="46"/>
      <c r="M282" s="244" t="s">
        <v>1</v>
      </c>
      <c r="N282" s="245" t="s">
        <v>48</v>
      </c>
      <c r="O282" s="93"/>
      <c r="P282" s="246">
        <f>O282*H282</f>
        <v>0</v>
      </c>
      <c r="Q282" s="246">
        <v>0.2024</v>
      </c>
      <c r="R282" s="246">
        <f>Q282*H282</f>
        <v>8.3995999999999995</v>
      </c>
      <c r="S282" s="246">
        <v>0</v>
      </c>
      <c r="T282" s="247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48" t="s">
        <v>152</v>
      </c>
      <c r="AT282" s="248" t="s">
        <v>130</v>
      </c>
      <c r="AU282" s="248" t="s">
        <v>93</v>
      </c>
      <c r="AY282" s="18" t="s">
        <v>127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18" t="s">
        <v>91</v>
      </c>
      <c r="BK282" s="249">
        <f>ROUND(I282*H282,2)</f>
        <v>0</v>
      </c>
      <c r="BL282" s="18" t="s">
        <v>152</v>
      </c>
      <c r="BM282" s="248" t="s">
        <v>458</v>
      </c>
    </row>
    <row r="283" s="14" customFormat="1">
      <c r="A283" s="14"/>
      <c r="B283" s="268"/>
      <c r="C283" s="269"/>
      <c r="D283" s="250" t="s">
        <v>218</v>
      </c>
      <c r="E283" s="270" t="s">
        <v>1</v>
      </c>
      <c r="F283" s="271" t="s">
        <v>351</v>
      </c>
      <c r="G283" s="269"/>
      <c r="H283" s="272">
        <v>12.4</v>
      </c>
      <c r="I283" s="273"/>
      <c r="J283" s="269"/>
      <c r="K283" s="269"/>
      <c r="L283" s="274"/>
      <c r="M283" s="275"/>
      <c r="N283" s="276"/>
      <c r="O283" s="276"/>
      <c r="P283" s="276"/>
      <c r="Q283" s="276"/>
      <c r="R283" s="276"/>
      <c r="S283" s="276"/>
      <c r="T283" s="27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8" t="s">
        <v>218</v>
      </c>
      <c r="AU283" s="278" t="s">
        <v>93</v>
      </c>
      <c r="AV283" s="14" t="s">
        <v>93</v>
      </c>
      <c r="AW283" s="14" t="s">
        <v>38</v>
      </c>
      <c r="AX283" s="14" t="s">
        <v>83</v>
      </c>
      <c r="AY283" s="278" t="s">
        <v>127</v>
      </c>
    </row>
    <row r="284" s="14" customFormat="1">
      <c r="A284" s="14"/>
      <c r="B284" s="268"/>
      <c r="C284" s="269"/>
      <c r="D284" s="250" t="s">
        <v>218</v>
      </c>
      <c r="E284" s="270" t="s">
        <v>1</v>
      </c>
      <c r="F284" s="271" t="s">
        <v>352</v>
      </c>
      <c r="G284" s="269"/>
      <c r="H284" s="272">
        <v>29.100000000000001</v>
      </c>
      <c r="I284" s="273"/>
      <c r="J284" s="269"/>
      <c r="K284" s="269"/>
      <c r="L284" s="274"/>
      <c r="M284" s="275"/>
      <c r="N284" s="276"/>
      <c r="O284" s="276"/>
      <c r="P284" s="276"/>
      <c r="Q284" s="276"/>
      <c r="R284" s="276"/>
      <c r="S284" s="276"/>
      <c r="T284" s="27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8" t="s">
        <v>218</v>
      </c>
      <c r="AU284" s="278" t="s">
        <v>93</v>
      </c>
      <c r="AV284" s="14" t="s">
        <v>93</v>
      </c>
      <c r="AW284" s="14" t="s">
        <v>38</v>
      </c>
      <c r="AX284" s="14" t="s">
        <v>83</v>
      </c>
      <c r="AY284" s="278" t="s">
        <v>127</v>
      </c>
    </row>
    <row r="285" s="15" customFormat="1">
      <c r="A285" s="15"/>
      <c r="B285" s="279"/>
      <c r="C285" s="280"/>
      <c r="D285" s="250" t="s">
        <v>218</v>
      </c>
      <c r="E285" s="281" t="s">
        <v>1</v>
      </c>
      <c r="F285" s="282" t="s">
        <v>221</v>
      </c>
      <c r="G285" s="280"/>
      <c r="H285" s="283">
        <v>41.5</v>
      </c>
      <c r="I285" s="284"/>
      <c r="J285" s="280"/>
      <c r="K285" s="280"/>
      <c r="L285" s="285"/>
      <c r="M285" s="286"/>
      <c r="N285" s="287"/>
      <c r="O285" s="287"/>
      <c r="P285" s="287"/>
      <c r="Q285" s="287"/>
      <c r="R285" s="287"/>
      <c r="S285" s="287"/>
      <c r="T285" s="288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89" t="s">
        <v>218</v>
      </c>
      <c r="AU285" s="289" t="s">
        <v>93</v>
      </c>
      <c r="AV285" s="15" t="s">
        <v>152</v>
      </c>
      <c r="AW285" s="15" t="s">
        <v>38</v>
      </c>
      <c r="AX285" s="15" t="s">
        <v>91</v>
      </c>
      <c r="AY285" s="289" t="s">
        <v>127</v>
      </c>
    </row>
    <row r="286" s="2" customFormat="1" ht="16.5" customHeight="1">
      <c r="A286" s="40"/>
      <c r="B286" s="41"/>
      <c r="C286" s="237" t="s">
        <v>459</v>
      </c>
      <c r="D286" s="237" t="s">
        <v>130</v>
      </c>
      <c r="E286" s="238" t="s">
        <v>460</v>
      </c>
      <c r="F286" s="239" t="s">
        <v>461</v>
      </c>
      <c r="G286" s="240" t="s">
        <v>216</v>
      </c>
      <c r="H286" s="241">
        <v>72.200000000000003</v>
      </c>
      <c r="I286" s="242"/>
      <c r="J286" s="243">
        <f>ROUND(I286*H286,2)</f>
        <v>0</v>
      </c>
      <c r="K286" s="239" t="s">
        <v>134</v>
      </c>
      <c r="L286" s="46"/>
      <c r="M286" s="244" t="s">
        <v>1</v>
      </c>
      <c r="N286" s="245" t="s">
        <v>48</v>
      </c>
      <c r="O286" s="93"/>
      <c r="P286" s="246">
        <f>O286*H286</f>
        <v>0</v>
      </c>
      <c r="Q286" s="246">
        <v>0.27994000000000002</v>
      </c>
      <c r="R286" s="246">
        <f>Q286*H286</f>
        <v>20.211668000000003</v>
      </c>
      <c r="S286" s="246">
        <v>0</v>
      </c>
      <c r="T286" s="247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48" t="s">
        <v>152</v>
      </c>
      <c r="AT286" s="248" t="s">
        <v>130</v>
      </c>
      <c r="AU286" s="248" t="s">
        <v>93</v>
      </c>
      <c r="AY286" s="18" t="s">
        <v>127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8" t="s">
        <v>91</v>
      </c>
      <c r="BK286" s="249">
        <f>ROUND(I286*H286,2)</f>
        <v>0</v>
      </c>
      <c r="BL286" s="18" t="s">
        <v>152</v>
      </c>
      <c r="BM286" s="248" t="s">
        <v>462</v>
      </c>
    </row>
    <row r="287" s="14" customFormat="1">
      <c r="A287" s="14"/>
      <c r="B287" s="268"/>
      <c r="C287" s="269"/>
      <c r="D287" s="250" t="s">
        <v>218</v>
      </c>
      <c r="E287" s="270" t="s">
        <v>1</v>
      </c>
      <c r="F287" s="271" t="s">
        <v>463</v>
      </c>
      <c r="G287" s="269"/>
      <c r="H287" s="272">
        <v>63.200000000000003</v>
      </c>
      <c r="I287" s="273"/>
      <c r="J287" s="269"/>
      <c r="K287" s="269"/>
      <c r="L287" s="274"/>
      <c r="M287" s="275"/>
      <c r="N287" s="276"/>
      <c r="O287" s="276"/>
      <c r="P287" s="276"/>
      <c r="Q287" s="276"/>
      <c r="R287" s="276"/>
      <c r="S287" s="276"/>
      <c r="T287" s="27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8" t="s">
        <v>218</v>
      </c>
      <c r="AU287" s="278" t="s">
        <v>93</v>
      </c>
      <c r="AV287" s="14" t="s">
        <v>93</v>
      </c>
      <c r="AW287" s="14" t="s">
        <v>38</v>
      </c>
      <c r="AX287" s="14" t="s">
        <v>83</v>
      </c>
      <c r="AY287" s="278" t="s">
        <v>127</v>
      </c>
    </row>
    <row r="288" s="14" customFormat="1">
      <c r="A288" s="14"/>
      <c r="B288" s="268"/>
      <c r="C288" s="269"/>
      <c r="D288" s="250" t="s">
        <v>218</v>
      </c>
      <c r="E288" s="270" t="s">
        <v>1</v>
      </c>
      <c r="F288" s="271" t="s">
        <v>350</v>
      </c>
      <c r="G288" s="269"/>
      <c r="H288" s="272">
        <v>9</v>
      </c>
      <c r="I288" s="273"/>
      <c r="J288" s="269"/>
      <c r="K288" s="269"/>
      <c r="L288" s="274"/>
      <c r="M288" s="275"/>
      <c r="N288" s="276"/>
      <c r="O288" s="276"/>
      <c r="P288" s="276"/>
      <c r="Q288" s="276"/>
      <c r="R288" s="276"/>
      <c r="S288" s="276"/>
      <c r="T288" s="27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8" t="s">
        <v>218</v>
      </c>
      <c r="AU288" s="278" t="s">
        <v>93</v>
      </c>
      <c r="AV288" s="14" t="s">
        <v>93</v>
      </c>
      <c r="AW288" s="14" t="s">
        <v>38</v>
      </c>
      <c r="AX288" s="14" t="s">
        <v>83</v>
      </c>
      <c r="AY288" s="278" t="s">
        <v>127</v>
      </c>
    </row>
    <row r="289" s="15" customFormat="1">
      <c r="A289" s="15"/>
      <c r="B289" s="279"/>
      <c r="C289" s="280"/>
      <c r="D289" s="250" t="s">
        <v>218</v>
      </c>
      <c r="E289" s="281" t="s">
        <v>1</v>
      </c>
      <c r="F289" s="282" t="s">
        <v>221</v>
      </c>
      <c r="G289" s="280"/>
      <c r="H289" s="283">
        <v>72.200000000000003</v>
      </c>
      <c r="I289" s="284"/>
      <c r="J289" s="280"/>
      <c r="K289" s="280"/>
      <c r="L289" s="285"/>
      <c r="M289" s="286"/>
      <c r="N289" s="287"/>
      <c r="O289" s="287"/>
      <c r="P289" s="287"/>
      <c r="Q289" s="287"/>
      <c r="R289" s="287"/>
      <c r="S289" s="287"/>
      <c r="T289" s="28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9" t="s">
        <v>218</v>
      </c>
      <c r="AU289" s="289" t="s">
        <v>93</v>
      </c>
      <c r="AV289" s="15" t="s">
        <v>152</v>
      </c>
      <c r="AW289" s="15" t="s">
        <v>38</v>
      </c>
      <c r="AX289" s="15" t="s">
        <v>91</v>
      </c>
      <c r="AY289" s="289" t="s">
        <v>127</v>
      </c>
    </row>
    <row r="290" s="2" customFormat="1" ht="16.5" customHeight="1">
      <c r="A290" s="40"/>
      <c r="B290" s="41"/>
      <c r="C290" s="237" t="s">
        <v>464</v>
      </c>
      <c r="D290" s="237" t="s">
        <v>130</v>
      </c>
      <c r="E290" s="238" t="s">
        <v>465</v>
      </c>
      <c r="F290" s="239" t="s">
        <v>466</v>
      </c>
      <c r="G290" s="240" t="s">
        <v>216</v>
      </c>
      <c r="H290" s="241">
        <v>28.199999999999999</v>
      </c>
      <c r="I290" s="242"/>
      <c r="J290" s="243">
        <f>ROUND(I290*H290,2)</f>
        <v>0</v>
      </c>
      <c r="K290" s="239" t="s">
        <v>134</v>
      </c>
      <c r="L290" s="46"/>
      <c r="M290" s="244" t="s">
        <v>1</v>
      </c>
      <c r="N290" s="245" t="s">
        <v>48</v>
      </c>
      <c r="O290" s="93"/>
      <c r="P290" s="246">
        <f>O290*H290</f>
        <v>0</v>
      </c>
      <c r="Q290" s="246">
        <v>0.378</v>
      </c>
      <c r="R290" s="246">
        <f>Q290*H290</f>
        <v>10.659599999999999</v>
      </c>
      <c r="S290" s="246">
        <v>0</v>
      </c>
      <c r="T290" s="247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48" t="s">
        <v>152</v>
      </c>
      <c r="AT290" s="248" t="s">
        <v>130</v>
      </c>
      <c r="AU290" s="248" t="s">
        <v>93</v>
      </c>
      <c r="AY290" s="18" t="s">
        <v>127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8" t="s">
        <v>91</v>
      </c>
      <c r="BK290" s="249">
        <f>ROUND(I290*H290,2)</f>
        <v>0</v>
      </c>
      <c r="BL290" s="18" t="s">
        <v>152</v>
      </c>
      <c r="BM290" s="248" t="s">
        <v>467</v>
      </c>
    </row>
    <row r="291" s="14" customFormat="1">
      <c r="A291" s="14"/>
      <c r="B291" s="268"/>
      <c r="C291" s="269"/>
      <c r="D291" s="250" t="s">
        <v>218</v>
      </c>
      <c r="E291" s="270" t="s">
        <v>1</v>
      </c>
      <c r="F291" s="271" t="s">
        <v>349</v>
      </c>
      <c r="G291" s="269"/>
      <c r="H291" s="272">
        <v>28.199999999999999</v>
      </c>
      <c r="I291" s="273"/>
      <c r="J291" s="269"/>
      <c r="K291" s="269"/>
      <c r="L291" s="274"/>
      <c r="M291" s="275"/>
      <c r="N291" s="276"/>
      <c r="O291" s="276"/>
      <c r="P291" s="276"/>
      <c r="Q291" s="276"/>
      <c r="R291" s="276"/>
      <c r="S291" s="276"/>
      <c r="T291" s="27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8" t="s">
        <v>218</v>
      </c>
      <c r="AU291" s="278" t="s">
        <v>93</v>
      </c>
      <c r="AV291" s="14" t="s">
        <v>93</v>
      </c>
      <c r="AW291" s="14" t="s">
        <v>38</v>
      </c>
      <c r="AX291" s="14" t="s">
        <v>83</v>
      </c>
      <c r="AY291" s="278" t="s">
        <v>127</v>
      </c>
    </row>
    <row r="292" s="15" customFormat="1">
      <c r="A292" s="15"/>
      <c r="B292" s="279"/>
      <c r="C292" s="280"/>
      <c r="D292" s="250" t="s">
        <v>218</v>
      </c>
      <c r="E292" s="281" t="s">
        <v>1</v>
      </c>
      <c r="F292" s="282" t="s">
        <v>221</v>
      </c>
      <c r="G292" s="280"/>
      <c r="H292" s="283">
        <v>28.199999999999999</v>
      </c>
      <c r="I292" s="284"/>
      <c r="J292" s="280"/>
      <c r="K292" s="280"/>
      <c r="L292" s="285"/>
      <c r="M292" s="286"/>
      <c r="N292" s="287"/>
      <c r="O292" s="287"/>
      <c r="P292" s="287"/>
      <c r="Q292" s="287"/>
      <c r="R292" s="287"/>
      <c r="S292" s="287"/>
      <c r="T292" s="28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9" t="s">
        <v>218</v>
      </c>
      <c r="AU292" s="289" t="s">
        <v>93</v>
      </c>
      <c r="AV292" s="15" t="s">
        <v>152</v>
      </c>
      <c r="AW292" s="15" t="s">
        <v>38</v>
      </c>
      <c r="AX292" s="15" t="s">
        <v>91</v>
      </c>
      <c r="AY292" s="289" t="s">
        <v>127</v>
      </c>
    </row>
    <row r="293" s="2" customFormat="1" ht="16.5" customHeight="1">
      <c r="A293" s="40"/>
      <c r="B293" s="41"/>
      <c r="C293" s="237" t="s">
        <v>468</v>
      </c>
      <c r="D293" s="237" t="s">
        <v>130</v>
      </c>
      <c r="E293" s="238" t="s">
        <v>469</v>
      </c>
      <c r="F293" s="239" t="s">
        <v>470</v>
      </c>
      <c r="G293" s="240" t="s">
        <v>216</v>
      </c>
      <c r="H293" s="241">
        <v>245</v>
      </c>
      <c r="I293" s="242"/>
      <c r="J293" s="243">
        <f>ROUND(I293*H293,2)</f>
        <v>0</v>
      </c>
      <c r="K293" s="239" t="s">
        <v>134</v>
      </c>
      <c r="L293" s="46"/>
      <c r="M293" s="244" t="s">
        <v>1</v>
      </c>
      <c r="N293" s="245" t="s">
        <v>48</v>
      </c>
      <c r="O293" s="93"/>
      <c r="P293" s="246">
        <f>O293*H293</f>
        <v>0</v>
      </c>
      <c r="Q293" s="246">
        <v>0.47260000000000002</v>
      </c>
      <c r="R293" s="246">
        <f>Q293*H293</f>
        <v>115.78700000000001</v>
      </c>
      <c r="S293" s="246">
        <v>0</v>
      </c>
      <c r="T293" s="247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48" t="s">
        <v>152</v>
      </c>
      <c r="AT293" s="248" t="s">
        <v>130</v>
      </c>
      <c r="AU293" s="248" t="s">
        <v>93</v>
      </c>
      <c r="AY293" s="18" t="s">
        <v>127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8" t="s">
        <v>91</v>
      </c>
      <c r="BK293" s="249">
        <f>ROUND(I293*H293,2)</f>
        <v>0</v>
      </c>
      <c r="BL293" s="18" t="s">
        <v>152</v>
      </c>
      <c r="BM293" s="248" t="s">
        <v>471</v>
      </c>
    </row>
    <row r="294" s="14" customFormat="1">
      <c r="A294" s="14"/>
      <c r="B294" s="268"/>
      <c r="C294" s="269"/>
      <c r="D294" s="250" t="s">
        <v>218</v>
      </c>
      <c r="E294" s="270" t="s">
        <v>1</v>
      </c>
      <c r="F294" s="271" t="s">
        <v>472</v>
      </c>
      <c r="G294" s="269"/>
      <c r="H294" s="272">
        <v>245</v>
      </c>
      <c r="I294" s="273"/>
      <c r="J294" s="269"/>
      <c r="K294" s="269"/>
      <c r="L294" s="274"/>
      <c r="M294" s="275"/>
      <c r="N294" s="276"/>
      <c r="O294" s="276"/>
      <c r="P294" s="276"/>
      <c r="Q294" s="276"/>
      <c r="R294" s="276"/>
      <c r="S294" s="276"/>
      <c r="T294" s="27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8" t="s">
        <v>218</v>
      </c>
      <c r="AU294" s="278" t="s">
        <v>93</v>
      </c>
      <c r="AV294" s="14" t="s">
        <v>93</v>
      </c>
      <c r="AW294" s="14" t="s">
        <v>38</v>
      </c>
      <c r="AX294" s="14" t="s">
        <v>83</v>
      </c>
      <c r="AY294" s="278" t="s">
        <v>127</v>
      </c>
    </row>
    <row r="295" s="15" customFormat="1">
      <c r="A295" s="15"/>
      <c r="B295" s="279"/>
      <c r="C295" s="280"/>
      <c r="D295" s="250" t="s">
        <v>218</v>
      </c>
      <c r="E295" s="281" t="s">
        <v>1</v>
      </c>
      <c r="F295" s="282" t="s">
        <v>221</v>
      </c>
      <c r="G295" s="280"/>
      <c r="H295" s="283">
        <v>245</v>
      </c>
      <c r="I295" s="284"/>
      <c r="J295" s="280"/>
      <c r="K295" s="280"/>
      <c r="L295" s="285"/>
      <c r="M295" s="286"/>
      <c r="N295" s="287"/>
      <c r="O295" s="287"/>
      <c r="P295" s="287"/>
      <c r="Q295" s="287"/>
      <c r="R295" s="287"/>
      <c r="S295" s="287"/>
      <c r="T295" s="28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89" t="s">
        <v>218</v>
      </c>
      <c r="AU295" s="289" t="s">
        <v>93</v>
      </c>
      <c r="AV295" s="15" t="s">
        <v>152</v>
      </c>
      <c r="AW295" s="15" t="s">
        <v>38</v>
      </c>
      <c r="AX295" s="15" t="s">
        <v>91</v>
      </c>
      <c r="AY295" s="289" t="s">
        <v>127</v>
      </c>
    </row>
    <row r="296" s="2" customFormat="1" ht="16.5" customHeight="1">
      <c r="A296" s="40"/>
      <c r="B296" s="41"/>
      <c r="C296" s="237" t="s">
        <v>473</v>
      </c>
      <c r="D296" s="237" t="s">
        <v>130</v>
      </c>
      <c r="E296" s="238" t="s">
        <v>474</v>
      </c>
      <c r="F296" s="239" t="s">
        <v>475</v>
      </c>
      <c r="G296" s="240" t="s">
        <v>216</v>
      </c>
      <c r="H296" s="241">
        <v>31.600000000000001</v>
      </c>
      <c r="I296" s="242"/>
      <c r="J296" s="243">
        <f>ROUND(I296*H296,2)</f>
        <v>0</v>
      </c>
      <c r="K296" s="239" t="s">
        <v>134</v>
      </c>
      <c r="L296" s="46"/>
      <c r="M296" s="244" t="s">
        <v>1</v>
      </c>
      <c r="N296" s="245" t="s">
        <v>48</v>
      </c>
      <c r="O296" s="93"/>
      <c r="P296" s="246">
        <f>O296*H296</f>
        <v>0</v>
      </c>
      <c r="Q296" s="246">
        <v>0.18462999999999999</v>
      </c>
      <c r="R296" s="246">
        <f>Q296*H296</f>
        <v>5.834308</v>
      </c>
      <c r="S296" s="246">
        <v>0</v>
      </c>
      <c r="T296" s="247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48" t="s">
        <v>152</v>
      </c>
      <c r="AT296" s="248" t="s">
        <v>130</v>
      </c>
      <c r="AU296" s="248" t="s">
        <v>93</v>
      </c>
      <c r="AY296" s="18" t="s">
        <v>127</v>
      </c>
      <c r="BE296" s="249">
        <f>IF(N296="základní",J296,0)</f>
        <v>0</v>
      </c>
      <c r="BF296" s="249">
        <f>IF(N296="snížená",J296,0)</f>
        <v>0</v>
      </c>
      <c r="BG296" s="249">
        <f>IF(N296="zákl. přenesená",J296,0)</f>
        <v>0</v>
      </c>
      <c r="BH296" s="249">
        <f>IF(N296="sníž. přenesená",J296,0)</f>
        <v>0</v>
      </c>
      <c r="BI296" s="249">
        <f>IF(N296="nulová",J296,0)</f>
        <v>0</v>
      </c>
      <c r="BJ296" s="18" t="s">
        <v>91</v>
      </c>
      <c r="BK296" s="249">
        <f>ROUND(I296*H296,2)</f>
        <v>0</v>
      </c>
      <c r="BL296" s="18" t="s">
        <v>152</v>
      </c>
      <c r="BM296" s="248" t="s">
        <v>476</v>
      </c>
    </row>
    <row r="297" s="14" customFormat="1">
      <c r="A297" s="14"/>
      <c r="B297" s="268"/>
      <c r="C297" s="269"/>
      <c r="D297" s="250" t="s">
        <v>218</v>
      </c>
      <c r="E297" s="270" t="s">
        <v>1</v>
      </c>
      <c r="F297" s="271" t="s">
        <v>348</v>
      </c>
      <c r="G297" s="269"/>
      <c r="H297" s="272">
        <v>31.600000000000001</v>
      </c>
      <c r="I297" s="273"/>
      <c r="J297" s="269"/>
      <c r="K297" s="269"/>
      <c r="L297" s="274"/>
      <c r="M297" s="275"/>
      <c r="N297" s="276"/>
      <c r="O297" s="276"/>
      <c r="P297" s="276"/>
      <c r="Q297" s="276"/>
      <c r="R297" s="276"/>
      <c r="S297" s="276"/>
      <c r="T297" s="27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8" t="s">
        <v>218</v>
      </c>
      <c r="AU297" s="278" t="s">
        <v>93</v>
      </c>
      <c r="AV297" s="14" t="s">
        <v>93</v>
      </c>
      <c r="AW297" s="14" t="s">
        <v>38</v>
      </c>
      <c r="AX297" s="14" t="s">
        <v>83</v>
      </c>
      <c r="AY297" s="278" t="s">
        <v>127</v>
      </c>
    </row>
    <row r="298" s="15" customFormat="1">
      <c r="A298" s="15"/>
      <c r="B298" s="279"/>
      <c r="C298" s="280"/>
      <c r="D298" s="250" t="s">
        <v>218</v>
      </c>
      <c r="E298" s="281" t="s">
        <v>1</v>
      </c>
      <c r="F298" s="282" t="s">
        <v>221</v>
      </c>
      <c r="G298" s="280"/>
      <c r="H298" s="283">
        <v>31.600000000000001</v>
      </c>
      <c r="I298" s="284"/>
      <c r="J298" s="280"/>
      <c r="K298" s="280"/>
      <c r="L298" s="285"/>
      <c r="M298" s="286"/>
      <c r="N298" s="287"/>
      <c r="O298" s="287"/>
      <c r="P298" s="287"/>
      <c r="Q298" s="287"/>
      <c r="R298" s="287"/>
      <c r="S298" s="287"/>
      <c r="T298" s="28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9" t="s">
        <v>218</v>
      </c>
      <c r="AU298" s="289" t="s">
        <v>93</v>
      </c>
      <c r="AV298" s="15" t="s">
        <v>152</v>
      </c>
      <c r="AW298" s="15" t="s">
        <v>38</v>
      </c>
      <c r="AX298" s="15" t="s">
        <v>91</v>
      </c>
      <c r="AY298" s="289" t="s">
        <v>127</v>
      </c>
    </row>
    <row r="299" s="2" customFormat="1" ht="16.5" customHeight="1">
      <c r="A299" s="40"/>
      <c r="B299" s="41"/>
      <c r="C299" s="237" t="s">
        <v>477</v>
      </c>
      <c r="D299" s="237" t="s">
        <v>130</v>
      </c>
      <c r="E299" s="238" t="s">
        <v>478</v>
      </c>
      <c r="F299" s="239" t="s">
        <v>479</v>
      </c>
      <c r="G299" s="240" t="s">
        <v>216</v>
      </c>
      <c r="H299" s="241">
        <v>31.600000000000001</v>
      </c>
      <c r="I299" s="242"/>
      <c r="J299" s="243">
        <f>ROUND(I299*H299,2)</f>
        <v>0</v>
      </c>
      <c r="K299" s="239" t="s">
        <v>134</v>
      </c>
      <c r="L299" s="46"/>
      <c r="M299" s="244" t="s">
        <v>1</v>
      </c>
      <c r="N299" s="245" t="s">
        <v>48</v>
      </c>
      <c r="O299" s="93"/>
      <c r="P299" s="246">
        <f>O299*H299</f>
        <v>0</v>
      </c>
      <c r="Q299" s="246">
        <v>0.00051000000000000004</v>
      </c>
      <c r="R299" s="246">
        <f>Q299*H299</f>
        <v>0.016116000000000002</v>
      </c>
      <c r="S299" s="246">
        <v>0</v>
      </c>
      <c r="T299" s="247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48" t="s">
        <v>152</v>
      </c>
      <c r="AT299" s="248" t="s">
        <v>130</v>
      </c>
      <c r="AU299" s="248" t="s">
        <v>93</v>
      </c>
      <c r="AY299" s="18" t="s">
        <v>127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8" t="s">
        <v>91</v>
      </c>
      <c r="BK299" s="249">
        <f>ROUND(I299*H299,2)</f>
        <v>0</v>
      </c>
      <c r="BL299" s="18" t="s">
        <v>152</v>
      </c>
      <c r="BM299" s="248" t="s">
        <v>480</v>
      </c>
    </row>
    <row r="300" s="14" customFormat="1">
      <c r="A300" s="14"/>
      <c r="B300" s="268"/>
      <c r="C300" s="269"/>
      <c r="D300" s="250" t="s">
        <v>218</v>
      </c>
      <c r="E300" s="270" t="s">
        <v>1</v>
      </c>
      <c r="F300" s="271" t="s">
        <v>348</v>
      </c>
      <c r="G300" s="269"/>
      <c r="H300" s="272">
        <v>31.600000000000001</v>
      </c>
      <c r="I300" s="273"/>
      <c r="J300" s="269"/>
      <c r="K300" s="269"/>
      <c r="L300" s="274"/>
      <c r="M300" s="275"/>
      <c r="N300" s="276"/>
      <c r="O300" s="276"/>
      <c r="P300" s="276"/>
      <c r="Q300" s="276"/>
      <c r="R300" s="276"/>
      <c r="S300" s="276"/>
      <c r="T300" s="27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8" t="s">
        <v>218</v>
      </c>
      <c r="AU300" s="278" t="s">
        <v>93</v>
      </c>
      <c r="AV300" s="14" t="s">
        <v>93</v>
      </c>
      <c r="AW300" s="14" t="s">
        <v>38</v>
      </c>
      <c r="AX300" s="14" t="s">
        <v>83</v>
      </c>
      <c r="AY300" s="278" t="s">
        <v>127</v>
      </c>
    </row>
    <row r="301" s="15" customFormat="1">
      <c r="A301" s="15"/>
      <c r="B301" s="279"/>
      <c r="C301" s="280"/>
      <c r="D301" s="250" t="s">
        <v>218</v>
      </c>
      <c r="E301" s="281" t="s">
        <v>1</v>
      </c>
      <c r="F301" s="282" t="s">
        <v>221</v>
      </c>
      <c r="G301" s="280"/>
      <c r="H301" s="283">
        <v>31.600000000000001</v>
      </c>
      <c r="I301" s="284"/>
      <c r="J301" s="280"/>
      <c r="K301" s="280"/>
      <c r="L301" s="285"/>
      <c r="M301" s="286"/>
      <c r="N301" s="287"/>
      <c r="O301" s="287"/>
      <c r="P301" s="287"/>
      <c r="Q301" s="287"/>
      <c r="R301" s="287"/>
      <c r="S301" s="287"/>
      <c r="T301" s="288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9" t="s">
        <v>218</v>
      </c>
      <c r="AU301" s="289" t="s">
        <v>93</v>
      </c>
      <c r="AV301" s="15" t="s">
        <v>152</v>
      </c>
      <c r="AW301" s="15" t="s">
        <v>38</v>
      </c>
      <c r="AX301" s="15" t="s">
        <v>91</v>
      </c>
      <c r="AY301" s="289" t="s">
        <v>127</v>
      </c>
    </row>
    <row r="302" s="2" customFormat="1" ht="16.5" customHeight="1">
      <c r="A302" s="40"/>
      <c r="B302" s="41"/>
      <c r="C302" s="237" t="s">
        <v>481</v>
      </c>
      <c r="D302" s="237" t="s">
        <v>130</v>
      </c>
      <c r="E302" s="238" t="s">
        <v>482</v>
      </c>
      <c r="F302" s="239" t="s">
        <v>483</v>
      </c>
      <c r="G302" s="240" t="s">
        <v>216</v>
      </c>
      <c r="H302" s="241">
        <v>31.600000000000001</v>
      </c>
      <c r="I302" s="242"/>
      <c r="J302" s="243">
        <f>ROUND(I302*H302,2)</f>
        <v>0</v>
      </c>
      <c r="K302" s="239" t="s">
        <v>134</v>
      </c>
      <c r="L302" s="46"/>
      <c r="M302" s="244" t="s">
        <v>1</v>
      </c>
      <c r="N302" s="245" t="s">
        <v>48</v>
      </c>
      <c r="O302" s="93"/>
      <c r="P302" s="246">
        <f>O302*H302</f>
        <v>0</v>
      </c>
      <c r="Q302" s="246">
        <v>0.10373</v>
      </c>
      <c r="R302" s="246">
        <f>Q302*H302</f>
        <v>3.2778680000000002</v>
      </c>
      <c r="S302" s="246">
        <v>0</v>
      </c>
      <c r="T302" s="247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48" t="s">
        <v>152</v>
      </c>
      <c r="AT302" s="248" t="s">
        <v>130</v>
      </c>
      <c r="AU302" s="248" t="s">
        <v>93</v>
      </c>
      <c r="AY302" s="18" t="s">
        <v>127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8" t="s">
        <v>91</v>
      </c>
      <c r="BK302" s="249">
        <f>ROUND(I302*H302,2)</f>
        <v>0</v>
      </c>
      <c r="BL302" s="18" t="s">
        <v>152</v>
      </c>
      <c r="BM302" s="248" t="s">
        <v>484</v>
      </c>
    </row>
    <row r="303" s="14" customFormat="1">
      <c r="A303" s="14"/>
      <c r="B303" s="268"/>
      <c r="C303" s="269"/>
      <c r="D303" s="250" t="s">
        <v>218</v>
      </c>
      <c r="E303" s="270" t="s">
        <v>1</v>
      </c>
      <c r="F303" s="271" t="s">
        <v>348</v>
      </c>
      <c r="G303" s="269"/>
      <c r="H303" s="272">
        <v>31.600000000000001</v>
      </c>
      <c r="I303" s="273"/>
      <c r="J303" s="269"/>
      <c r="K303" s="269"/>
      <c r="L303" s="274"/>
      <c r="M303" s="275"/>
      <c r="N303" s="276"/>
      <c r="O303" s="276"/>
      <c r="P303" s="276"/>
      <c r="Q303" s="276"/>
      <c r="R303" s="276"/>
      <c r="S303" s="276"/>
      <c r="T303" s="27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8" t="s">
        <v>218</v>
      </c>
      <c r="AU303" s="278" t="s">
        <v>93</v>
      </c>
      <c r="AV303" s="14" t="s">
        <v>93</v>
      </c>
      <c r="AW303" s="14" t="s">
        <v>38</v>
      </c>
      <c r="AX303" s="14" t="s">
        <v>83</v>
      </c>
      <c r="AY303" s="278" t="s">
        <v>127</v>
      </c>
    </row>
    <row r="304" s="15" customFormat="1">
      <c r="A304" s="15"/>
      <c r="B304" s="279"/>
      <c r="C304" s="280"/>
      <c r="D304" s="250" t="s">
        <v>218</v>
      </c>
      <c r="E304" s="281" t="s">
        <v>1</v>
      </c>
      <c r="F304" s="282" t="s">
        <v>221</v>
      </c>
      <c r="G304" s="280"/>
      <c r="H304" s="283">
        <v>31.600000000000001</v>
      </c>
      <c r="I304" s="284"/>
      <c r="J304" s="280"/>
      <c r="K304" s="280"/>
      <c r="L304" s="285"/>
      <c r="M304" s="286"/>
      <c r="N304" s="287"/>
      <c r="O304" s="287"/>
      <c r="P304" s="287"/>
      <c r="Q304" s="287"/>
      <c r="R304" s="287"/>
      <c r="S304" s="287"/>
      <c r="T304" s="288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9" t="s">
        <v>218</v>
      </c>
      <c r="AU304" s="289" t="s">
        <v>93</v>
      </c>
      <c r="AV304" s="15" t="s">
        <v>152</v>
      </c>
      <c r="AW304" s="15" t="s">
        <v>38</v>
      </c>
      <c r="AX304" s="15" t="s">
        <v>91</v>
      </c>
      <c r="AY304" s="289" t="s">
        <v>127</v>
      </c>
    </row>
    <row r="305" s="2" customFormat="1" ht="16.5" customHeight="1">
      <c r="A305" s="40"/>
      <c r="B305" s="41"/>
      <c r="C305" s="237" t="s">
        <v>485</v>
      </c>
      <c r="D305" s="237" t="s">
        <v>130</v>
      </c>
      <c r="E305" s="238" t="s">
        <v>486</v>
      </c>
      <c r="F305" s="239" t="s">
        <v>487</v>
      </c>
      <c r="G305" s="240" t="s">
        <v>216</v>
      </c>
      <c r="H305" s="241">
        <v>28.199999999999999</v>
      </c>
      <c r="I305" s="242"/>
      <c r="J305" s="243">
        <f>ROUND(I305*H305,2)</f>
        <v>0</v>
      </c>
      <c r="K305" s="239" t="s">
        <v>134</v>
      </c>
      <c r="L305" s="46"/>
      <c r="M305" s="244" t="s">
        <v>1</v>
      </c>
      <c r="N305" s="245" t="s">
        <v>48</v>
      </c>
      <c r="O305" s="93"/>
      <c r="P305" s="246">
        <f>O305*H305</f>
        <v>0</v>
      </c>
      <c r="Q305" s="246">
        <v>0.29902000000000001</v>
      </c>
      <c r="R305" s="246">
        <f>Q305*H305</f>
        <v>8.4323639999999997</v>
      </c>
      <c r="S305" s="246">
        <v>0</v>
      </c>
      <c r="T305" s="247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48" t="s">
        <v>152</v>
      </c>
      <c r="AT305" s="248" t="s">
        <v>130</v>
      </c>
      <c r="AU305" s="248" t="s">
        <v>93</v>
      </c>
      <c r="AY305" s="18" t="s">
        <v>127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8" t="s">
        <v>91</v>
      </c>
      <c r="BK305" s="249">
        <f>ROUND(I305*H305,2)</f>
        <v>0</v>
      </c>
      <c r="BL305" s="18" t="s">
        <v>152</v>
      </c>
      <c r="BM305" s="248" t="s">
        <v>488</v>
      </c>
    </row>
    <row r="306" s="14" customFormat="1">
      <c r="A306" s="14"/>
      <c r="B306" s="268"/>
      <c r="C306" s="269"/>
      <c r="D306" s="250" t="s">
        <v>218</v>
      </c>
      <c r="E306" s="270" t="s">
        <v>1</v>
      </c>
      <c r="F306" s="271" t="s">
        <v>349</v>
      </c>
      <c r="G306" s="269"/>
      <c r="H306" s="272">
        <v>28.199999999999999</v>
      </c>
      <c r="I306" s="273"/>
      <c r="J306" s="269"/>
      <c r="K306" s="269"/>
      <c r="L306" s="274"/>
      <c r="M306" s="275"/>
      <c r="N306" s="276"/>
      <c r="O306" s="276"/>
      <c r="P306" s="276"/>
      <c r="Q306" s="276"/>
      <c r="R306" s="276"/>
      <c r="S306" s="276"/>
      <c r="T306" s="27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8" t="s">
        <v>218</v>
      </c>
      <c r="AU306" s="278" t="s">
        <v>93</v>
      </c>
      <c r="AV306" s="14" t="s">
        <v>93</v>
      </c>
      <c r="AW306" s="14" t="s">
        <v>38</v>
      </c>
      <c r="AX306" s="14" t="s">
        <v>83</v>
      </c>
      <c r="AY306" s="278" t="s">
        <v>127</v>
      </c>
    </row>
    <row r="307" s="15" customFormat="1">
      <c r="A307" s="15"/>
      <c r="B307" s="279"/>
      <c r="C307" s="280"/>
      <c r="D307" s="250" t="s">
        <v>218</v>
      </c>
      <c r="E307" s="281" t="s">
        <v>1</v>
      </c>
      <c r="F307" s="282" t="s">
        <v>221</v>
      </c>
      <c r="G307" s="280"/>
      <c r="H307" s="283">
        <v>28.199999999999999</v>
      </c>
      <c r="I307" s="284"/>
      <c r="J307" s="280"/>
      <c r="K307" s="280"/>
      <c r="L307" s="285"/>
      <c r="M307" s="286"/>
      <c r="N307" s="287"/>
      <c r="O307" s="287"/>
      <c r="P307" s="287"/>
      <c r="Q307" s="287"/>
      <c r="R307" s="287"/>
      <c r="S307" s="287"/>
      <c r="T307" s="288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9" t="s">
        <v>218</v>
      </c>
      <c r="AU307" s="289" t="s">
        <v>93</v>
      </c>
      <c r="AV307" s="15" t="s">
        <v>152</v>
      </c>
      <c r="AW307" s="15" t="s">
        <v>38</v>
      </c>
      <c r="AX307" s="15" t="s">
        <v>91</v>
      </c>
      <c r="AY307" s="289" t="s">
        <v>127</v>
      </c>
    </row>
    <row r="308" s="2" customFormat="1" ht="16.5" customHeight="1">
      <c r="A308" s="40"/>
      <c r="B308" s="41"/>
      <c r="C308" s="237" t="s">
        <v>489</v>
      </c>
      <c r="D308" s="237" t="s">
        <v>130</v>
      </c>
      <c r="E308" s="238" t="s">
        <v>490</v>
      </c>
      <c r="F308" s="239" t="s">
        <v>491</v>
      </c>
      <c r="G308" s="240" t="s">
        <v>216</v>
      </c>
      <c r="H308" s="241">
        <v>9</v>
      </c>
      <c r="I308" s="242"/>
      <c r="J308" s="243">
        <f>ROUND(I308*H308,2)</f>
        <v>0</v>
      </c>
      <c r="K308" s="239" t="s">
        <v>134</v>
      </c>
      <c r="L308" s="46"/>
      <c r="M308" s="244" t="s">
        <v>1</v>
      </c>
      <c r="N308" s="245" t="s">
        <v>48</v>
      </c>
      <c r="O308" s="93"/>
      <c r="P308" s="246">
        <f>O308*H308</f>
        <v>0</v>
      </c>
      <c r="Q308" s="246">
        <v>0.084250000000000005</v>
      </c>
      <c r="R308" s="246">
        <f>Q308*H308</f>
        <v>0.75825000000000009</v>
      </c>
      <c r="S308" s="246">
        <v>0</v>
      </c>
      <c r="T308" s="247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48" t="s">
        <v>152</v>
      </c>
      <c r="AT308" s="248" t="s">
        <v>130</v>
      </c>
      <c r="AU308" s="248" t="s">
        <v>93</v>
      </c>
      <c r="AY308" s="18" t="s">
        <v>127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8" t="s">
        <v>91</v>
      </c>
      <c r="BK308" s="249">
        <f>ROUND(I308*H308,2)</f>
        <v>0</v>
      </c>
      <c r="BL308" s="18" t="s">
        <v>152</v>
      </c>
      <c r="BM308" s="248" t="s">
        <v>492</v>
      </c>
    </row>
    <row r="309" s="14" customFormat="1">
      <c r="A309" s="14"/>
      <c r="B309" s="268"/>
      <c r="C309" s="269"/>
      <c r="D309" s="250" t="s">
        <v>218</v>
      </c>
      <c r="E309" s="270" t="s">
        <v>1</v>
      </c>
      <c r="F309" s="271" t="s">
        <v>350</v>
      </c>
      <c r="G309" s="269"/>
      <c r="H309" s="272">
        <v>9</v>
      </c>
      <c r="I309" s="273"/>
      <c r="J309" s="269"/>
      <c r="K309" s="269"/>
      <c r="L309" s="274"/>
      <c r="M309" s="275"/>
      <c r="N309" s="276"/>
      <c r="O309" s="276"/>
      <c r="P309" s="276"/>
      <c r="Q309" s="276"/>
      <c r="R309" s="276"/>
      <c r="S309" s="276"/>
      <c r="T309" s="27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8" t="s">
        <v>218</v>
      </c>
      <c r="AU309" s="278" t="s">
        <v>93</v>
      </c>
      <c r="AV309" s="14" t="s">
        <v>93</v>
      </c>
      <c r="AW309" s="14" t="s">
        <v>38</v>
      </c>
      <c r="AX309" s="14" t="s">
        <v>83</v>
      </c>
      <c r="AY309" s="278" t="s">
        <v>127</v>
      </c>
    </row>
    <row r="310" s="15" customFormat="1">
      <c r="A310" s="15"/>
      <c r="B310" s="279"/>
      <c r="C310" s="280"/>
      <c r="D310" s="250" t="s">
        <v>218</v>
      </c>
      <c r="E310" s="281" t="s">
        <v>1</v>
      </c>
      <c r="F310" s="282" t="s">
        <v>221</v>
      </c>
      <c r="G310" s="280"/>
      <c r="H310" s="283">
        <v>9</v>
      </c>
      <c r="I310" s="284"/>
      <c r="J310" s="280"/>
      <c r="K310" s="280"/>
      <c r="L310" s="285"/>
      <c r="M310" s="286"/>
      <c r="N310" s="287"/>
      <c r="O310" s="287"/>
      <c r="P310" s="287"/>
      <c r="Q310" s="287"/>
      <c r="R310" s="287"/>
      <c r="S310" s="287"/>
      <c r="T310" s="288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9" t="s">
        <v>218</v>
      </c>
      <c r="AU310" s="289" t="s">
        <v>93</v>
      </c>
      <c r="AV310" s="15" t="s">
        <v>152</v>
      </c>
      <c r="AW310" s="15" t="s">
        <v>38</v>
      </c>
      <c r="AX310" s="15" t="s">
        <v>91</v>
      </c>
      <c r="AY310" s="289" t="s">
        <v>127</v>
      </c>
    </row>
    <row r="311" s="2" customFormat="1" ht="16.5" customHeight="1">
      <c r="A311" s="40"/>
      <c r="B311" s="41"/>
      <c r="C311" s="301" t="s">
        <v>493</v>
      </c>
      <c r="D311" s="301" t="s">
        <v>316</v>
      </c>
      <c r="E311" s="302" t="s">
        <v>494</v>
      </c>
      <c r="F311" s="303" t="s">
        <v>495</v>
      </c>
      <c r="G311" s="304" t="s">
        <v>216</v>
      </c>
      <c r="H311" s="305">
        <v>9.9000000000000004</v>
      </c>
      <c r="I311" s="306"/>
      <c r="J311" s="307">
        <f>ROUND(I311*H311,2)</f>
        <v>0</v>
      </c>
      <c r="K311" s="303" t="s">
        <v>134</v>
      </c>
      <c r="L311" s="308"/>
      <c r="M311" s="309" t="s">
        <v>1</v>
      </c>
      <c r="N311" s="310" t="s">
        <v>48</v>
      </c>
      <c r="O311" s="93"/>
      <c r="P311" s="246">
        <f>O311*H311</f>
        <v>0</v>
      </c>
      <c r="Q311" s="246">
        <v>0.113</v>
      </c>
      <c r="R311" s="246">
        <f>Q311*H311</f>
        <v>1.1187</v>
      </c>
      <c r="S311" s="246">
        <v>0</v>
      </c>
      <c r="T311" s="247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48" t="s">
        <v>173</v>
      </c>
      <c r="AT311" s="248" t="s">
        <v>316</v>
      </c>
      <c r="AU311" s="248" t="s">
        <v>93</v>
      </c>
      <c r="AY311" s="18" t="s">
        <v>127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8" t="s">
        <v>91</v>
      </c>
      <c r="BK311" s="249">
        <f>ROUND(I311*H311,2)</f>
        <v>0</v>
      </c>
      <c r="BL311" s="18" t="s">
        <v>152</v>
      </c>
      <c r="BM311" s="248" t="s">
        <v>496</v>
      </c>
    </row>
    <row r="312" s="14" customFormat="1">
      <c r="A312" s="14"/>
      <c r="B312" s="268"/>
      <c r="C312" s="269"/>
      <c r="D312" s="250" t="s">
        <v>218</v>
      </c>
      <c r="E312" s="269"/>
      <c r="F312" s="271" t="s">
        <v>497</v>
      </c>
      <c r="G312" s="269"/>
      <c r="H312" s="272">
        <v>9.9000000000000004</v>
      </c>
      <c r="I312" s="273"/>
      <c r="J312" s="269"/>
      <c r="K312" s="269"/>
      <c r="L312" s="274"/>
      <c r="M312" s="275"/>
      <c r="N312" s="276"/>
      <c r="O312" s="276"/>
      <c r="P312" s="276"/>
      <c r="Q312" s="276"/>
      <c r="R312" s="276"/>
      <c r="S312" s="276"/>
      <c r="T312" s="27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8" t="s">
        <v>218</v>
      </c>
      <c r="AU312" s="278" t="s">
        <v>93</v>
      </c>
      <c r="AV312" s="14" t="s">
        <v>93</v>
      </c>
      <c r="AW312" s="14" t="s">
        <v>4</v>
      </c>
      <c r="AX312" s="14" t="s">
        <v>91</v>
      </c>
      <c r="AY312" s="278" t="s">
        <v>127</v>
      </c>
    </row>
    <row r="313" s="2" customFormat="1" ht="16.5" customHeight="1">
      <c r="A313" s="40"/>
      <c r="B313" s="41"/>
      <c r="C313" s="237" t="s">
        <v>498</v>
      </c>
      <c r="D313" s="237" t="s">
        <v>130</v>
      </c>
      <c r="E313" s="238" t="s">
        <v>499</v>
      </c>
      <c r="F313" s="239" t="s">
        <v>500</v>
      </c>
      <c r="G313" s="240" t="s">
        <v>216</v>
      </c>
      <c r="H313" s="241">
        <v>12.4</v>
      </c>
      <c r="I313" s="242"/>
      <c r="J313" s="243">
        <f>ROUND(I313*H313,2)</f>
        <v>0</v>
      </c>
      <c r="K313" s="239" t="s">
        <v>134</v>
      </c>
      <c r="L313" s="46"/>
      <c r="M313" s="244" t="s">
        <v>1</v>
      </c>
      <c r="N313" s="245" t="s">
        <v>48</v>
      </c>
      <c r="O313" s="93"/>
      <c r="P313" s="246">
        <f>O313*H313</f>
        <v>0</v>
      </c>
      <c r="Q313" s="246">
        <v>0.10100000000000001</v>
      </c>
      <c r="R313" s="246">
        <f>Q313*H313</f>
        <v>1.2524000000000002</v>
      </c>
      <c r="S313" s="246">
        <v>0</v>
      </c>
      <c r="T313" s="247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48" t="s">
        <v>152</v>
      </c>
      <c r="AT313" s="248" t="s">
        <v>130</v>
      </c>
      <c r="AU313" s="248" t="s">
        <v>93</v>
      </c>
      <c r="AY313" s="18" t="s">
        <v>127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8" t="s">
        <v>91</v>
      </c>
      <c r="BK313" s="249">
        <f>ROUND(I313*H313,2)</f>
        <v>0</v>
      </c>
      <c r="BL313" s="18" t="s">
        <v>152</v>
      </c>
      <c r="BM313" s="248" t="s">
        <v>501</v>
      </c>
    </row>
    <row r="314" s="14" customFormat="1">
      <c r="A314" s="14"/>
      <c r="B314" s="268"/>
      <c r="C314" s="269"/>
      <c r="D314" s="250" t="s">
        <v>218</v>
      </c>
      <c r="E314" s="270" t="s">
        <v>1</v>
      </c>
      <c r="F314" s="271" t="s">
        <v>351</v>
      </c>
      <c r="G314" s="269"/>
      <c r="H314" s="272">
        <v>12.4</v>
      </c>
      <c r="I314" s="273"/>
      <c r="J314" s="269"/>
      <c r="K314" s="269"/>
      <c r="L314" s="274"/>
      <c r="M314" s="275"/>
      <c r="N314" s="276"/>
      <c r="O314" s="276"/>
      <c r="P314" s="276"/>
      <c r="Q314" s="276"/>
      <c r="R314" s="276"/>
      <c r="S314" s="276"/>
      <c r="T314" s="27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8" t="s">
        <v>218</v>
      </c>
      <c r="AU314" s="278" t="s">
        <v>93</v>
      </c>
      <c r="AV314" s="14" t="s">
        <v>93</v>
      </c>
      <c r="AW314" s="14" t="s">
        <v>38</v>
      </c>
      <c r="AX314" s="14" t="s">
        <v>83</v>
      </c>
      <c r="AY314" s="278" t="s">
        <v>127</v>
      </c>
    </row>
    <row r="315" s="15" customFormat="1">
      <c r="A315" s="15"/>
      <c r="B315" s="279"/>
      <c r="C315" s="280"/>
      <c r="D315" s="250" t="s">
        <v>218</v>
      </c>
      <c r="E315" s="281" t="s">
        <v>1</v>
      </c>
      <c r="F315" s="282" t="s">
        <v>221</v>
      </c>
      <c r="G315" s="280"/>
      <c r="H315" s="283">
        <v>12.4</v>
      </c>
      <c r="I315" s="284"/>
      <c r="J315" s="280"/>
      <c r="K315" s="280"/>
      <c r="L315" s="285"/>
      <c r="M315" s="286"/>
      <c r="N315" s="287"/>
      <c r="O315" s="287"/>
      <c r="P315" s="287"/>
      <c r="Q315" s="287"/>
      <c r="R315" s="287"/>
      <c r="S315" s="287"/>
      <c r="T315" s="28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89" t="s">
        <v>218</v>
      </c>
      <c r="AU315" s="289" t="s">
        <v>93</v>
      </c>
      <c r="AV315" s="15" t="s">
        <v>152</v>
      </c>
      <c r="AW315" s="15" t="s">
        <v>38</v>
      </c>
      <c r="AX315" s="15" t="s">
        <v>91</v>
      </c>
      <c r="AY315" s="289" t="s">
        <v>127</v>
      </c>
    </row>
    <row r="316" s="2" customFormat="1" ht="16.5" customHeight="1">
      <c r="A316" s="40"/>
      <c r="B316" s="41"/>
      <c r="C316" s="301" t="s">
        <v>502</v>
      </c>
      <c r="D316" s="301" t="s">
        <v>316</v>
      </c>
      <c r="E316" s="302" t="s">
        <v>503</v>
      </c>
      <c r="F316" s="303" t="s">
        <v>504</v>
      </c>
      <c r="G316" s="304" t="s">
        <v>216</v>
      </c>
      <c r="H316" s="305">
        <v>13.640000000000001</v>
      </c>
      <c r="I316" s="306"/>
      <c r="J316" s="307">
        <f>ROUND(I316*H316,2)</f>
        <v>0</v>
      </c>
      <c r="K316" s="303" t="s">
        <v>134</v>
      </c>
      <c r="L316" s="308"/>
      <c r="M316" s="309" t="s">
        <v>1</v>
      </c>
      <c r="N316" s="310" t="s">
        <v>48</v>
      </c>
      <c r="O316" s="93"/>
      <c r="P316" s="246">
        <f>O316*H316</f>
        <v>0</v>
      </c>
      <c r="Q316" s="246">
        <v>0.11500000000000001</v>
      </c>
      <c r="R316" s="246">
        <f>Q316*H316</f>
        <v>1.5686000000000002</v>
      </c>
      <c r="S316" s="246">
        <v>0</v>
      </c>
      <c r="T316" s="247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48" t="s">
        <v>173</v>
      </c>
      <c r="AT316" s="248" t="s">
        <v>316</v>
      </c>
      <c r="AU316" s="248" t="s">
        <v>93</v>
      </c>
      <c r="AY316" s="18" t="s">
        <v>127</v>
      </c>
      <c r="BE316" s="249">
        <f>IF(N316="základní",J316,0)</f>
        <v>0</v>
      </c>
      <c r="BF316" s="249">
        <f>IF(N316="snížená",J316,0)</f>
        <v>0</v>
      </c>
      <c r="BG316" s="249">
        <f>IF(N316="zákl. přenesená",J316,0)</f>
        <v>0</v>
      </c>
      <c r="BH316" s="249">
        <f>IF(N316="sníž. přenesená",J316,0)</f>
        <v>0</v>
      </c>
      <c r="BI316" s="249">
        <f>IF(N316="nulová",J316,0)</f>
        <v>0</v>
      </c>
      <c r="BJ316" s="18" t="s">
        <v>91</v>
      </c>
      <c r="BK316" s="249">
        <f>ROUND(I316*H316,2)</f>
        <v>0</v>
      </c>
      <c r="BL316" s="18" t="s">
        <v>152</v>
      </c>
      <c r="BM316" s="248" t="s">
        <v>505</v>
      </c>
    </row>
    <row r="317" s="14" customFormat="1">
      <c r="A317" s="14"/>
      <c r="B317" s="268"/>
      <c r="C317" s="269"/>
      <c r="D317" s="250" t="s">
        <v>218</v>
      </c>
      <c r="E317" s="269"/>
      <c r="F317" s="271" t="s">
        <v>506</v>
      </c>
      <c r="G317" s="269"/>
      <c r="H317" s="272">
        <v>13.640000000000001</v>
      </c>
      <c r="I317" s="273"/>
      <c r="J317" s="269"/>
      <c r="K317" s="269"/>
      <c r="L317" s="274"/>
      <c r="M317" s="275"/>
      <c r="N317" s="276"/>
      <c r="O317" s="276"/>
      <c r="P317" s="276"/>
      <c r="Q317" s="276"/>
      <c r="R317" s="276"/>
      <c r="S317" s="276"/>
      <c r="T317" s="27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8" t="s">
        <v>218</v>
      </c>
      <c r="AU317" s="278" t="s">
        <v>93</v>
      </c>
      <c r="AV317" s="14" t="s">
        <v>93</v>
      </c>
      <c r="AW317" s="14" t="s">
        <v>4</v>
      </c>
      <c r="AX317" s="14" t="s">
        <v>91</v>
      </c>
      <c r="AY317" s="278" t="s">
        <v>127</v>
      </c>
    </row>
    <row r="318" s="2" customFormat="1" ht="16.5" customHeight="1">
      <c r="A318" s="40"/>
      <c r="B318" s="41"/>
      <c r="C318" s="237" t="s">
        <v>507</v>
      </c>
      <c r="D318" s="237" t="s">
        <v>130</v>
      </c>
      <c r="E318" s="238" t="s">
        <v>508</v>
      </c>
      <c r="F318" s="239" t="s">
        <v>509</v>
      </c>
      <c r="G318" s="240" t="s">
        <v>216</v>
      </c>
      <c r="H318" s="241">
        <v>29.100000000000001</v>
      </c>
      <c r="I318" s="242"/>
      <c r="J318" s="243">
        <f>ROUND(I318*H318,2)</f>
        <v>0</v>
      </c>
      <c r="K318" s="239" t="s">
        <v>134</v>
      </c>
      <c r="L318" s="46"/>
      <c r="M318" s="244" t="s">
        <v>1</v>
      </c>
      <c r="N318" s="245" t="s">
        <v>48</v>
      </c>
      <c r="O318" s="93"/>
      <c r="P318" s="246">
        <f>O318*H318</f>
        <v>0</v>
      </c>
      <c r="Q318" s="246">
        <v>0.10100000000000001</v>
      </c>
      <c r="R318" s="246">
        <f>Q318*H318</f>
        <v>2.9391000000000003</v>
      </c>
      <c r="S318" s="246">
        <v>0</v>
      </c>
      <c r="T318" s="247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48" t="s">
        <v>152</v>
      </c>
      <c r="AT318" s="248" t="s">
        <v>130</v>
      </c>
      <c r="AU318" s="248" t="s">
        <v>93</v>
      </c>
      <c r="AY318" s="18" t="s">
        <v>127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8" t="s">
        <v>91</v>
      </c>
      <c r="BK318" s="249">
        <f>ROUND(I318*H318,2)</f>
        <v>0</v>
      </c>
      <c r="BL318" s="18" t="s">
        <v>152</v>
      </c>
      <c r="BM318" s="248" t="s">
        <v>510</v>
      </c>
    </row>
    <row r="319" s="14" customFormat="1">
      <c r="A319" s="14"/>
      <c r="B319" s="268"/>
      <c r="C319" s="269"/>
      <c r="D319" s="250" t="s">
        <v>218</v>
      </c>
      <c r="E319" s="270" t="s">
        <v>1</v>
      </c>
      <c r="F319" s="271" t="s">
        <v>352</v>
      </c>
      <c r="G319" s="269"/>
      <c r="H319" s="272">
        <v>29.100000000000001</v>
      </c>
      <c r="I319" s="273"/>
      <c r="J319" s="269"/>
      <c r="K319" s="269"/>
      <c r="L319" s="274"/>
      <c r="M319" s="275"/>
      <c r="N319" s="276"/>
      <c r="O319" s="276"/>
      <c r="P319" s="276"/>
      <c r="Q319" s="276"/>
      <c r="R319" s="276"/>
      <c r="S319" s="276"/>
      <c r="T319" s="27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8" t="s">
        <v>218</v>
      </c>
      <c r="AU319" s="278" t="s">
        <v>93</v>
      </c>
      <c r="AV319" s="14" t="s">
        <v>93</v>
      </c>
      <c r="AW319" s="14" t="s">
        <v>38</v>
      </c>
      <c r="AX319" s="14" t="s">
        <v>83</v>
      </c>
      <c r="AY319" s="278" t="s">
        <v>127</v>
      </c>
    </row>
    <row r="320" s="15" customFormat="1">
      <c r="A320" s="15"/>
      <c r="B320" s="279"/>
      <c r="C320" s="280"/>
      <c r="D320" s="250" t="s">
        <v>218</v>
      </c>
      <c r="E320" s="281" t="s">
        <v>1</v>
      </c>
      <c r="F320" s="282" t="s">
        <v>221</v>
      </c>
      <c r="G320" s="280"/>
      <c r="H320" s="283">
        <v>29.100000000000001</v>
      </c>
      <c r="I320" s="284"/>
      <c r="J320" s="280"/>
      <c r="K320" s="280"/>
      <c r="L320" s="285"/>
      <c r="M320" s="286"/>
      <c r="N320" s="287"/>
      <c r="O320" s="287"/>
      <c r="P320" s="287"/>
      <c r="Q320" s="287"/>
      <c r="R320" s="287"/>
      <c r="S320" s="287"/>
      <c r="T320" s="28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9" t="s">
        <v>218</v>
      </c>
      <c r="AU320" s="289" t="s">
        <v>93</v>
      </c>
      <c r="AV320" s="15" t="s">
        <v>152</v>
      </c>
      <c r="AW320" s="15" t="s">
        <v>38</v>
      </c>
      <c r="AX320" s="15" t="s">
        <v>91</v>
      </c>
      <c r="AY320" s="289" t="s">
        <v>127</v>
      </c>
    </row>
    <row r="321" s="2" customFormat="1" ht="16.5" customHeight="1">
      <c r="A321" s="40"/>
      <c r="B321" s="41"/>
      <c r="C321" s="301" t="s">
        <v>511</v>
      </c>
      <c r="D321" s="301" t="s">
        <v>316</v>
      </c>
      <c r="E321" s="302" t="s">
        <v>512</v>
      </c>
      <c r="F321" s="303" t="s">
        <v>513</v>
      </c>
      <c r="G321" s="304" t="s">
        <v>216</v>
      </c>
      <c r="H321" s="305">
        <v>32.009999999999998</v>
      </c>
      <c r="I321" s="306"/>
      <c r="J321" s="307">
        <f>ROUND(I321*H321,2)</f>
        <v>0</v>
      </c>
      <c r="K321" s="303" t="s">
        <v>134</v>
      </c>
      <c r="L321" s="308"/>
      <c r="M321" s="309" t="s">
        <v>1</v>
      </c>
      <c r="N321" s="310" t="s">
        <v>48</v>
      </c>
      <c r="O321" s="93"/>
      <c r="P321" s="246">
        <f>O321*H321</f>
        <v>0</v>
      </c>
      <c r="Q321" s="246">
        <v>0.114</v>
      </c>
      <c r="R321" s="246">
        <f>Q321*H321</f>
        <v>3.6491400000000001</v>
      </c>
      <c r="S321" s="246">
        <v>0</v>
      </c>
      <c r="T321" s="247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48" t="s">
        <v>173</v>
      </c>
      <c r="AT321" s="248" t="s">
        <v>316</v>
      </c>
      <c r="AU321" s="248" t="s">
        <v>93</v>
      </c>
      <c r="AY321" s="18" t="s">
        <v>127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8" t="s">
        <v>91</v>
      </c>
      <c r="BK321" s="249">
        <f>ROUND(I321*H321,2)</f>
        <v>0</v>
      </c>
      <c r="BL321" s="18" t="s">
        <v>152</v>
      </c>
      <c r="BM321" s="248" t="s">
        <v>514</v>
      </c>
    </row>
    <row r="322" s="14" customFormat="1">
      <c r="A322" s="14"/>
      <c r="B322" s="268"/>
      <c r="C322" s="269"/>
      <c r="D322" s="250" t="s">
        <v>218</v>
      </c>
      <c r="E322" s="269"/>
      <c r="F322" s="271" t="s">
        <v>515</v>
      </c>
      <c r="G322" s="269"/>
      <c r="H322" s="272">
        <v>32.009999999999998</v>
      </c>
      <c r="I322" s="273"/>
      <c r="J322" s="269"/>
      <c r="K322" s="269"/>
      <c r="L322" s="274"/>
      <c r="M322" s="275"/>
      <c r="N322" s="276"/>
      <c r="O322" s="276"/>
      <c r="P322" s="276"/>
      <c r="Q322" s="276"/>
      <c r="R322" s="276"/>
      <c r="S322" s="276"/>
      <c r="T322" s="27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8" t="s">
        <v>218</v>
      </c>
      <c r="AU322" s="278" t="s">
        <v>93</v>
      </c>
      <c r="AV322" s="14" t="s">
        <v>93</v>
      </c>
      <c r="AW322" s="14" t="s">
        <v>4</v>
      </c>
      <c r="AX322" s="14" t="s">
        <v>91</v>
      </c>
      <c r="AY322" s="278" t="s">
        <v>127</v>
      </c>
    </row>
    <row r="323" s="2" customFormat="1" ht="16.5" customHeight="1">
      <c r="A323" s="40"/>
      <c r="B323" s="41"/>
      <c r="C323" s="237" t="s">
        <v>516</v>
      </c>
      <c r="D323" s="237" t="s">
        <v>130</v>
      </c>
      <c r="E323" s="238" t="s">
        <v>517</v>
      </c>
      <c r="F323" s="239" t="s">
        <v>518</v>
      </c>
      <c r="G323" s="240" t="s">
        <v>240</v>
      </c>
      <c r="H323" s="241">
        <v>41.100000000000001</v>
      </c>
      <c r="I323" s="242"/>
      <c r="J323" s="243">
        <f>ROUND(I323*H323,2)</f>
        <v>0</v>
      </c>
      <c r="K323" s="239" t="s">
        <v>134</v>
      </c>
      <c r="L323" s="46"/>
      <c r="M323" s="244" t="s">
        <v>1</v>
      </c>
      <c r="N323" s="245" t="s">
        <v>48</v>
      </c>
      <c r="O323" s="93"/>
      <c r="P323" s="246">
        <f>O323*H323</f>
        <v>0</v>
      </c>
      <c r="Q323" s="246">
        <v>0.0035999999999999999</v>
      </c>
      <c r="R323" s="246">
        <f>Q323*H323</f>
        <v>0.14796000000000001</v>
      </c>
      <c r="S323" s="246">
        <v>0</v>
      </c>
      <c r="T323" s="247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48" t="s">
        <v>152</v>
      </c>
      <c r="AT323" s="248" t="s">
        <v>130</v>
      </c>
      <c r="AU323" s="248" t="s">
        <v>93</v>
      </c>
      <c r="AY323" s="18" t="s">
        <v>127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8" t="s">
        <v>91</v>
      </c>
      <c r="BK323" s="249">
        <f>ROUND(I323*H323,2)</f>
        <v>0</v>
      </c>
      <c r="BL323" s="18" t="s">
        <v>152</v>
      </c>
      <c r="BM323" s="248" t="s">
        <v>519</v>
      </c>
    </row>
    <row r="324" s="12" customFormat="1" ht="22.8" customHeight="1">
      <c r="A324" s="12"/>
      <c r="B324" s="221"/>
      <c r="C324" s="222"/>
      <c r="D324" s="223" t="s">
        <v>82</v>
      </c>
      <c r="E324" s="235" t="s">
        <v>161</v>
      </c>
      <c r="F324" s="235" t="s">
        <v>520</v>
      </c>
      <c r="G324" s="222"/>
      <c r="H324" s="222"/>
      <c r="I324" s="225"/>
      <c r="J324" s="236">
        <f>BK324</f>
        <v>0</v>
      </c>
      <c r="K324" s="222"/>
      <c r="L324" s="227"/>
      <c r="M324" s="228"/>
      <c r="N324" s="229"/>
      <c r="O324" s="229"/>
      <c r="P324" s="230">
        <f>SUM(P325:P351)</f>
        <v>0</v>
      </c>
      <c r="Q324" s="229"/>
      <c r="R324" s="230">
        <f>SUM(R325:R351)</f>
        <v>67.487525449999993</v>
      </c>
      <c r="S324" s="229"/>
      <c r="T324" s="231">
        <f>SUM(T325:T351)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32" t="s">
        <v>91</v>
      </c>
      <c r="AT324" s="233" t="s">
        <v>82</v>
      </c>
      <c r="AU324" s="233" t="s">
        <v>91</v>
      </c>
      <c r="AY324" s="232" t="s">
        <v>127</v>
      </c>
      <c r="BK324" s="234">
        <f>SUM(BK325:BK351)</f>
        <v>0</v>
      </c>
    </row>
    <row r="325" s="2" customFormat="1" ht="16.5" customHeight="1">
      <c r="A325" s="40"/>
      <c r="B325" s="41"/>
      <c r="C325" s="237" t="s">
        <v>521</v>
      </c>
      <c r="D325" s="237" t="s">
        <v>130</v>
      </c>
      <c r="E325" s="238" t="s">
        <v>522</v>
      </c>
      <c r="F325" s="239" t="s">
        <v>523</v>
      </c>
      <c r="G325" s="240" t="s">
        <v>216</v>
      </c>
      <c r="H325" s="241">
        <v>336.613</v>
      </c>
      <c r="I325" s="242"/>
      <c r="J325" s="243">
        <f>ROUND(I325*H325,2)</f>
        <v>0</v>
      </c>
      <c r="K325" s="239" t="s">
        <v>134</v>
      </c>
      <c r="L325" s="46"/>
      <c r="M325" s="244" t="s">
        <v>1</v>
      </c>
      <c r="N325" s="245" t="s">
        <v>48</v>
      </c>
      <c r="O325" s="93"/>
      <c r="P325" s="246">
        <f>O325*H325</f>
        <v>0</v>
      </c>
      <c r="Q325" s="246">
        <v>0.0073499999999999998</v>
      </c>
      <c r="R325" s="246">
        <f>Q325*H325</f>
        <v>2.47410555</v>
      </c>
      <c r="S325" s="246">
        <v>0</v>
      </c>
      <c r="T325" s="24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48" t="s">
        <v>152</v>
      </c>
      <c r="AT325" s="248" t="s">
        <v>130</v>
      </c>
      <c r="AU325" s="248" t="s">
        <v>93</v>
      </c>
      <c r="AY325" s="18" t="s">
        <v>127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8" t="s">
        <v>91</v>
      </c>
      <c r="BK325" s="249">
        <f>ROUND(I325*H325,2)</f>
        <v>0</v>
      </c>
      <c r="BL325" s="18" t="s">
        <v>152</v>
      </c>
      <c r="BM325" s="248" t="s">
        <v>524</v>
      </c>
    </row>
    <row r="326" s="14" customFormat="1">
      <c r="A326" s="14"/>
      <c r="B326" s="268"/>
      <c r="C326" s="269"/>
      <c r="D326" s="250" t="s">
        <v>218</v>
      </c>
      <c r="E326" s="270" t="s">
        <v>1</v>
      </c>
      <c r="F326" s="271" t="s">
        <v>525</v>
      </c>
      <c r="G326" s="269"/>
      <c r="H326" s="272">
        <v>336.613</v>
      </c>
      <c r="I326" s="273"/>
      <c r="J326" s="269"/>
      <c r="K326" s="269"/>
      <c r="L326" s="274"/>
      <c r="M326" s="275"/>
      <c r="N326" s="276"/>
      <c r="O326" s="276"/>
      <c r="P326" s="276"/>
      <c r="Q326" s="276"/>
      <c r="R326" s="276"/>
      <c r="S326" s="276"/>
      <c r="T326" s="27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8" t="s">
        <v>218</v>
      </c>
      <c r="AU326" s="278" t="s">
        <v>93</v>
      </c>
      <c r="AV326" s="14" t="s">
        <v>93</v>
      </c>
      <c r="AW326" s="14" t="s">
        <v>38</v>
      </c>
      <c r="AX326" s="14" t="s">
        <v>83</v>
      </c>
      <c r="AY326" s="278" t="s">
        <v>127</v>
      </c>
    </row>
    <row r="327" s="15" customFormat="1">
      <c r="A327" s="15"/>
      <c r="B327" s="279"/>
      <c r="C327" s="280"/>
      <c r="D327" s="250" t="s">
        <v>218</v>
      </c>
      <c r="E327" s="281" t="s">
        <v>1</v>
      </c>
      <c r="F327" s="282" t="s">
        <v>221</v>
      </c>
      <c r="G327" s="280"/>
      <c r="H327" s="283">
        <v>336.613</v>
      </c>
      <c r="I327" s="284"/>
      <c r="J327" s="280"/>
      <c r="K327" s="280"/>
      <c r="L327" s="285"/>
      <c r="M327" s="286"/>
      <c r="N327" s="287"/>
      <c r="O327" s="287"/>
      <c r="P327" s="287"/>
      <c r="Q327" s="287"/>
      <c r="R327" s="287"/>
      <c r="S327" s="287"/>
      <c r="T327" s="28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9" t="s">
        <v>218</v>
      </c>
      <c r="AU327" s="289" t="s">
        <v>93</v>
      </c>
      <c r="AV327" s="15" t="s">
        <v>152</v>
      </c>
      <c r="AW327" s="15" t="s">
        <v>38</v>
      </c>
      <c r="AX327" s="15" t="s">
        <v>91</v>
      </c>
      <c r="AY327" s="289" t="s">
        <v>127</v>
      </c>
    </row>
    <row r="328" s="2" customFormat="1" ht="16.5" customHeight="1">
      <c r="A328" s="40"/>
      <c r="B328" s="41"/>
      <c r="C328" s="237" t="s">
        <v>357</v>
      </c>
      <c r="D328" s="237" t="s">
        <v>130</v>
      </c>
      <c r="E328" s="238" t="s">
        <v>526</v>
      </c>
      <c r="F328" s="239" t="s">
        <v>527</v>
      </c>
      <c r="G328" s="240" t="s">
        <v>216</v>
      </c>
      <c r="H328" s="241">
        <v>336.613</v>
      </c>
      <c r="I328" s="242"/>
      <c r="J328" s="243">
        <f>ROUND(I328*H328,2)</f>
        <v>0</v>
      </c>
      <c r="K328" s="239" t="s">
        <v>134</v>
      </c>
      <c r="L328" s="46"/>
      <c r="M328" s="244" t="s">
        <v>1</v>
      </c>
      <c r="N328" s="245" t="s">
        <v>48</v>
      </c>
      <c r="O328" s="93"/>
      <c r="P328" s="246">
        <f>O328*H328</f>
        <v>0</v>
      </c>
      <c r="Q328" s="246">
        <v>0.0315</v>
      </c>
      <c r="R328" s="246">
        <f>Q328*H328</f>
        <v>10.6033095</v>
      </c>
      <c r="S328" s="246">
        <v>0</v>
      </c>
      <c r="T328" s="247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48" t="s">
        <v>152</v>
      </c>
      <c r="AT328" s="248" t="s">
        <v>130</v>
      </c>
      <c r="AU328" s="248" t="s">
        <v>93</v>
      </c>
      <c r="AY328" s="18" t="s">
        <v>127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8" t="s">
        <v>91</v>
      </c>
      <c r="BK328" s="249">
        <f>ROUND(I328*H328,2)</f>
        <v>0</v>
      </c>
      <c r="BL328" s="18" t="s">
        <v>152</v>
      </c>
      <c r="BM328" s="248" t="s">
        <v>528</v>
      </c>
    </row>
    <row r="329" s="14" customFormat="1">
      <c r="A329" s="14"/>
      <c r="B329" s="268"/>
      <c r="C329" s="269"/>
      <c r="D329" s="250" t="s">
        <v>218</v>
      </c>
      <c r="E329" s="270" t="s">
        <v>1</v>
      </c>
      <c r="F329" s="271" t="s">
        <v>525</v>
      </c>
      <c r="G329" s="269"/>
      <c r="H329" s="272">
        <v>336.613</v>
      </c>
      <c r="I329" s="273"/>
      <c r="J329" s="269"/>
      <c r="K329" s="269"/>
      <c r="L329" s="274"/>
      <c r="M329" s="275"/>
      <c r="N329" s="276"/>
      <c r="O329" s="276"/>
      <c r="P329" s="276"/>
      <c r="Q329" s="276"/>
      <c r="R329" s="276"/>
      <c r="S329" s="276"/>
      <c r="T329" s="27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8" t="s">
        <v>218</v>
      </c>
      <c r="AU329" s="278" t="s">
        <v>93</v>
      </c>
      <c r="AV329" s="14" t="s">
        <v>93</v>
      </c>
      <c r="AW329" s="14" t="s">
        <v>38</v>
      </c>
      <c r="AX329" s="14" t="s">
        <v>83</v>
      </c>
      <c r="AY329" s="278" t="s">
        <v>127</v>
      </c>
    </row>
    <row r="330" s="15" customFormat="1">
      <c r="A330" s="15"/>
      <c r="B330" s="279"/>
      <c r="C330" s="280"/>
      <c r="D330" s="250" t="s">
        <v>218</v>
      </c>
      <c r="E330" s="281" t="s">
        <v>1</v>
      </c>
      <c r="F330" s="282" t="s">
        <v>221</v>
      </c>
      <c r="G330" s="280"/>
      <c r="H330" s="283">
        <v>336.613</v>
      </c>
      <c r="I330" s="284"/>
      <c r="J330" s="280"/>
      <c r="K330" s="280"/>
      <c r="L330" s="285"/>
      <c r="M330" s="286"/>
      <c r="N330" s="287"/>
      <c r="O330" s="287"/>
      <c r="P330" s="287"/>
      <c r="Q330" s="287"/>
      <c r="R330" s="287"/>
      <c r="S330" s="287"/>
      <c r="T330" s="288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89" t="s">
        <v>218</v>
      </c>
      <c r="AU330" s="289" t="s">
        <v>93</v>
      </c>
      <c r="AV330" s="15" t="s">
        <v>152</v>
      </c>
      <c r="AW330" s="15" t="s">
        <v>38</v>
      </c>
      <c r="AX330" s="15" t="s">
        <v>91</v>
      </c>
      <c r="AY330" s="289" t="s">
        <v>127</v>
      </c>
    </row>
    <row r="331" s="2" customFormat="1" ht="16.5" customHeight="1">
      <c r="A331" s="40"/>
      <c r="B331" s="41"/>
      <c r="C331" s="237" t="s">
        <v>529</v>
      </c>
      <c r="D331" s="237" t="s">
        <v>130</v>
      </c>
      <c r="E331" s="238" t="s">
        <v>530</v>
      </c>
      <c r="F331" s="239" t="s">
        <v>531</v>
      </c>
      <c r="G331" s="240" t="s">
        <v>216</v>
      </c>
      <c r="H331" s="241">
        <v>336.613</v>
      </c>
      <c r="I331" s="242"/>
      <c r="J331" s="243">
        <f>ROUND(I331*H331,2)</f>
        <v>0</v>
      </c>
      <c r="K331" s="239" t="s">
        <v>134</v>
      </c>
      <c r="L331" s="46"/>
      <c r="M331" s="244" t="s">
        <v>1</v>
      </c>
      <c r="N331" s="245" t="s">
        <v>48</v>
      </c>
      <c r="O331" s="93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48" t="s">
        <v>152</v>
      </c>
      <c r="AT331" s="248" t="s">
        <v>130</v>
      </c>
      <c r="AU331" s="248" t="s">
        <v>93</v>
      </c>
      <c r="AY331" s="18" t="s">
        <v>127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8" t="s">
        <v>91</v>
      </c>
      <c r="BK331" s="249">
        <f>ROUND(I331*H331,2)</f>
        <v>0</v>
      </c>
      <c r="BL331" s="18" t="s">
        <v>152</v>
      </c>
      <c r="BM331" s="248" t="s">
        <v>532</v>
      </c>
    </row>
    <row r="332" s="14" customFormat="1">
      <c r="A332" s="14"/>
      <c r="B332" s="268"/>
      <c r="C332" s="269"/>
      <c r="D332" s="250" t="s">
        <v>218</v>
      </c>
      <c r="E332" s="270" t="s">
        <v>1</v>
      </c>
      <c r="F332" s="271" t="s">
        <v>525</v>
      </c>
      <c r="G332" s="269"/>
      <c r="H332" s="272">
        <v>336.613</v>
      </c>
      <c r="I332" s="273"/>
      <c r="J332" s="269"/>
      <c r="K332" s="269"/>
      <c r="L332" s="274"/>
      <c r="M332" s="275"/>
      <c r="N332" s="276"/>
      <c r="O332" s="276"/>
      <c r="P332" s="276"/>
      <c r="Q332" s="276"/>
      <c r="R332" s="276"/>
      <c r="S332" s="276"/>
      <c r="T332" s="27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8" t="s">
        <v>218</v>
      </c>
      <c r="AU332" s="278" t="s">
        <v>93</v>
      </c>
      <c r="AV332" s="14" t="s">
        <v>93</v>
      </c>
      <c r="AW332" s="14" t="s">
        <v>38</v>
      </c>
      <c r="AX332" s="14" t="s">
        <v>83</v>
      </c>
      <c r="AY332" s="278" t="s">
        <v>127</v>
      </c>
    </row>
    <row r="333" s="15" customFormat="1">
      <c r="A333" s="15"/>
      <c r="B333" s="279"/>
      <c r="C333" s="280"/>
      <c r="D333" s="250" t="s">
        <v>218</v>
      </c>
      <c r="E333" s="281" t="s">
        <v>1</v>
      </c>
      <c r="F333" s="282" t="s">
        <v>221</v>
      </c>
      <c r="G333" s="280"/>
      <c r="H333" s="283">
        <v>336.613</v>
      </c>
      <c r="I333" s="284"/>
      <c r="J333" s="280"/>
      <c r="K333" s="280"/>
      <c r="L333" s="285"/>
      <c r="M333" s="286"/>
      <c r="N333" s="287"/>
      <c r="O333" s="287"/>
      <c r="P333" s="287"/>
      <c r="Q333" s="287"/>
      <c r="R333" s="287"/>
      <c r="S333" s="287"/>
      <c r="T333" s="28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9" t="s">
        <v>218</v>
      </c>
      <c r="AU333" s="289" t="s">
        <v>93</v>
      </c>
      <c r="AV333" s="15" t="s">
        <v>152</v>
      </c>
      <c r="AW333" s="15" t="s">
        <v>38</v>
      </c>
      <c r="AX333" s="15" t="s">
        <v>91</v>
      </c>
      <c r="AY333" s="289" t="s">
        <v>127</v>
      </c>
    </row>
    <row r="334" s="2" customFormat="1" ht="16.5" customHeight="1">
      <c r="A334" s="40"/>
      <c r="B334" s="41"/>
      <c r="C334" s="237" t="s">
        <v>533</v>
      </c>
      <c r="D334" s="237" t="s">
        <v>130</v>
      </c>
      <c r="E334" s="238" t="s">
        <v>534</v>
      </c>
      <c r="F334" s="239" t="s">
        <v>535</v>
      </c>
      <c r="G334" s="240" t="s">
        <v>245</v>
      </c>
      <c r="H334" s="241">
        <v>12.215999999999999</v>
      </c>
      <c r="I334" s="242"/>
      <c r="J334" s="243">
        <f>ROUND(I334*H334,2)</f>
        <v>0</v>
      </c>
      <c r="K334" s="239" t="s">
        <v>134</v>
      </c>
      <c r="L334" s="46"/>
      <c r="M334" s="244" t="s">
        <v>1</v>
      </c>
      <c r="N334" s="245" t="s">
        <v>48</v>
      </c>
      <c r="O334" s="93"/>
      <c r="P334" s="246">
        <f>O334*H334</f>
        <v>0</v>
      </c>
      <c r="Q334" s="246">
        <v>2.45329</v>
      </c>
      <c r="R334" s="246">
        <f>Q334*H334</f>
        <v>29.969390639999997</v>
      </c>
      <c r="S334" s="246">
        <v>0</v>
      </c>
      <c r="T334" s="247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48" t="s">
        <v>152</v>
      </c>
      <c r="AT334" s="248" t="s">
        <v>130</v>
      </c>
      <c r="AU334" s="248" t="s">
        <v>93</v>
      </c>
      <c r="AY334" s="18" t="s">
        <v>127</v>
      </c>
      <c r="BE334" s="249">
        <f>IF(N334="základní",J334,0)</f>
        <v>0</v>
      </c>
      <c r="BF334" s="249">
        <f>IF(N334="snížená",J334,0)</f>
        <v>0</v>
      </c>
      <c r="BG334" s="249">
        <f>IF(N334="zákl. přenesená",J334,0)</f>
        <v>0</v>
      </c>
      <c r="BH334" s="249">
        <f>IF(N334="sníž. přenesená",J334,0)</f>
        <v>0</v>
      </c>
      <c r="BI334" s="249">
        <f>IF(N334="nulová",J334,0)</f>
        <v>0</v>
      </c>
      <c r="BJ334" s="18" t="s">
        <v>91</v>
      </c>
      <c r="BK334" s="249">
        <f>ROUND(I334*H334,2)</f>
        <v>0</v>
      </c>
      <c r="BL334" s="18" t="s">
        <v>152</v>
      </c>
      <c r="BM334" s="248" t="s">
        <v>536</v>
      </c>
    </row>
    <row r="335" s="14" customFormat="1">
      <c r="A335" s="14"/>
      <c r="B335" s="268"/>
      <c r="C335" s="269"/>
      <c r="D335" s="250" t="s">
        <v>218</v>
      </c>
      <c r="E335" s="270" t="s">
        <v>1</v>
      </c>
      <c r="F335" s="271" t="s">
        <v>537</v>
      </c>
      <c r="G335" s="269"/>
      <c r="H335" s="272">
        <v>12.215999999999999</v>
      </c>
      <c r="I335" s="273"/>
      <c r="J335" s="269"/>
      <c r="K335" s="269"/>
      <c r="L335" s="274"/>
      <c r="M335" s="275"/>
      <c r="N335" s="276"/>
      <c r="O335" s="276"/>
      <c r="P335" s="276"/>
      <c r="Q335" s="276"/>
      <c r="R335" s="276"/>
      <c r="S335" s="276"/>
      <c r="T335" s="27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8" t="s">
        <v>218</v>
      </c>
      <c r="AU335" s="278" t="s">
        <v>93</v>
      </c>
      <c r="AV335" s="14" t="s">
        <v>93</v>
      </c>
      <c r="AW335" s="14" t="s">
        <v>38</v>
      </c>
      <c r="AX335" s="14" t="s">
        <v>83</v>
      </c>
      <c r="AY335" s="278" t="s">
        <v>127</v>
      </c>
    </row>
    <row r="336" s="15" customFormat="1">
      <c r="A336" s="15"/>
      <c r="B336" s="279"/>
      <c r="C336" s="280"/>
      <c r="D336" s="250" t="s">
        <v>218</v>
      </c>
      <c r="E336" s="281" t="s">
        <v>1</v>
      </c>
      <c r="F336" s="282" t="s">
        <v>221</v>
      </c>
      <c r="G336" s="280"/>
      <c r="H336" s="283">
        <v>12.215999999999999</v>
      </c>
      <c r="I336" s="284"/>
      <c r="J336" s="280"/>
      <c r="K336" s="280"/>
      <c r="L336" s="285"/>
      <c r="M336" s="286"/>
      <c r="N336" s="287"/>
      <c r="O336" s="287"/>
      <c r="P336" s="287"/>
      <c r="Q336" s="287"/>
      <c r="R336" s="287"/>
      <c r="S336" s="287"/>
      <c r="T336" s="28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9" t="s">
        <v>218</v>
      </c>
      <c r="AU336" s="289" t="s">
        <v>93</v>
      </c>
      <c r="AV336" s="15" t="s">
        <v>152</v>
      </c>
      <c r="AW336" s="15" t="s">
        <v>38</v>
      </c>
      <c r="AX336" s="15" t="s">
        <v>91</v>
      </c>
      <c r="AY336" s="289" t="s">
        <v>127</v>
      </c>
    </row>
    <row r="337" s="2" customFormat="1" ht="16.5" customHeight="1">
      <c r="A337" s="40"/>
      <c r="B337" s="41"/>
      <c r="C337" s="237" t="s">
        <v>538</v>
      </c>
      <c r="D337" s="237" t="s">
        <v>130</v>
      </c>
      <c r="E337" s="238" t="s">
        <v>539</v>
      </c>
      <c r="F337" s="239" t="s">
        <v>540</v>
      </c>
      <c r="G337" s="240" t="s">
        <v>245</v>
      </c>
      <c r="H337" s="241">
        <v>12.215999999999999</v>
      </c>
      <c r="I337" s="242"/>
      <c r="J337" s="243">
        <f>ROUND(I337*H337,2)</f>
        <v>0</v>
      </c>
      <c r="K337" s="239" t="s">
        <v>134</v>
      </c>
      <c r="L337" s="46"/>
      <c r="M337" s="244" t="s">
        <v>1</v>
      </c>
      <c r="N337" s="245" t="s">
        <v>48</v>
      </c>
      <c r="O337" s="93"/>
      <c r="P337" s="246">
        <f>O337*H337</f>
        <v>0</v>
      </c>
      <c r="Q337" s="246">
        <v>0</v>
      </c>
      <c r="R337" s="246">
        <f>Q337*H337</f>
        <v>0</v>
      </c>
      <c r="S337" s="246">
        <v>0</v>
      </c>
      <c r="T337" s="247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48" t="s">
        <v>152</v>
      </c>
      <c r="AT337" s="248" t="s">
        <v>130</v>
      </c>
      <c r="AU337" s="248" t="s">
        <v>93</v>
      </c>
      <c r="AY337" s="18" t="s">
        <v>127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8" t="s">
        <v>91</v>
      </c>
      <c r="BK337" s="249">
        <f>ROUND(I337*H337,2)</f>
        <v>0</v>
      </c>
      <c r="BL337" s="18" t="s">
        <v>152</v>
      </c>
      <c r="BM337" s="248" t="s">
        <v>541</v>
      </c>
    </row>
    <row r="338" s="2" customFormat="1" ht="16.5" customHeight="1">
      <c r="A338" s="40"/>
      <c r="B338" s="41"/>
      <c r="C338" s="237" t="s">
        <v>542</v>
      </c>
      <c r="D338" s="237" t="s">
        <v>130</v>
      </c>
      <c r="E338" s="238" t="s">
        <v>543</v>
      </c>
      <c r="F338" s="239" t="s">
        <v>544</v>
      </c>
      <c r="G338" s="240" t="s">
        <v>305</v>
      </c>
      <c r="H338" s="241">
        <v>0.88800000000000001</v>
      </c>
      <c r="I338" s="242"/>
      <c r="J338" s="243">
        <f>ROUND(I338*H338,2)</f>
        <v>0</v>
      </c>
      <c r="K338" s="239" t="s">
        <v>134</v>
      </c>
      <c r="L338" s="46"/>
      <c r="M338" s="244" t="s">
        <v>1</v>
      </c>
      <c r="N338" s="245" t="s">
        <v>48</v>
      </c>
      <c r="O338" s="93"/>
      <c r="P338" s="246">
        <f>O338*H338</f>
        <v>0</v>
      </c>
      <c r="Q338" s="246">
        <v>1.06277</v>
      </c>
      <c r="R338" s="246">
        <f>Q338*H338</f>
        <v>0.94373976000000004</v>
      </c>
      <c r="S338" s="246">
        <v>0</v>
      </c>
      <c r="T338" s="247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48" t="s">
        <v>152</v>
      </c>
      <c r="AT338" s="248" t="s">
        <v>130</v>
      </c>
      <c r="AU338" s="248" t="s">
        <v>93</v>
      </c>
      <c r="AY338" s="18" t="s">
        <v>127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8" t="s">
        <v>91</v>
      </c>
      <c r="BK338" s="249">
        <f>ROUND(I338*H338,2)</f>
        <v>0</v>
      </c>
      <c r="BL338" s="18" t="s">
        <v>152</v>
      </c>
      <c r="BM338" s="248" t="s">
        <v>545</v>
      </c>
    </row>
    <row r="339" s="14" customFormat="1">
      <c r="A339" s="14"/>
      <c r="B339" s="268"/>
      <c r="C339" s="269"/>
      <c r="D339" s="250" t="s">
        <v>218</v>
      </c>
      <c r="E339" s="270" t="s">
        <v>1</v>
      </c>
      <c r="F339" s="271" t="s">
        <v>546</v>
      </c>
      <c r="G339" s="269"/>
      <c r="H339" s="272">
        <v>0.88800000000000001</v>
      </c>
      <c r="I339" s="273"/>
      <c r="J339" s="269"/>
      <c r="K339" s="269"/>
      <c r="L339" s="274"/>
      <c r="M339" s="275"/>
      <c r="N339" s="276"/>
      <c r="O339" s="276"/>
      <c r="P339" s="276"/>
      <c r="Q339" s="276"/>
      <c r="R339" s="276"/>
      <c r="S339" s="276"/>
      <c r="T339" s="27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8" t="s">
        <v>218</v>
      </c>
      <c r="AU339" s="278" t="s">
        <v>93</v>
      </c>
      <c r="AV339" s="14" t="s">
        <v>93</v>
      </c>
      <c r="AW339" s="14" t="s">
        <v>38</v>
      </c>
      <c r="AX339" s="14" t="s">
        <v>83</v>
      </c>
      <c r="AY339" s="278" t="s">
        <v>127</v>
      </c>
    </row>
    <row r="340" s="15" customFormat="1">
      <c r="A340" s="15"/>
      <c r="B340" s="279"/>
      <c r="C340" s="280"/>
      <c r="D340" s="250" t="s">
        <v>218</v>
      </c>
      <c r="E340" s="281" t="s">
        <v>1</v>
      </c>
      <c r="F340" s="282" t="s">
        <v>221</v>
      </c>
      <c r="G340" s="280"/>
      <c r="H340" s="283">
        <v>0.88800000000000001</v>
      </c>
      <c r="I340" s="284"/>
      <c r="J340" s="280"/>
      <c r="K340" s="280"/>
      <c r="L340" s="285"/>
      <c r="M340" s="286"/>
      <c r="N340" s="287"/>
      <c r="O340" s="287"/>
      <c r="P340" s="287"/>
      <c r="Q340" s="287"/>
      <c r="R340" s="287"/>
      <c r="S340" s="287"/>
      <c r="T340" s="288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89" t="s">
        <v>218</v>
      </c>
      <c r="AU340" s="289" t="s">
        <v>93</v>
      </c>
      <c r="AV340" s="15" t="s">
        <v>152</v>
      </c>
      <c r="AW340" s="15" t="s">
        <v>38</v>
      </c>
      <c r="AX340" s="15" t="s">
        <v>91</v>
      </c>
      <c r="AY340" s="289" t="s">
        <v>127</v>
      </c>
    </row>
    <row r="341" s="2" customFormat="1" ht="16.5" customHeight="1">
      <c r="A341" s="40"/>
      <c r="B341" s="41"/>
      <c r="C341" s="237" t="s">
        <v>547</v>
      </c>
      <c r="D341" s="237" t="s">
        <v>130</v>
      </c>
      <c r="E341" s="238" t="s">
        <v>548</v>
      </c>
      <c r="F341" s="239" t="s">
        <v>549</v>
      </c>
      <c r="G341" s="240" t="s">
        <v>216</v>
      </c>
      <c r="H341" s="241">
        <v>122.16</v>
      </c>
      <c r="I341" s="242"/>
      <c r="J341" s="243">
        <f>ROUND(I341*H341,2)</f>
        <v>0</v>
      </c>
      <c r="K341" s="239" t="s">
        <v>134</v>
      </c>
      <c r="L341" s="46"/>
      <c r="M341" s="244" t="s">
        <v>1</v>
      </c>
      <c r="N341" s="245" t="s">
        <v>48</v>
      </c>
      <c r="O341" s="93"/>
      <c r="P341" s="246">
        <f>O341*H341</f>
        <v>0</v>
      </c>
      <c r="Q341" s="246">
        <v>0.11</v>
      </c>
      <c r="R341" s="246">
        <f>Q341*H341</f>
        <v>13.4376</v>
      </c>
      <c r="S341" s="246">
        <v>0</v>
      </c>
      <c r="T341" s="247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48" t="s">
        <v>152</v>
      </c>
      <c r="AT341" s="248" t="s">
        <v>130</v>
      </c>
      <c r="AU341" s="248" t="s">
        <v>93</v>
      </c>
      <c r="AY341" s="18" t="s">
        <v>127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8" t="s">
        <v>91</v>
      </c>
      <c r="BK341" s="249">
        <f>ROUND(I341*H341,2)</f>
        <v>0</v>
      </c>
      <c r="BL341" s="18" t="s">
        <v>152</v>
      </c>
      <c r="BM341" s="248" t="s">
        <v>550</v>
      </c>
    </row>
    <row r="342" s="14" customFormat="1">
      <c r="A342" s="14"/>
      <c r="B342" s="268"/>
      <c r="C342" s="269"/>
      <c r="D342" s="250" t="s">
        <v>218</v>
      </c>
      <c r="E342" s="270" t="s">
        <v>1</v>
      </c>
      <c r="F342" s="271" t="s">
        <v>346</v>
      </c>
      <c r="G342" s="269"/>
      <c r="H342" s="272">
        <v>122.16</v>
      </c>
      <c r="I342" s="273"/>
      <c r="J342" s="269"/>
      <c r="K342" s="269"/>
      <c r="L342" s="274"/>
      <c r="M342" s="275"/>
      <c r="N342" s="276"/>
      <c r="O342" s="276"/>
      <c r="P342" s="276"/>
      <c r="Q342" s="276"/>
      <c r="R342" s="276"/>
      <c r="S342" s="276"/>
      <c r="T342" s="27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8" t="s">
        <v>218</v>
      </c>
      <c r="AU342" s="278" t="s">
        <v>93</v>
      </c>
      <c r="AV342" s="14" t="s">
        <v>93</v>
      </c>
      <c r="AW342" s="14" t="s">
        <v>38</v>
      </c>
      <c r="AX342" s="14" t="s">
        <v>83</v>
      </c>
      <c r="AY342" s="278" t="s">
        <v>127</v>
      </c>
    </row>
    <row r="343" s="15" customFormat="1">
      <c r="A343" s="15"/>
      <c r="B343" s="279"/>
      <c r="C343" s="280"/>
      <c r="D343" s="250" t="s">
        <v>218</v>
      </c>
      <c r="E343" s="281" t="s">
        <v>1</v>
      </c>
      <c r="F343" s="282" t="s">
        <v>221</v>
      </c>
      <c r="G343" s="280"/>
      <c r="H343" s="283">
        <v>122.16</v>
      </c>
      <c r="I343" s="284"/>
      <c r="J343" s="280"/>
      <c r="K343" s="280"/>
      <c r="L343" s="285"/>
      <c r="M343" s="286"/>
      <c r="N343" s="287"/>
      <c r="O343" s="287"/>
      <c r="P343" s="287"/>
      <c r="Q343" s="287"/>
      <c r="R343" s="287"/>
      <c r="S343" s="287"/>
      <c r="T343" s="288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9" t="s">
        <v>218</v>
      </c>
      <c r="AU343" s="289" t="s">
        <v>93</v>
      </c>
      <c r="AV343" s="15" t="s">
        <v>152</v>
      </c>
      <c r="AW343" s="15" t="s">
        <v>38</v>
      </c>
      <c r="AX343" s="15" t="s">
        <v>91</v>
      </c>
      <c r="AY343" s="289" t="s">
        <v>127</v>
      </c>
    </row>
    <row r="344" s="2" customFormat="1" ht="16.5" customHeight="1">
      <c r="A344" s="40"/>
      <c r="B344" s="41"/>
      <c r="C344" s="237" t="s">
        <v>551</v>
      </c>
      <c r="D344" s="237" t="s">
        <v>130</v>
      </c>
      <c r="E344" s="238" t="s">
        <v>552</v>
      </c>
      <c r="F344" s="239" t="s">
        <v>553</v>
      </c>
      <c r="G344" s="240" t="s">
        <v>216</v>
      </c>
      <c r="H344" s="241">
        <v>244.31999999999999</v>
      </c>
      <c r="I344" s="242"/>
      <c r="J344" s="243">
        <f>ROUND(I344*H344,2)</f>
        <v>0</v>
      </c>
      <c r="K344" s="239" t="s">
        <v>134</v>
      </c>
      <c r="L344" s="46"/>
      <c r="M344" s="244" t="s">
        <v>1</v>
      </c>
      <c r="N344" s="245" t="s">
        <v>48</v>
      </c>
      <c r="O344" s="93"/>
      <c r="P344" s="246">
        <f>O344*H344</f>
        <v>0</v>
      </c>
      <c r="Q344" s="246">
        <v>0.010999999999999999</v>
      </c>
      <c r="R344" s="246">
        <f>Q344*H344</f>
        <v>2.6875199999999997</v>
      </c>
      <c r="S344" s="246">
        <v>0</v>
      </c>
      <c r="T344" s="247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48" t="s">
        <v>152</v>
      </c>
      <c r="AT344" s="248" t="s">
        <v>130</v>
      </c>
      <c r="AU344" s="248" t="s">
        <v>93</v>
      </c>
      <c r="AY344" s="18" t="s">
        <v>127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8" t="s">
        <v>91</v>
      </c>
      <c r="BK344" s="249">
        <f>ROUND(I344*H344,2)</f>
        <v>0</v>
      </c>
      <c r="BL344" s="18" t="s">
        <v>152</v>
      </c>
      <c r="BM344" s="248" t="s">
        <v>554</v>
      </c>
    </row>
    <row r="345" s="14" customFormat="1">
      <c r="A345" s="14"/>
      <c r="B345" s="268"/>
      <c r="C345" s="269"/>
      <c r="D345" s="250" t="s">
        <v>218</v>
      </c>
      <c r="E345" s="269"/>
      <c r="F345" s="271" t="s">
        <v>555</v>
      </c>
      <c r="G345" s="269"/>
      <c r="H345" s="272">
        <v>244.31999999999999</v>
      </c>
      <c r="I345" s="273"/>
      <c r="J345" s="269"/>
      <c r="K345" s="269"/>
      <c r="L345" s="274"/>
      <c r="M345" s="275"/>
      <c r="N345" s="276"/>
      <c r="O345" s="276"/>
      <c r="P345" s="276"/>
      <c r="Q345" s="276"/>
      <c r="R345" s="276"/>
      <c r="S345" s="276"/>
      <c r="T345" s="27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8" t="s">
        <v>218</v>
      </c>
      <c r="AU345" s="278" t="s">
        <v>93</v>
      </c>
      <c r="AV345" s="14" t="s">
        <v>93</v>
      </c>
      <c r="AW345" s="14" t="s">
        <v>4</v>
      </c>
      <c r="AX345" s="14" t="s">
        <v>91</v>
      </c>
      <c r="AY345" s="278" t="s">
        <v>127</v>
      </c>
    </row>
    <row r="346" s="2" customFormat="1" ht="16.5" customHeight="1">
      <c r="A346" s="40"/>
      <c r="B346" s="41"/>
      <c r="C346" s="237" t="s">
        <v>556</v>
      </c>
      <c r="D346" s="237" t="s">
        <v>130</v>
      </c>
      <c r="E346" s="238" t="s">
        <v>557</v>
      </c>
      <c r="F346" s="239" t="s">
        <v>558</v>
      </c>
      <c r="G346" s="240" t="s">
        <v>245</v>
      </c>
      <c r="H346" s="241">
        <v>12.215999999999999</v>
      </c>
      <c r="I346" s="242"/>
      <c r="J346" s="243">
        <f>ROUND(I346*H346,2)</f>
        <v>0</v>
      </c>
      <c r="K346" s="239" t="s">
        <v>134</v>
      </c>
      <c r="L346" s="46"/>
      <c r="M346" s="244" t="s">
        <v>1</v>
      </c>
      <c r="N346" s="245" t="s">
        <v>48</v>
      </c>
      <c r="O346" s="93"/>
      <c r="P346" s="246">
        <f>O346*H346</f>
        <v>0</v>
      </c>
      <c r="Q346" s="246">
        <v>0.41999999999999998</v>
      </c>
      <c r="R346" s="246">
        <f>Q346*H346</f>
        <v>5.1307199999999993</v>
      </c>
      <c r="S346" s="246">
        <v>0</v>
      </c>
      <c r="T346" s="247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48" t="s">
        <v>152</v>
      </c>
      <c r="AT346" s="248" t="s">
        <v>130</v>
      </c>
      <c r="AU346" s="248" t="s">
        <v>93</v>
      </c>
      <c r="AY346" s="18" t="s">
        <v>127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18" t="s">
        <v>91</v>
      </c>
      <c r="BK346" s="249">
        <f>ROUND(I346*H346,2)</f>
        <v>0</v>
      </c>
      <c r="BL346" s="18" t="s">
        <v>152</v>
      </c>
      <c r="BM346" s="248" t="s">
        <v>559</v>
      </c>
    </row>
    <row r="347" s="14" customFormat="1">
      <c r="A347" s="14"/>
      <c r="B347" s="268"/>
      <c r="C347" s="269"/>
      <c r="D347" s="250" t="s">
        <v>218</v>
      </c>
      <c r="E347" s="270" t="s">
        <v>1</v>
      </c>
      <c r="F347" s="271" t="s">
        <v>537</v>
      </c>
      <c r="G347" s="269"/>
      <c r="H347" s="272">
        <v>12.215999999999999</v>
      </c>
      <c r="I347" s="273"/>
      <c r="J347" s="269"/>
      <c r="K347" s="269"/>
      <c r="L347" s="274"/>
      <c r="M347" s="275"/>
      <c r="N347" s="276"/>
      <c r="O347" s="276"/>
      <c r="P347" s="276"/>
      <c r="Q347" s="276"/>
      <c r="R347" s="276"/>
      <c r="S347" s="276"/>
      <c r="T347" s="27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8" t="s">
        <v>218</v>
      </c>
      <c r="AU347" s="278" t="s">
        <v>93</v>
      </c>
      <c r="AV347" s="14" t="s">
        <v>93</v>
      </c>
      <c r="AW347" s="14" t="s">
        <v>38</v>
      </c>
      <c r="AX347" s="14" t="s">
        <v>83</v>
      </c>
      <c r="AY347" s="278" t="s">
        <v>127</v>
      </c>
    </row>
    <row r="348" s="15" customFormat="1">
      <c r="A348" s="15"/>
      <c r="B348" s="279"/>
      <c r="C348" s="280"/>
      <c r="D348" s="250" t="s">
        <v>218</v>
      </c>
      <c r="E348" s="281" t="s">
        <v>1</v>
      </c>
      <c r="F348" s="282" t="s">
        <v>221</v>
      </c>
      <c r="G348" s="280"/>
      <c r="H348" s="283">
        <v>12.215999999999999</v>
      </c>
      <c r="I348" s="284"/>
      <c r="J348" s="280"/>
      <c r="K348" s="280"/>
      <c r="L348" s="285"/>
      <c r="M348" s="286"/>
      <c r="N348" s="287"/>
      <c r="O348" s="287"/>
      <c r="P348" s="287"/>
      <c r="Q348" s="287"/>
      <c r="R348" s="287"/>
      <c r="S348" s="287"/>
      <c r="T348" s="288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9" t="s">
        <v>218</v>
      </c>
      <c r="AU348" s="289" t="s">
        <v>93</v>
      </c>
      <c r="AV348" s="15" t="s">
        <v>152</v>
      </c>
      <c r="AW348" s="15" t="s">
        <v>38</v>
      </c>
      <c r="AX348" s="15" t="s">
        <v>91</v>
      </c>
      <c r="AY348" s="289" t="s">
        <v>127</v>
      </c>
    </row>
    <row r="349" s="2" customFormat="1" ht="16.5" customHeight="1">
      <c r="A349" s="40"/>
      <c r="B349" s="41"/>
      <c r="C349" s="237" t="s">
        <v>560</v>
      </c>
      <c r="D349" s="237" t="s">
        <v>130</v>
      </c>
      <c r="E349" s="238" t="s">
        <v>561</v>
      </c>
      <c r="F349" s="239" t="s">
        <v>562</v>
      </c>
      <c r="G349" s="240" t="s">
        <v>216</v>
      </c>
      <c r="H349" s="241">
        <v>12.199999999999999</v>
      </c>
      <c r="I349" s="242"/>
      <c r="J349" s="243">
        <f>ROUND(I349*H349,2)</f>
        <v>0</v>
      </c>
      <c r="K349" s="239" t="s">
        <v>134</v>
      </c>
      <c r="L349" s="46"/>
      <c r="M349" s="244" t="s">
        <v>1</v>
      </c>
      <c r="N349" s="245" t="s">
        <v>48</v>
      </c>
      <c r="O349" s="93"/>
      <c r="P349" s="246">
        <f>O349*H349</f>
        <v>0</v>
      </c>
      <c r="Q349" s="246">
        <v>0.1837</v>
      </c>
      <c r="R349" s="246">
        <f>Q349*H349</f>
        <v>2.2411399999999997</v>
      </c>
      <c r="S349" s="246">
        <v>0</v>
      </c>
      <c r="T349" s="247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48" t="s">
        <v>152</v>
      </c>
      <c r="AT349" s="248" t="s">
        <v>130</v>
      </c>
      <c r="AU349" s="248" t="s">
        <v>93</v>
      </c>
      <c r="AY349" s="18" t="s">
        <v>127</v>
      </c>
      <c r="BE349" s="249">
        <f>IF(N349="základní",J349,0)</f>
        <v>0</v>
      </c>
      <c r="BF349" s="249">
        <f>IF(N349="snížená",J349,0)</f>
        <v>0</v>
      </c>
      <c r="BG349" s="249">
        <f>IF(N349="zákl. přenesená",J349,0)</f>
        <v>0</v>
      </c>
      <c r="BH349" s="249">
        <f>IF(N349="sníž. přenesená",J349,0)</f>
        <v>0</v>
      </c>
      <c r="BI349" s="249">
        <f>IF(N349="nulová",J349,0)</f>
        <v>0</v>
      </c>
      <c r="BJ349" s="18" t="s">
        <v>91</v>
      </c>
      <c r="BK349" s="249">
        <f>ROUND(I349*H349,2)</f>
        <v>0</v>
      </c>
      <c r="BL349" s="18" t="s">
        <v>152</v>
      </c>
      <c r="BM349" s="248" t="s">
        <v>563</v>
      </c>
    </row>
    <row r="350" s="14" customFormat="1">
      <c r="A350" s="14"/>
      <c r="B350" s="268"/>
      <c r="C350" s="269"/>
      <c r="D350" s="250" t="s">
        <v>218</v>
      </c>
      <c r="E350" s="270" t="s">
        <v>1</v>
      </c>
      <c r="F350" s="271" t="s">
        <v>353</v>
      </c>
      <c r="G350" s="269"/>
      <c r="H350" s="272">
        <v>12.199999999999999</v>
      </c>
      <c r="I350" s="273"/>
      <c r="J350" s="269"/>
      <c r="K350" s="269"/>
      <c r="L350" s="274"/>
      <c r="M350" s="275"/>
      <c r="N350" s="276"/>
      <c r="O350" s="276"/>
      <c r="P350" s="276"/>
      <c r="Q350" s="276"/>
      <c r="R350" s="276"/>
      <c r="S350" s="276"/>
      <c r="T350" s="27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8" t="s">
        <v>218</v>
      </c>
      <c r="AU350" s="278" t="s">
        <v>93</v>
      </c>
      <c r="AV350" s="14" t="s">
        <v>93</v>
      </c>
      <c r="AW350" s="14" t="s">
        <v>38</v>
      </c>
      <c r="AX350" s="14" t="s">
        <v>83</v>
      </c>
      <c r="AY350" s="278" t="s">
        <v>127</v>
      </c>
    </row>
    <row r="351" s="15" customFormat="1">
      <c r="A351" s="15"/>
      <c r="B351" s="279"/>
      <c r="C351" s="280"/>
      <c r="D351" s="250" t="s">
        <v>218</v>
      </c>
      <c r="E351" s="281" t="s">
        <v>1</v>
      </c>
      <c r="F351" s="282" t="s">
        <v>221</v>
      </c>
      <c r="G351" s="280"/>
      <c r="H351" s="283">
        <v>12.199999999999999</v>
      </c>
      <c r="I351" s="284"/>
      <c r="J351" s="280"/>
      <c r="K351" s="280"/>
      <c r="L351" s="285"/>
      <c r="M351" s="286"/>
      <c r="N351" s="287"/>
      <c r="O351" s="287"/>
      <c r="P351" s="287"/>
      <c r="Q351" s="287"/>
      <c r="R351" s="287"/>
      <c r="S351" s="287"/>
      <c r="T351" s="288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9" t="s">
        <v>218</v>
      </c>
      <c r="AU351" s="289" t="s">
        <v>93</v>
      </c>
      <c r="AV351" s="15" t="s">
        <v>152</v>
      </c>
      <c r="AW351" s="15" t="s">
        <v>38</v>
      </c>
      <c r="AX351" s="15" t="s">
        <v>91</v>
      </c>
      <c r="AY351" s="289" t="s">
        <v>127</v>
      </c>
    </row>
    <row r="352" s="12" customFormat="1" ht="22.8" customHeight="1">
      <c r="A352" s="12"/>
      <c r="B352" s="221"/>
      <c r="C352" s="222"/>
      <c r="D352" s="223" t="s">
        <v>82</v>
      </c>
      <c r="E352" s="235" t="s">
        <v>173</v>
      </c>
      <c r="F352" s="235" t="s">
        <v>564</v>
      </c>
      <c r="G352" s="222"/>
      <c r="H352" s="222"/>
      <c r="I352" s="225"/>
      <c r="J352" s="236">
        <f>BK352</f>
        <v>0</v>
      </c>
      <c r="K352" s="222"/>
      <c r="L352" s="227"/>
      <c r="M352" s="228"/>
      <c r="N352" s="229"/>
      <c r="O352" s="229"/>
      <c r="P352" s="230">
        <f>SUM(P353:P358)</f>
        <v>0</v>
      </c>
      <c r="Q352" s="229"/>
      <c r="R352" s="230">
        <f>SUM(R353:R358)</f>
        <v>0.61695</v>
      </c>
      <c r="S352" s="229"/>
      <c r="T352" s="231">
        <f>SUM(T353:T358)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32" t="s">
        <v>91</v>
      </c>
      <c r="AT352" s="233" t="s">
        <v>82</v>
      </c>
      <c r="AU352" s="233" t="s">
        <v>91</v>
      </c>
      <c r="AY352" s="232" t="s">
        <v>127</v>
      </c>
      <c r="BK352" s="234">
        <f>SUM(BK353:BK358)</f>
        <v>0</v>
      </c>
    </row>
    <row r="353" s="2" customFormat="1" ht="21.75" customHeight="1">
      <c r="A353" s="40"/>
      <c r="B353" s="41"/>
      <c r="C353" s="237" t="s">
        <v>565</v>
      </c>
      <c r="D353" s="237" t="s">
        <v>130</v>
      </c>
      <c r="E353" s="238" t="s">
        <v>566</v>
      </c>
      <c r="F353" s="239" t="s">
        <v>567</v>
      </c>
      <c r="G353" s="240" t="s">
        <v>568</v>
      </c>
      <c r="H353" s="241">
        <v>10</v>
      </c>
      <c r="I353" s="242"/>
      <c r="J353" s="243">
        <f>ROUND(I353*H353,2)</f>
        <v>0</v>
      </c>
      <c r="K353" s="239" t="s">
        <v>569</v>
      </c>
      <c r="L353" s="46"/>
      <c r="M353" s="244" t="s">
        <v>1</v>
      </c>
      <c r="N353" s="245" t="s">
        <v>48</v>
      </c>
      <c r="O353" s="93"/>
      <c r="P353" s="246">
        <f>O353*H353</f>
        <v>0</v>
      </c>
      <c r="Q353" s="246">
        <v>0.04113</v>
      </c>
      <c r="R353" s="246">
        <f>Q353*H353</f>
        <v>0.4113</v>
      </c>
      <c r="S353" s="246">
        <v>0</v>
      </c>
      <c r="T353" s="247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48" t="s">
        <v>152</v>
      </c>
      <c r="AT353" s="248" t="s">
        <v>130</v>
      </c>
      <c r="AU353" s="248" t="s">
        <v>93</v>
      </c>
      <c r="AY353" s="18" t="s">
        <v>127</v>
      </c>
      <c r="BE353" s="249">
        <f>IF(N353="základní",J353,0)</f>
        <v>0</v>
      </c>
      <c r="BF353" s="249">
        <f>IF(N353="snížená",J353,0)</f>
        <v>0</v>
      </c>
      <c r="BG353" s="249">
        <f>IF(N353="zákl. přenesená",J353,0)</f>
        <v>0</v>
      </c>
      <c r="BH353" s="249">
        <f>IF(N353="sníž. přenesená",J353,0)</f>
        <v>0</v>
      </c>
      <c r="BI353" s="249">
        <f>IF(N353="nulová",J353,0)</f>
        <v>0</v>
      </c>
      <c r="BJ353" s="18" t="s">
        <v>91</v>
      </c>
      <c r="BK353" s="249">
        <f>ROUND(I353*H353,2)</f>
        <v>0</v>
      </c>
      <c r="BL353" s="18" t="s">
        <v>152</v>
      </c>
      <c r="BM353" s="248" t="s">
        <v>570</v>
      </c>
    </row>
    <row r="354" s="2" customFormat="1">
      <c r="A354" s="40"/>
      <c r="B354" s="41"/>
      <c r="C354" s="42"/>
      <c r="D354" s="250" t="s">
        <v>137</v>
      </c>
      <c r="E354" s="42"/>
      <c r="F354" s="251" t="s">
        <v>571</v>
      </c>
      <c r="G354" s="42"/>
      <c r="H354" s="42"/>
      <c r="I354" s="146"/>
      <c r="J354" s="42"/>
      <c r="K354" s="42"/>
      <c r="L354" s="46"/>
      <c r="M354" s="252"/>
      <c r="N354" s="253"/>
      <c r="O354" s="93"/>
      <c r="P354" s="93"/>
      <c r="Q354" s="93"/>
      <c r="R354" s="93"/>
      <c r="S354" s="93"/>
      <c r="T354" s="94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8" t="s">
        <v>137</v>
      </c>
      <c r="AU354" s="18" t="s">
        <v>93</v>
      </c>
    </row>
    <row r="355" s="2" customFormat="1" ht="16.5" customHeight="1">
      <c r="A355" s="40"/>
      <c r="B355" s="41"/>
      <c r="C355" s="237" t="s">
        <v>572</v>
      </c>
      <c r="D355" s="237" t="s">
        <v>130</v>
      </c>
      <c r="E355" s="238" t="s">
        <v>573</v>
      </c>
      <c r="F355" s="239" t="s">
        <v>574</v>
      </c>
      <c r="G355" s="240" t="s">
        <v>568</v>
      </c>
      <c r="H355" s="241">
        <v>2</v>
      </c>
      <c r="I355" s="242"/>
      <c r="J355" s="243">
        <f>ROUND(I355*H355,2)</f>
        <v>0</v>
      </c>
      <c r="K355" s="239" t="s">
        <v>569</v>
      </c>
      <c r="L355" s="46"/>
      <c r="M355" s="244" t="s">
        <v>1</v>
      </c>
      <c r="N355" s="245" t="s">
        <v>48</v>
      </c>
      <c r="O355" s="93"/>
      <c r="P355" s="246">
        <f>O355*H355</f>
        <v>0</v>
      </c>
      <c r="Q355" s="246">
        <v>0.04113</v>
      </c>
      <c r="R355" s="246">
        <f>Q355*H355</f>
        <v>0.08226</v>
      </c>
      <c r="S355" s="246">
        <v>0</v>
      </c>
      <c r="T355" s="247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48" t="s">
        <v>152</v>
      </c>
      <c r="AT355" s="248" t="s">
        <v>130</v>
      </c>
      <c r="AU355" s="248" t="s">
        <v>93</v>
      </c>
      <c r="AY355" s="18" t="s">
        <v>127</v>
      </c>
      <c r="BE355" s="249">
        <f>IF(N355="základní",J355,0)</f>
        <v>0</v>
      </c>
      <c r="BF355" s="249">
        <f>IF(N355="snížená",J355,0)</f>
        <v>0</v>
      </c>
      <c r="BG355" s="249">
        <f>IF(N355="zákl. přenesená",J355,0)</f>
        <v>0</v>
      </c>
      <c r="BH355" s="249">
        <f>IF(N355="sníž. přenesená",J355,0)</f>
        <v>0</v>
      </c>
      <c r="BI355" s="249">
        <f>IF(N355="nulová",J355,0)</f>
        <v>0</v>
      </c>
      <c r="BJ355" s="18" t="s">
        <v>91</v>
      </c>
      <c r="BK355" s="249">
        <f>ROUND(I355*H355,2)</f>
        <v>0</v>
      </c>
      <c r="BL355" s="18" t="s">
        <v>152</v>
      </c>
      <c r="BM355" s="248" t="s">
        <v>575</v>
      </c>
    </row>
    <row r="356" s="2" customFormat="1">
      <c r="A356" s="40"/>
      <c r="B356" s="41"/>
      <c r="C356" s="42"/>
      <c r="D356" s="250" t="s">
        <v>137</v>
      </c>
      <c r="E356" s="42"/>
      <c r="F356" s="251" t="s">
        <v>571</v>
      </c>
      <c r="G356" s="42"/>
      <c r="H356" s="42"/>
      <c r="I356" s="146"/>
      <c r="J356" s="42"/>
      <c r="K356" s="42"/>
      <c r="L356" s="46"/>
      <c r="M356" s="252"/>
      <c r="N356" s="253"/>
      <c r="O356" s="93"/>
      <c r="P356" s="93"/>
      <c r="Q356" s="93"/>
      <c r="R356" s="93"/>
      <c r="S356" s="93"/>
      <c r="T356" s="94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8" t="s">
        <v>137</v>
      </c>
      <c r="AU356" s="18" t="s">
        <v>93</v>
      </c>
    </row>
    <row r="357" s="2" customFormat="1" ht="16.5" customHeight="1">
      <c r="A357" s="40"/>
      <c r="B357" s="41"/>
      <c r="C357" s="237" t="s">
        <v>576</v>
      </c>
      <c r="D357" s="237" t="s">
        <v>130</v>
      </c>
      <c r="E357" s="238" t="s">
        <v>577</v>
      </c>
      <c r="F357" s="239" t="s">
        <v>578</v>
      </c>
      <c r="G357" s="240" t="s">
        <v>568</v>
      </c>
      <c r="H357" s="241">
        <v>3</v>
      </c>
      <c r="I357" s="242"/>
      <c r="J357" s="243">
        <f>ROUND(I357*H357,2)</f>
        <v>0</v>
      </c>
      <c r="K357" s="239" t="s">
        <v>569</v>
      </c>
      <c r="L357" s="46"/>
      <c r="M357" s="244" t="s">
        <v>1</v>
      </c>
      <c r="N357" s="245" t="s">
        <v>48</v>
      </c>
      <c r="O357" s="93"/>
      <c r="P357" s="246">
        <f>O357*H357</f>
        <v>0</v>
      </c>
      <c r="Q357" s="246">
        <v>0.04113</v>
      </c>
      <c r="R357" s="246">
        <f>Q357*H357</f>
        <v>0.12339</v>
      </c>
      <c r="S357" s="246">
        <v>0</v>
      </c>
      <c r="T357" s="247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48" t="s">
        <v>152</v>
      </c>
      <c r="AT357" s="248" t="s">
        <v>130</v>
      </c>
      <c r="AU357" s="248" t="s">
        <v>93</v>
      </c>
      <c r="AY357" s="18" t="s">
        <v>127</v>
      </c>
      <c r="BE357" s="249">
        <f>IF(N357="základní",J357,0)</f>
        <v>0</v>
      </c>
      <c r="BF357" s="249">
        <f>IF(N357="snížená",J357,0)</f>
        <v>0</v>
      </c>
      <c r="BG357" s="249">
        <f>IF(N357="zákl. přenesená",J357,0)</f>
        <v>0</v>
      </c>
      <c r="BH357" s="249">
        <f>IF(N357="sníž. přenesená",J357,0)</f>
        <v>0</v>
      </c>
      <c r="BI357" s="249">
        <f>IF(N357="nulová",J357,0)</f>
        <v>0</v>
      </c>
      <c r="BJ357" s="18" t="s">
        <v>91</v>
      </c>
      <c r="BK357" s="249">
        <f>ROUND(I357*H357,2)</f>
        <v>0</v>
      </c>
      <c r="BL357" s="18" t="s">
        <v>152</v>
      </c>
      <c r="BM357" s="248" t="s">
        <v>579</v>
      </c>
    </row>
    <row r="358" s="2" customFormat="1">
      <c r="A358" s="40"/>
      <c r="B358" s="41"/>
      <c r="C358" s="42"/>
      <c r="D358" s="250" t="s">
        <v>137</v>
      </c>
      <c r="E358" s="42"/>
      <c r="F358" s="251" t="s">
        <v>571</v>
      </c>
      <c r="G358" s="42"/>
      <c r="H358" s="42"/>
      <c r="I358" s="146"/>
      <c r="J358" s="42"/>
      <c r="K358" s="42"/>
      <c r="L358" s="46"/>
      <c r="M358" s="252"/>
      <c r="N358" s="253"/>
      <c r="O358" s="93"/>
      <c r="P358" s="93"/>
      <c r="Q358" s="93"/>
      <c r="R358" s="93"/>
      <c r="S358" s="93"/>
      <c r="T358" s="94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8" t="s">
        <v>137</v>
      </c>
      <c r="AU358" s="18" t="s">
        <v>93</v>
      </c>
    </row>
    <row r="359" s="12" customFormat="1" ht="22.8" customHeight="1">
      <c r="A359" s="12"/>
      <c r="B359" s="221"/>
      <c r="C359" s="222"/>
      <c r="D359" s="223" t="s">
        <v>82</v>
      </c>
      <c r="E359" s="235" t="s">
        <v>180</v>
      </c>
      <c r="F359" s="235" t="s">
        <v>580</v>
      </c>
      <c r="G359" s="222"/>
      <c r="H359" s="222"/>
      <c r="I359" s="225"/>
      <c r="J359" s="236">
        <f>BK359</f>
        <v>0</v>
      </c>
      <c r="K359" s="222"/>
      <c r="L359" s="227"/>
      <c r="M359" s="228"/>
      <c r="N359" s="229"/>
      <c r="O359" s="229"/>
      <c r="P359" s="230">
        <f>SUM(P360:P430)</f>
        <v>0</v>
      </c>
      <c r="Q359" s="229"/>
      <c r="R359" s="230">
        <f>SUM(R360:R430)</f>
        <v>17.940876919999997</v>
      </c>
      <c r="S359" s="229"/>
      <c r="T359" s="231">
        <f>SUM(T360:T430)</f>
        <v>169.22536700000003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32" t="s">
        <v>91</v>
      </c>
      <c r="AT359" s="233" t="s">
        <v>82</v>
      </c>
      <c r="AU359" s="233" t="s">
        <v>91</v>
      </c>
      <c r="AY359" s="232" t="s">
        <v>127</v>
      </c>
      <c r="BK359" s="234">
        <f>SUM(BK360:BK430)</f>
        <v>0</v>
      </c>
    </row>
    <row r="360" s="2" customFormat="1" ht="16.5" customHeight="1">
      <c r="A360" s="40"/>
      <c r="B360" s="41"/>
      <c r="C360" s="237" t="s">
        <v>581</v>
      </c>
      <c r="D360" s="237" t="s">
        <v>130</v>
      </c>
      <c r="E360" s="238" t="s">
        <v>582</v>
      </c>
      <c r="F360" s="239" t="s">
        <v>583</v>
      </c>
      <c r="G360" s="240" t="s">
        <v>240</v>
      </c>
      <c r="H360" s="241">
        <v>25</v>
      </c>
      <c r="I360" s="242"/>
      <c r="J360" s="243">
        <f>ROUND(I360*H360,2)</f>
        <v>0</v>
      </c>
      <c r="K360" s="239" t="s">
        <v>134</v>
      </c>
      <c r="L360" s="46"/>
      <c r="M360" s="244" t="s">
        <v>1</v>
      </c>
      <c r="N360" s="245" t="s">
        <v>48</v>
      </c>
      <c r="O360" s="93"/>
      <c r="P360" s="246">
        <f>O360*H360</f>
        <v>0</v>
      </c>
      <c r="Q360" s="246">
        <v>0.1295</v>
      </c>
      <c r="R360" s="246">
        <f>Q360*H360</f>
        <v>3.2375000000000003</v>
      </c>
      <c r="S360" s="246">
        <v>0</v>
      </c>
      <c r="T360" s="247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48" t="s">
        <v>152</v>
      </c>
      <c r="AT360" s="248" t="s">
        <v>130</v>
      </c>
      <c r="AU360" s="248" t="s">
        <v>93</v>
      </c>
      <c r="AY360" s="18" t="s">
        <v>127</v>
      </c>
      <c r="BE360" s="249">
        <f>IF(N360="základní",J360,0)</f>
        <v>0</v>
      </c>
      <c r="BF360" s="249">
        <f>IF(N360="snížená",J360,0)</f>
        <v>0</v>
      </c>
      <c r="BG360" s="249">
        <f>IF(N360="zákl. přenesená",J360,0)</f>
        <v>0</v>
      </c>
      <c r="BH360" s="249">
        <f>IF(N360="sníž. přenesená",J360,0)</f>
        <v>0</v>
      </c>
      <c r="BI360" s="249">
        <f>IF(N360="nulová",J360,0)</f>
        <v>0</v>
      </c>
      <c r="BJ360" s="18" t="s">
        <v>91</v>
      </c>
      <c r="BK360" s="249">
        <f>ROUND(I360*H360,2)</f>
        <v>0</v>
      </c>
      <c r="BL360" s="18" t="s">
        <v>152</v>
      </c>
      <c r="BM360" s="248" t="s">
        <v>584</v>
      </c>
    </row>
    <row r="361" s="2" customFormat="1" ht="16.5" customHeight="1">
      <c r="A361" s="40"/>
      <c r="B361" s="41"/>
      <c r="C361" s="301" t="s">
        <v>585</v>
      </c>
      <c r="D361" s="301" t="s">
        <v>316</v>
      </c>
      <c r="E361" s="302" t="s">
        <v>586</v>
      </c>
      <c r="F361" s="303" t="s">
        <v>587</v>
      </c>
      <c r="G361" s="304" t="s">
        <v>240</v>
      </c>
      <c r="H361" s="305">
        <v>27.5</v>
      </c>
      <c r="I361" s="306"/>
      <c r="J361" s="307">
        <f>ROUND(I361*H361,2)</f>
        <v>0</v>
      </c>
      <c r="K361" s="303" t="s">
        <v>134</v>
      </c>
      <c r="L361" s="308"/>
      <c r="M361" s="309" t="s">
        <v>1</v>
      </c>
      <c r="N361" s="310" t="s">
        <v>48</v>
      </c>
      <c r="O361" s="93"/>
      <c r="P361" s="246">
        <f>O361*H361</f>
        <v>0</v>
      </c>
      <c r="Q361" s="246">
        <v>0.058000000000000003</v>
      </c>
      <c r="R361" s="246">
        <f>Q361*H361</f>
        <v>1.595</v>
      </c>
      <c r="S361" s="246">
        <v>0</v>
      </c>
      <c r="T361" s="247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48" t="s">
        <v>173</v>
      </c>
      <c r="AT361" s="248" t="s">
        <v>316</v>
      </c>
      <c r="AU361" s="248" t="s">
        <v>93</v>
      </c>
      <c r="AY361" s="18" t="s">
        <v>127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8" t="s">
        <v>91</v>
      </c>
      <c r="BK361" s="249">
        <f>ROUND(I361*H361,2)</f>
        <v>0</v>
      </c>
      <c r="BL361" s="18" t="s">
        <v>152</v>
      </c>
      <c r="BM361" s="248" t="s">
        <v>588</v>
      </c>
    </row>
    <row r="362" s="14" customFormat="1">
      <c r="A362" s="14"/>
      <c r="B362" s="268"/>
      <c r="C362" s="269"/>
      <c r="D362" s="250" t="s">
        <v>218</v>
      </c>
      <c r="E362" s="269"/>
      <c r="F362" s="271" t="s">
        <v>589</v>
      </c>
      <c r="G362" s="269"/>
      <c r="H362" s="272">
        <v>27.5</v>
      </c>
      <c r="I362" s="273"/>
      <c r="J362" s="269"/>
      <c r="K362" s="269"/>
      <c r="L362" s="274"/>
      <c r="M362" s="275"/>
      <c r="N362" s="276"/>
      <c r="O362" s="276"/>
      <c r="P362" s="276"/>
      <c r="Q362" s="276"/>
      <c r="R362" s="276"/>
      <c r="S362" s="276"/>
      <c r="T362" s="27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8" t="s">
        <v>218</v>
      </c>
      <c r="AU362" s="278" t="s">
        <v>93</v>
      </c>
      <c r="AV362" s="14" t="s">
        <v>93</v>
      </c>
      <c r="AW362" s="14" t="s">
        <v>4</v>
      </c>
      <c r="AX362" s="14" t="s">
        <v>91</v>
      </c>
      <c r="AY362" s="278" t="s">
        <v>127</v>
      </c>
    </row>
    <row r="363" s="2" customFormat="1" ht="16.5" customHeight="1">
      <c r="A363" s="40"/>
      <c r="B363" s="41"/>
      <c r="C363" s="237" t="s">
        <v>590</v>
      </c>
      <c r="D363" s="237" t="s">
        <v>130</v>
      </c>
      <c r="E363" s="238" t="s">
        <v>591</v>
      </c>
      <c r="F363" s="239" t="s">
        <v>592</v>
      </c>
      <c r="G363" s="240" t="s">
        <v>240</v>
      </c>
      <c r="H363" s="241">
        <v>38</v>
      </c>
      <c r="I363" s="242"/>
      <c r="J363" s="243">
        <f>ROUND(I363*H363,2)</f>
        <v>0</v>
      </c>
      <c r="K363" s="239" t="s">
        <v>134</v>
      </c>
      <c r="L363" s="46"/>
      <c r="M363" s="244" t="s">
        <v>1</v>
      </c>
      <c r="N363" s="245" t="s">
        <v>48</v>
      </c>
      <c r="O363" s="93"/>
      <c r="P363" s="246">
        <f>O363*H363</f>
        <v>0</v>
      </c>
      <c r="Q363" s="246">
        <v>0.10095</v>
      </c>
      <c r="R363" s="246">
        <f>Q363*H363</f>
        <v>3.8361000000000001</v>
      </c>
      <c r="S363" s="246">
        <v>0</v>
      </c>
      <c r="T363" s="247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48" t="s">
        <v>152</v>
      </c>
      <c r="AT363" s="248" t="s">
        <v>130</v>
      </c>
      <c r="AU363" s="248" t="s">
        <v>93</v>
      </c>
      <c r="AY363" s="18" t="s">
        <v>127</v>
      </c>
      <c r="BE363" s="249">
        <f>IF(N363="základní",J363,0)</f>
        <v>0</v>
      </c>
      <c r="BF363" s="249">
        <f>IF(N363="snížená",J363,0)</f>
        <v>0</v>
      </c>
      <c r="BG363" s="249">
        <f>IF(N363="zákl. přenesená",J363,0)</f>
        <v>0</v>
      </c>
      <c r="BH363" s="249">
        <f>IF(N363="sníž. přenesená",J363,0)</f>
        <v>0</v>
      </c>
      <c r="BI363" s="249">
        <f>IF(N363="nulová",J363,0)</f>
        <v>0</v>
      </c>
      <c r="BJ363" s="18" t="s">
        <v>91</v>
      </c>
      <c r="BK363" s="249">
        <f>ROUND(I363*H363,2)</f>
        <v>0</v>
      </c>
      <c r="BL363" s="18" t="s">
        <v>152</v>
      </c>
      <c r="BM363" s="248" t="s">
        <v>593</v>
      </c>
    </row>
    <row r="364" s="2" customFormat="1" ht="16.5" customHeight="1">
      <c r="A364" s="40"/>
      <c r="B364" s="41"/>
      <c r="C364" s="301" t="s">
        <v>594</v>
      </c>
      <c r="D364" s="301" t="s">
        <v>316</v>
      </c>
      <c r="E364" s="302" t="s">
        <v>595</v>
      </c>
      <c r="F364" s="303" t="s">
        <v>596</v>
      </c>
      <c r="G364" s="304" t="s">
        <v>240</v>
      </c>
      <c r="H364" s="305">
        <v>41.799999999999997</v>
      </c>
      <c r="I364" s="306"/>
      <c r="J364" s="307">
        <f>ROUND(I364*H364,2)</f>
        <v>0</v>
      </c>
      <c r="K364" s="303" t="s">
        <v>134</v>
      </c>
      <c r="L364" s="308"/>
      <c r="M364" s="309" t="s">
        <v>1</v>
      </c>
      <c r="N364" s="310" t="s">
        <v>48</v>
      </c>
      <c r="O364" s="93"/>
      <c r="P364" s="246">
        <f>O364*H364</f>
        <v>0</v>
      </c>
      <c r="Q364" s="246">
        <v>0.028000000000000001</v>
      </c>
      <c r="R364" s="246">
        <f>Q364*H364</f>
        <v>1.1703999999999999</v>
      </c>
      <c r="S364" s="246">
        <v>0</v>
      </c>
      <c r="T364" s="247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48" t="s">
        <v>173</v>
      </c>
      <c r="AT364" s="248" t="s">
        <v>316</v>
      </c>
      <c r="AU364" s="248" t="s">
        <v>93</v>
      </c>
      <c r="AY364" s="18" t="s">
        <v>127</v>
      </c>
      <c r="BE364" s="249">
        <f>IF(N364="základní",J364,0)</f>
        <v>0</v>
      </c>
      <c r="BF364" s="249">
        <f>IF(N364="snížená",J364,0)</f>
        <v>0</v>
      </c>
      <c r="BG364" s="249">
        <f>IF(N364="zákl. přenesená",J364,0)</f>
        <v>0</v>
      </c>
      <c r="BH364" s="249">
        <f>IF(N364="sníž. přenesená",J364,0)</f>
        <v>0</v>
      </c>
      <c r="BI364" s="249">
        <f>IF(N364="nulová",J364,0)</f>
        <v>0</v>
      </c>
      <c r="BJ364" s="18" t="s">
        <v>91</v>
      </c>
      <c r="BK364" s="249">
        <f>ROUND(I364*H364,2)</f>
        <v>0</v>
      </c>
      <c r="BL364" s="18" t="s">
        <v>152</v>
      </c>
      <c r="BM364" s="248" t="s">
        <v>597</v>
      </c>
    </row>
    <row r="365" s="14" customFormat="1">
      <c r="A365" s="14"/>
      <c r="B365" s="268"/>
      <c r="C365" s="269"/>
      <c r="D365" s="250" t="s">
        <v>218</v>
      </c>
      <c r="E365" s="269"/>
      <c r="F365" s="271" t="s">
        <v>598</v>
      </c>
      <c r="G365" s="269"/>
      <c r="H365" s="272">
        <v>41.799999999999997</v>
      </c>
      <c r="I365" s="273"/>
      <c r="J365" s="269"/>
      <c r="K365" s="269"/>
      <c r="L365" s="274"/>
      <c r="M365" s="275"/>
      <c r="N365" s="276"/>
      <c r="O365" s="276"/>
      <c r="P365" s="276"/>
      <c r="Q365" s="276"/>
      <c r="R365" s="276"/>
      <c r="S365" s="276"/>
      <c r="T365" s="27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8" t="s">
        <v>218</v>
      </c>
      <c r="AU365" s="278" t="s">
        <v>93</v>
      </c>
      <c r="AV365" s="14" t="s">
        <v>93</v>
      </c>
      <c r="AW365" s="14" t="s">
        <v>4</v>
      </c>
      <c r="AX365" s="14" t="s">
        <v>91</v>
      </c>
      <c r="AY365" s="278" t="s">
        <v>127</v>
      </c>
    </row>
    <row r="366" s="2" customFormat="1" ht="16.5" customHeight="1">
      <c r="A366" s="40"/>
      <c r="B366" s="41"/>
      <c r="C366" s="301" t="s">
        <v>599</v>
      </c>
      <c r="D366" s="301" t="s">
        <v>316</v>
      </c>
      <c r="E366" s="302" t="s">
        <v>600</v>
      </c>
      <c r="F366" s="303" t="s">
        <v>601</v>
      </c>
      <c r="G366" s="304" t="s">
        <v>245</v>
      </c>
      <c r="H366" s="305">
        <v>3.0499999999999998</v>
      </c>
      <c r="I366" s="306"/>
      <c r="J366" s="307">
        <f>ROUND(I366*H366,2)</f>
        <v>0</v>
      </c>
      <c r="K366" s="303" t="s">
        <v>134</v>
      </c>
      <c r="L366" s="308"/>
      <c r="M366" s="309" t="s">
        <v>1</v>
      </c>
      <c r="N366" s="310" t="s">
        <v>48</v>
      </c>
      <c r="O366" s="93"/>
      <c r="P366" s="246">
        <f>O366*H366</f>
        <v>0</v>
      </c>
      <c r="Q366" s="246">
        <v>2.4289999999999998</v>
      </c>
      <c r="R366" s="246">
        <f>Q366*H366</f>
        <v>7.4084499999999993</v>
      </c>
      <c r="S366" s="246">
        <v>0</v>
      </c>
      <c r="T366" s="247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48" t="s">
        <v>173</v>
      </c>
      <c r="AT366" s="248" t="s">
        <v>316</v>
      </c>
      <c r="AU366" s="248" t="s">
        <v>93</v>
      </c>
      <c r="AY366" s="18" t="s">
        <v>127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8" t="s">
        <v>91</v>
      </c>
      <c r="BK366" s="249">
        <f>ROUND(I366*H366,2)</f>
        <v>0</v>
      </c>
      <c r="BL366" s="18" t="s">
        <v>152</v>
      </c>
      <c r="BM366" s="248" t="s">
        <v>602</v>
      </c>
    </row>
    <row r="367" s="2" customFormat="1" ht="16.5" customHeight="1">
      <c r="A367" s="40"/>
      <c r="B367" s="41"/>
      <c r="C367" s="237" t="s">
        <v>603</v>
      </c>
      <c r="D367" s="237" t="s">
        <v>130</v>
      </c>
      <c r="E367" s="238" t="s">
        <v>604</v>
      </c>
      <c r="F367" s="239" t="s">
        <v>605</v>
      </c>
      <c r="G367" s="240" t="s">
        <v>305</v>
      </c>
      <c r="H367" s="241">
        <v>0.254</v>
      </c>
      <c r="I367" s="242"/>
      <c r="J367" s="243">
        <f>ROUND(I367*H367,2)</f>
        <v>0</v>
      </c>
      <c r="K367" s="239" t="s">
        <v>134</v>
      </c>
      <c r="L367" s="46"/>
      <c r="M367" s="244" t="s">
        <v>1</v>
      </c>
      <c r="N367" s="245" t="s">
        <v>48</v>
      </c>
      <c r="O367" s="93"/>
      <c r="P367" s="246">
        <f>O367*H367</f>
        <v>0</v>
      </c>
      <c r="Q367" s="246">
        <v>1.01508</v>
      </c>
      <c r="R367" s="246">
        <f>Q367*H367</f>
        <v>0.25783032</v>
      </c>
      <c r="S367" s="246">
        <v>0</v>
      </c>
      <c r="T367" s="247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48" t="s">
        <v>152</v>
      </c>
      <c r="AT367" s="248" t="s">
        <v>130</v>
      </c>
      <c r="AU367" s="248" t="s">
        <v>93</v>
      </c>
      <c r="AY367" s="18" t="s">
        <v>127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8" t="s">
        <v>91</v>
      </c>
      <c r="BK367" s="249">
        <f>ROUND(I367*H367,2)</f>
        <v>0</v>
      </c>
      <c r="BL367" s="18" t="s">
        <v>152</v>
      </c>
      <c r="BM367" s="248" t="s">
        <v>606</v>
      </c>
    </row>
    <row r="368" s="2" customFormat="1" ht="16.5" customHeight="1">
      <c r="A368" s="40"/>
      <c r="B368" s="41"/>
      <c r="C368" s="237" t="s">
        <v>607</v>
      </c>
      <c r="D368" s="237" t="s">
        <v>130</v>
      </c>
      <c r="E368" s="238" t="s">
        <v>608</v>
      </c>
      <c r="F368" s="239" t="s">
        <v>609</v>
      </c>
      <c r="G368" s="240" t="s">
        <v>216</v>
      </c>
      <c r="H368" s="241">
        <v>449.5</v>
      </c>
      <c r="I368" s="242"/>
      <c r="J368" s="243">
        <f>ROUND(I368*H368,2)</f>
        <v>0</v>
      </c>
      <c r="K368" s="239" t="s">
        <v>134</v>
      </c>
      <c r="L368" s="46"/>
      <c r="M368" s="244" t="s">
        <v>1</v>
      </c>
      <c r="N368" s="245" t="s">
        <v>48</v>
      </c>
      <c r="O368" s="93"/>
      <c r="P368" s="246">
        <f>O368*H368</f>
        <v>0</v>
      </c>
      <c r="Q368" s="246">
        <v>0.00046999999999999999</v>
      </c>
      <c r="R368" s="246">
        <f>Q368*H368</f>
        <v>0.21126499999999998</v>
      </c>
      <c r="S368" s="246">
        <v>0</v>
      </c>
      <c r="T368" s="247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48" t="s">
        <v>152</v>
      </c>
      <c r="AT368" s="248" t="s">
        <v>130</v>
      </c>
      <c r="AU368" s="248" t="s">
        <v>93</v>
      </c>
      <c r="AY368" s="18" t="s">
        <v>127</v>
      </c>
      <c r="BE368" s="249">
        <f>IF(N368="základní",J368,0)</f>
        <v>0</v>
      </c>
      <c r="BF368" s="249">
        <f>IF(N368="snížená",J368,0)</f>
        <v>0</v>
      </c>
      <c r="BG368" s="249">
        <f>IF(N368="zákl. přenesená",J368,0)</f>
        <v>0</v>
      </c>
      <c r="BH368" s="249">
        <f>IF(N368="sníž. přenesená",J368,0)</f>
        <v>0</v>
      </c>
      <c r="BI368" s="249">
        <f>IF(N368="nulová",J368,0)</f>
        <v>0</v>
      </c>
      <c r="BJ368" s="18" t="s">
        <v>91</v>
      </c>
      <c r="BK368" s="249">
        <f>ROUND(I368*H368,2)</f>
        <v>0</v>
      </c>
      <c r="BL368" s="18" t="s">
        <v>152</v>
      </c>
      <c r="BM368" s="248" t="s">
        <v>610</v>
      </c>
    </row>
    <row r="369" s="14" customFormat="1">
      <c r="A369" s="14"/>
      <c r="B369" s="268"/>
      <c r="C369" s="269"/>
      <c r="D369" s="250" t="s">
        <v>218</v>
      </c>
      <c r="E369" s="270" t="s">
        <v>1</v>
      </c>
      <c r="F369" s="271" t="s">
        <v>611</v>
      </c>
      <c r="G369" s="269"/>
      <c r="H369" s="272">
        <v>319.80000000000001</v>
      </c>
      <c r="I369" s="273"/>
      <c r="J369" s="269"/>
      <c r="K369" s="269"/>
      <c r="L369" s="274"/>
      <c r="M369" s="275"/>
      <c r="N369" s="276"/>
      <c r="O369" s="276"/>
      <c r="P369" s="276"/>
      <c r="Q369" s="276"/>
      <c r="R369" s="276"/>
      <c r="S369" s="276"/>
      <c r="T369" s="27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8" t="s">
        <v>218</v>
      </c>
      <c r="AU369" s="278" t="s">
        <v>93</v>
      </c>
      <c r="AV369" s="14" t="s">
        <v>93</v>
      </c>
      <c r="AW369" s="14" t="s">
        <v>38</v>
      </c>
      <c r="AX369" s="14" t="s">
        <v>83</v>
      </c>
      <c r="AY369" s="278" t="s">
        <v>127</v>
      </c>
    </row>
    <row r="370" s="14" customFormat="1">
      <c r="A370" s="14"/>
      <c r="B370" s="268"/>
      <c r="C370" s="269"/>
      <c r="D370" s="250" t="s">
        <v>218</v>
      </c>
      <c r="E370" s="270" t="s">
        <v>1</v>
      </c>
      <c r="F370" s="271" t="s">
        <v>353</v>
      </c>
      <c r="G370" s="269"/>
      <c r="H370" s="272">
        <v>12.199999999999999</v>
      </c>
      <c r="I370" s="273"/>
      <c r="J370" s="269"/>
      <c r="K370" s="269"/>
      <c r="L370" s="274"/>
      <c r="M370" s="275"/>
      <c r="N370" s="276"/>
      <c r="O370" s="276"/>
      <c r="P370" s="276"/>
      <c r="Q370" s="276"/>
      <c r="R370" s="276"/>
      <c r="S370" s="276"/>
      <c r="T370" s="27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8" t="s">
        <v>218</v>
      </c>
      <c r="AU370" s="278" t="s">
        <v>93</v>
      </c>
      <c r="AV370" s="14" t="s">
        <v>93</v>
      </c>
      <c r="AW370" s="14" t="s">
        <v>38</v>
      </c>
      <c r="AX370" s="14" t="s">
        <v>83</v>
      </c>
      <c r="AY370" s="278" t="s">
        <v>127</v>
      </c>
    </row>
    <row r="371" s="16" customFormat="1">
      <c r="A371" s="16"/>
      <c r="B371" s="290"/>
      <c r="C371" s="291"/>
      <c r="D371" s="250" t="s">
        <v>218</v>
      </c>
      <c r="E371" s="292" t="s">
        <v>1</v>
      </c>
      <c r="F371" s="293" t="s">
        <v>291</v>
      </c>
      <c r="G371" s="291"/>
      <c r="H371" s="294">
        <v>332</v>
      </c>
      <c r="I371" s="295"/>
      <c r="J371" s="291"/>
      <c r="K371" s="291"/>
      <c r="L371" s="296"/>
      <c r="M371" s="297"/>
      <c r="N371" s="298"/>
      <c r="O371" s="298"/>
      <c r="P371" s="298"/>
      <c r="Q371" s="298"/>
      <c r="R371" s="298"/>
      <c r="S371" s="298"/>
      <c r="T371" s="299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300" t="s">
        <v>218</v>
      </c>
      <c r="AU371" s="300" t="s">
        <v>93</v>
      </c>
      <c r="AV371" s="16" t="s">
        <v>145</v>
      </c>
      <c r="AW371" s="16" t="s">
        <v>38</v>
      </c>
      <c r="AX371" s="16" t="s">
        <v>83</v>
      </c>
      <c r="AY371" s="300" t="s">
        <v>127</v>
      </c>
    </row>
    <row r="372" s="14" customFormat="1">
      <c r="A372" s="14"/>
      <c r="B372" s="268"/>
      <c r="C372" s="269"/>
      <c r="D372" s="250" t="s">
        <v>218</v>
      </c>
      <c r="E372" s="270" t="s">
        <v>1</v>
      </c>
      <c r="F372" s="271" t="s">
        <v>612</v>
      </c>
      <c r="G372" s="269"/>
      <c r="H372" s="272">
        <v>117.5</v>
      </c>
      <c r="I372" s="273"/>
      <c r="J372" s="269"/>
      <c r="K372" s="269"/>
      <c r="L372" s="274"/>
      <c r="M372" s="275"/>
      <c r="N372" s="276"/>
      <c r="O372" s="276"/>
      <c r="P372" s="276"/>
      <c r="Q372" s="276"/>
      <c r="R372" s="276"/>
      <c r="S372" s="276"/>
      <c r="T372" s="27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8" t="s">
        <v>218</v>
      </c>
      <c r="AU372" s="278" t="s">
        <v>93</v>
      </c>
      <c r="AV372" s="14" t="s">
        <v>93</v>
      </c>
      <c r="AW372" s="14" t="s">
        <v>38</v>
      </c>
      <c r="AX372" s="14" t="s">
        <v>83</v>
      </c>
      <c r="AY372" s="278" t="s">
        <v>127</v>
      </c>
    </row>
    <row r="373" s="15" customFormat="1">
      <c r="A373" s="15"/>
      <c r="B373" s="279"/>
      <c r="C373" s="280"/>
      <c r="D373" s="250" t="s">
        <v>218</v>
      </c>
      <c r="E373" s="281" t="s">
        <v>1</v>
      </c>
      <c r="F373" s="282" t="s">
        <v>221</v>
      </c>
      <c r="G373" s="280"/>
      <c r="H373" s="283">
        <v>449.5</v>
      </c>
      <c r="I373" s="284"/>
      <c r="J373" s="280"/>
      <c r="K373" s="280"/>
      <c r="L373" s="285"/>
      <c r="M373" s="286"/>
      <c r="N373" s="287"/>
      <c r="O373" s="287"/>
      <c r="P373" s="287"/>
      <c r="Q373" s="287"/>
      <c r="R373" s="287"/>
      <c r="S373" s="287"/>
      <c r="T373" s="28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89" t="s">
        <v>218</v>
      </c>
      <c r="AU373" s="289" t="s">
        <v>93</v>
      </c>
      <c r="AV373" s="15" t="s">
        <v>152</v>
      </c>
      <c r="AW373" s="15" t="s">
        <v>38</v>
      </c>
      <c r="AX373" s="15" t="s">
        <v>91</v>
      </c>
      <c r="AY373" s="289" t="s">
        <v>127</v>
      </c>
    </row>
    <row r="374" s="2" customFormat="1" ht="16.5" customHeight="1">
      <c r="A374" s="40"/>
      <c r="B374" s="41"/>
      <c r="C374" s="237" t="s">
        <v>613</v>
      </c>
      <c r="D374" s="237" t="s">
        <v>130</v>
      </c>
      <c r="E374" s="238" t="s">
        <v>614</v>
      </c>
      <c r="F374" s="239" t="s">
        <v>615</v>
      </c>
      <c r="G374" s="240" t="s">
        <v>240</v>
      </c>
      <c r="H374" s="241">
        <v>41.100000000000001</v>
      </c>
      <c r="I374" s="242"/>
      <c r="J374" s="243">
        <f>ROUND(I374*H374,2)</f>
        <v>0</v>
      </c>
      <c r="K374" s="239" t="s">
        <v>134</v>
      </c>
      <c r="L374" s="46"/>
      <c r="M374" s="244" t="s">
        <v>1</v>
      </c>
      <c r="N374" s="245" t="s">
        <v>48</v>
      </c>
      <c r="O374" s="93"/>
      <c r="P374" s="246">
        <f>O374*H374</f>
        <v>0</v>
      </c>
      <c r="Q374" s="246">
        <v>0</v>
      </c>
      <c r="R374" s="246">
        <f>Q374*H374</f>
        <v>0</v>
      </c>
      <c r="S374" s="246">
        <v>0</v>
      </c>
      <c r="T374" s="247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48" t="s">
        <v>152</v>
      </c>
      <c r="AT374" s="248" t="s">
        <v>130</v>
      </c>
      <c r="AU374" s="248" t="s">
        <v>93</v>
      </c>
      <c r="AY374" s="18" t="s">
        <v>127</v>
      </c>
      <c r="BE374" s="249">
        <f>IF(N374="základní",J374,0)</f>
        <v>0</v>
      </c>
      <c r="BF374" s="249">
        <f>IF(N374="snížená",J374,0)</f>
        <v>0</v>
      </c>
      <c r="BG374" s="249">
        <f>IF(N374="zákl. přenesená",J374,0)</f>
        <v>0</v>
      </c>
      <c r="BH374" s="249">
        <f>IF(N374="sníž. přenesená",J374,0)</f>
        <v>0</v>
      </c>
      <c r="BI374" s="249">
        <f>IF(N374="nulová",J374,0)</f>
        <v>0</v>
      </c>
      <c r="BJ374" s="18" t="s">
        <v>91</v>
      </c>
      <c r="BK374" s="249">
        <f>ROUND(I374*H374,2)</f>
        <v>0</v>
      </c>
      <c r="BL374" s="18" t="s">
        <v>152</v>
      </c>
      <c r="BM374" s="248" t="s">
        <v>616</v>
      </c>
    </row>
    <row r="375" s="14" customFormat="1">
      <c r="A375" s="14"/>
      <c r="B375" s="268"/>
      <c r="C375" s="269"/>
      <c r="D375" s="250" t="s">
        <v>218</v>
      </c>
      <c r="E375" s="270" t="s">
        <v>1</v>
      </c>
      <c r="F375" s="271" t="s">
        <v>617</v>
      </c>
      <c r="G375" s="269"/>
      <c r="H375" s="272">
        <v>41.100000000000001</v>
      </c>
      <c r="I375" s="273"/>
      <c r="J375" s="269"/>
      <c r="K375" s="269"/>
      <c r="L375" s="274"/>
      <c r="M375" s="275"/>
      <c r="N375" s="276"/>
      <c r="O375" s="276"/>
      <c r="P375" s="276"/>
      <c r="Q375" s="276"/>
      <c r="R375" s="276"/>
      <c r="S375" s="276"/>
      <c r="T375" s="27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8" t="s">
        <v>218</v>
      </c>
      <c r="AU375" s="278" t="s">
        <v>93</v>
      </c>
      <c r="AV375" s="14" t="s">
        <v>93</v>
      </c>
      <c r="AW375" s="14" t="s">
        <v>38</v>
      </c>
      <c r="AX375" s="14" t="s">
        <v>83</v>
      </c>
      <c r="AY375" s="278" t="s">
        <v>127</v>
      </c>
    </row>
    <row r="376" s="15" customFormat="1">
      <c r="A376" s="15"/>
      <c r="B376" s="279"/>
      <c r="C376" s="280"/>
      <c r="D376" s="250" t="s">
        <v>218</v>
      </c>
      <c r="E376" s="281" t="s">
        <v>1</v>
      </c>
      <c r="F376" s="282" t="s">
        <v>221</v>
      </c>
      <c r="G376" s="280"/>
      <c r="H376" s="283">
        <v>41.100000000000001</v>
      </c>
      <c r="I376" s="284"/>
      <c r="J376" s="280"/>
      <c r="K376" s="280"/>
      <c r="L376" s="285"/>
      <c r="M376" s="286"/>
      <c r="N376" s="287"/>
      <c r="O376" s="287"/>
      <c r="P376" s="287"/>
      <c r="Q376" s="287"/>
      <c r="R376" s="287"/>
      <c r="S376" s="287"/>
      <c r="T376" s="288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89" t="s">
        <v>218</v>
      </c>
      <c r="AU376" s="289" t="s">
        <v>93</v>
      </c>
      <c r="AV376" s="15" t="s">
        <v>152</v>
      </c>
      <c r="AW376" s="15" t="s">
        <v>38</v>
      </c>
      <c r="AX376" s="15" t="s">
        <v>91</v>
      </c>
      <c r="AY376" s="289" t="s">
        <v>127</v>
      </c>
    </row>
    <row r="377" s="2" customFormat="1" ht="16.5" customHeight="1">
      <c r="A377" s="40"/>
      <c r="B377" s="41"/>
      <c r="C377" s="237" t="s">
        <v>618</v>
      </c>
      <c r="D377" s="237" t="s">
        <v>130</v>
      </c>
      <c r="E377" s="238" t="s">
        <v>619</v>
      </c>
      <c r="F377" s="239" t="s">
        <v>620</v>
      </c>
      <c r="G377" s="240" t="s">
        <v>216</v>
      </c>
      <c r="H377" s="241">
        <v>28.199999999999999</v>
      </c>
      <c r="I377" s="242"/>
      <c r="J377" s="243">
        <f>ROUND(I377*H377,2)</f>
        <v>0</v>
      </c>
      <c r="K377" s="239" t="s">
        <v>134</v>
      </c>
      <c r="L377" s="46"/>
      <c r="M377" s="244" t="s">
        <v>1</v>
      </c>
      <c r="N377" s="245" t="s">
        <v>48</v>
      </c>
      <c r="O377" s="93"/>
      <c r="P377" s="246">
        <f>O377*H377</f>
        <v>0</v>
      </c>
      <c r="Q377" s="246">
        <v>0</v>
      </c>
      <c r="R377" s="246">
        <f>Q377*H377</f>
        <v>0</v>
      </c>
      <c r="S377" s="246">
        <v>0</v>
      </c>
      <c r="T377" s="247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48" t="s">
        <v>152</v>
      </c>
      <c r="AT377" s="248" t="s">
        <v>130</v>
      </c>
      <c r="AU377" s="248" t="s">
        <v>93</v>
      </c>
      <c r="AY377" s="18" t="s">
        <v>127</v>
      </c>
      <c r="BE377" s="249">
        <f>IF(N377="základní",J377,0)</f>
        <v>0</v>
      </c>
      <c r="BF377" s="249">
        <f>IF(N377="snížená",J377,0)</f>
        <v>0</v>
      </c>
      <c r="BG377" s="249">
        <f>IF(N377="zákl. přenesená",J377,0)</f>
        <v>0</v>
      </c>
      <c r="BH377" s="249">
        <f>IF(N377="sníž. přenesená",J377,0)</f>
        <v>0</v>
      </c>
      <c r="BI377" s="249">
        <f>IF(N377="nulová",J377,0)</f>
        <v>0</v>
      </c>
      <c r="BJ377" s="18" t="s">
        <v>91</v>
      </c>
      <c r="BK377" s="249">
        <f>ROUND(I377*H377,2)</f>
        <v>0</v>
      </c>
      <c r="BL377" s="18" t="s">
        <v>152</v>
      </c>
      <c r="BM377" s="248" t="s">
        <v>621</v>
      </c>
    </row>
    <row r="378" s="14" customFormat="1">
      <c r="A378" s="14"/>
      <c r="B378" s="268"/>
      <c r="C378" s="269"/>
      <c r="D378" s="250" t="s">
        <v>218</v>
      </c>
      <c r="E378" s="270" t="s">
        <v>1</v>
      </c>
      <c r="F378" s="271" t="s">
        <v>349</v>
      </c>
      <c r="G378" s="269"/>
      <c r="H378" s="272">
        <v>28.199999999999999</v>
      </c>
      <c r="I378" s="273"/>
      <c r="J378" s="269"/>
      <c r="K378" s="269"/>
      <c r="L378" s="274"/>
      <c r="M378" s="275"/>
      <c r="N378" s="276"/>
      <c r="O378" s="276"/>
      <c r="P378" s="276"/>
      <c r="Q378" s="276"/>
      <c r="R378" s="276"/>
      <c r="S378" s="276"/>
      <c r="T378" s="27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8" t="s">
        <v>218</v>
      </c>
      <c r="AU378" s="278" t="s">
        <v>93</v>
      </c>
      <c r="AV378" s="14" t="s">
        <v>93</v>
      </c>
      <c r="AW378" s="14" t="s">
        <v>38</v>
      </c>
      <c r="AX378" s="14" t="s">
        <v>83</v>
      </c>
      <c r="AY378" s="278" t="s">
        <v>127</v>
      </c>
    </row>
    <row r="379" s="15" customFormat="1">
      <c r="A379" s="15"/>
      <c r="B379" s="279"/>
      <c r="C379" s="280"/>
      <c r="D379" s="250" t="s">
        <v>218</v>
      </c>
      <c r="E379" s="281" t="s">
        <v>1</v>
      </c>
      <c r="F379" s="282" t="s">
        <v>221</v>
      </c>
      <c r="G379" s="280"/>
      <c r="H379" s="283">
        <v>28.199999999999999</v>
      </c>
      <c r="I379" s="284"/>
      <c r="J379" s="280"/>
      <c r="K379" s="280"/>
      <c r="L379" s="285"/>
      <c r="M379" s="286"/>
      <c r="N379" s="287"/>
      <c r="O379" s="287"/>
      <c r="P379" s="287"/>
      <c r="Q379" s="287"/>
      <c r="R379" s="287"/>
      <c r="S379" s="287"/>
      <c r="T379" s="288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89" t="s">
        <v>218</v>
      </c>
      <c r="AU379" s="289" t="s">
        <v>93</v>
      </c>
      <c r="AV379" s="15" t="s">
        <v>152</v>
      </c>
      <c r="AW379" s="15" t="s">
        <v>38</v>
      </c>
      <c r="AX379" s="15" t="s">
        <v>91</v>
      </c>
      <c r="AY379" s="289" t="s">
        <v>127</v>
      </c>
    </row>
    <row r="380" s="2" customFormat="1" ht="16.5" customHeight="1">
      <c r="A380" s="40"/>
      <c r="B380" s="41"/>
      <c r="C380" s="237" t="s">
        <v>622</v>
      </c>
      <c r="D380" s="237" t="s">
        <v>130</v>
      </c>
      <c r="E380" s="238" t="s">
        <v>623</v>
      </c>
      <c r="F380" s="239" t="s">
        <v>624</v>
      </c>
      <c r="G380" s="240" t="s">
        <v>216</v>
      </c>
      <c r="H380" s="241">
        <v>28.199999999999999</v>
      </c>
      <c r="I380" s="242"/>
      <c r="J380" s="243">
        <f>ROUND(I380*H380,2)</f>
        <v>0</v>
      </c>
      <c r="K380" s="239" t="s">
        <v>569</v>
      </c>
      <c r="L380" s="46"/>
      <c r="M380" s="244" t="s">
        <v>1</v>
      </c>
      <c r="N380" s="245" t="s">
        <v>48</v>
      </c>
      <c r="O380" s="93"/>
      <c r="P380" s="246">
        <f>O380*H380</f>
        <v>0</v>
      </c>
      <c r="Q380" s="246">
        <v>0</v>
      </c>
      <c r="R380" s="246">
        <f>Q380*H380</f>
        <v>0</v>
      </c>
      <c r="S380" s="246">
        <v>0</v>
      </c>
      <c r="T380" s="247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48" t="s">
        <v>152</v>
      </c>
      <c r="AT380" s="248" t="s">
        <v>130</v>
      </c>
      <c r="AU380" s="248" t="s">
        <v>93</v>
      </c>
      <c r="AY380" s="18" t="s">
        <v>127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8" t="s">
        <v>91</v>
      </c>
      <c r="BK380" s="249">
        <f>ROUND(I380*H380,2)</f>
        <v>0</v>
      </c>
      <c r="BL380" s="18" t="s">
        <v>152</v>
      </c>
      <c r="BM380" s="248" t="s">
        <v>625</v>
      </c>
    </row>
    <row r="381" s="2" customFormat="1">
      <c r="A381" s="40"/>
      <c r="B381" s="41"/>
      <c r="C381" s="42"/>
      <c r="D381" s="250" t="s">
        <v>137</v>
      </c>
      <c r="E381" s="42"/>
      <c r="F381" s="251" t="s">
        <v>626</v>
      </c>
      <c r="G381" s="42"/>
      <c r="H381" s="42"/>
      <c r="I381" s="146"/>
      <c r="J381" s="42"/>
      <c r="K381" s="42"/>
      <c r="L381" s="46"/>
      <c r="M381" s="252"/>
      <c r="N381" s="253"/>
      <c r="O381" s="93"/>
      <c r="P381" s="93"/>
      <c r="Q381" s="93"/>
      <c r="R381" s="93"/>
      <c r="S381" s="93"/>
      <c r="T381" s="94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8" t="s">
        <v>137</v>
      </c>
      <c r="AU381" s="18" t="s">
        <v>93</v>
      </c>
    </row>
    <row r="382" s="14" customFormat="1">
      <c r="A382" s="14"/>
      <c r="B382" s="268"/>
      <c r="C382" s="269"/>
      <c r="D382" s="250" t="s">
        <v>218</v>
      </c>
      <c r="E382" s="270" t="s">
        <v>1</v>
      </c>
      <c r="F382" s="271" t="s">
        <v>349</v>
      </c>
      <c r="G382" s="269"/>
      <c r="H382" s="272">
        <v>28.199999999999999</v>
      </c>
      <c r="I382" s="273"/>
      <c r="J382" s="269"/>
      <c r="K382" s="269"/>
      <c r="L382" s="274"/>
      <c r="M382" s="275"/>
      <c r="N382" s="276"/>
      <c r="O382" s="276"/>
      <c r="P382" s="276"/>
      <c r="Q382" s="276"/>
      <c r="R382" s="276"/>
      <c r="S382" s="276"/>
      <c r="T382" s="27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8" t="s">
        <v>218</v>
      </c>
      <c r="AU382" s="278" t="s">
        <v>93</v>
      </c>
      <c r="AV382" s="14" t="s">
        <v>93</v>
      </c>
      <c r="AW382" s="14" t="s">
        <v>38</v>
      </c>
      <c r="AX382" s="14" t="s">
        <v>83</v>
      </c>
      <c r="AY382" s="278" t="s">
        <v>127</v>
      </c>
    </row>
    <row r="383" s="15" customFormat="1">
      <c r="A383" s="15"/>
      <c r="B383" s="279"/>
      <c r="C383" s="280"/>
      <c r="D383" s="250" t="s">
        <v>218</v>
      </c>
      <c r="E383" s="281" t="s">
        <v>1</v>
      </c>
      <c r="F383" s="282" t="s">
        <v>221</v>
      </c>
      <c r="G383" s="280"/>
      <c r="H383" s="283">
        <v>28.199999999999999</v>
      </c>
      <c r="I383" s="284"/>
      <c r="J383" s="280"/>
      <c r="K383" s="280"/>
      <c r="L383" s="285"/>
      <c r="M383" s="286"/>
      <c r="N383" s="287"/>
      <c r="O383" s="287"/>
      <c r="P383" s="287"/>
      <c r="Q383" s="287"/>
      <c r="R383" s="287"/>
      <c r="S383" s="287"/>
      <c r="T383" s="288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89" t="s">
        <v>218</v>
      </c>
      <c r="AU383" s="289" t="s">
        <v>93</v>
      </c>
      <c r="AV383" s="15" t="s">
        <v>152</v>
      </c>
      <c r="AW383" s="15" t="s">
        <v>38</v>
      </c>
      <c r="AX383" s="15" t="s">
        <v>91</v>
      </c>
      <c r="AY383" s="289" t="s">
        <v>127</v>
      </c>
    </row>
    <row r="384" s="2" customFormat="1" ht="16.5" customHeight="1">
      <c r="A384" s="40"/>
      <c r="B384" s="41"/>
      <c r="C384" s="237" t="s">
        <v>627</v>
      </c>
      <c r="D384" s="237" t="s">
        <v>130</v>
      </c>
      <c r="E384" s="238" t="s">
        <v>628</v>
      </c>
      <c r="F384" s="239" t="s">
        <v>629</v>
      </c>
      <c r="G384" s="240" t="s">
        <v>216</v>
      </c>
      <c r="H384" s="241">
        <v>104.90000000000001</v>
      </c>
      <c r="I384" s="242"/>
      <c r="J384" s="243">
        <f>ROUND(I384*H384,2)</f>
        <v>0</v>
      </c>
      <c r="K384" s="239" t="s">
        <v>134</v>
      </c>
      <c r="L384" s="46"/>
      <c r="M384" s="244" t="s">
        <v>1</v>
      </c>
      <c r="N384" s="245" t="s">
        <v>48</v>
      </c>
      <c r="O384" s="93"/>
      <c r="P384" s="246">
        <f>O384*H384</f>
        <v>0</v>
      </c>
      <c r="Q384" s="246">
        <v>0.00012999999999999999</v>
      </c>
      <c r="R384" s="246">
        <f>Q384*H384</f>
        <v>0.013637</v>
      </c>
      <c r="S384" s="246">
        <v>0</v>
      </c>
      <c r="T384" s="247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48" t="s">
        <v>152</v>
      </c>
      <c r="AT384" s="248" t="s">
        <v>130</v>
      </c>
      <c r="AU384" s="248" t="s">
        <v>93</v>
      </c>
      <c r="AY384" s="18" t="s">
        <v>127</v>
      </c>
      <c r="BE384" s="249">
        <f>IF(N384="základní",J384,0)</f>
        <v>0</v>
      </c>
      <c r="BF384" s="249">
        <f>IF(N384="snížená",J384,0)</f>
        <v>0</v>
      </c>
      <c r="BG384" s="249">
        <f>IF(N384="zákl. přenesená",J384,0)</f>
        <v>0</v>
      </c>
      <c r="BH384" s="249">
        <f>IF(N384="sníž. přenesená",J384,0)</f>
        <v>0</v>
      </c>
      <c r="BI384" s="249">
        <f>IF(N384="nulová",J384,0)</f>
        <v>0</v>
      </c>
      <c r="BJ384" s="18" t="s">
        <v>91</v>
      </c>
      <c r="BK384" s="249">
        <f>ROUND(I384*H384,2)</f>
        <v>0</v>
      </c>
      <c r="BL384" s="18" t="s">
        <v>152</v>
      </c>
      <c r="BM384" s="248" t="s">
        <v>630</v>
      </c>
    </row>
    <row r="385" s="14" customFormat="1">
      <c r="A385" s="14"/>
      <c r="B385" s="268"/>
      <c r="C385" s="269"/>
      <c r="D385" s="250" t="s">
        <v>218</v>
      </c>
      <c r="E385" s="270" t="s">
        <v>1</v>
      </c>
      <c r="F385" s="271" t="s">
        <v>631</v>
      </c>
      <c r="G385" s="269"/>
      <c r="H385" s="272">
        <v>104.90000000000001</v>
      </c>
      <c r="I385" s="273"/>
      <c r="J385" s="269"/>
      <c r="K385" s="269"/>
      <c r="L385" s="274"/>
      <c r="M385" s="275"/>
      <c r="N385" s="276"/>
      <c r="O385" s="276"/>
      <c r="P385" s="276"/>
      <c r="Q385" s="276"/>
      <c r="R385" s="276"/>
      <c r="S385" s="276"/>
      <c r="T385" s="27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8" t="s">
        <v>218</v>
      </c>
      <c r="AU385" s="278" t="s">
        <v>93</v>
      </c>
      <c r="AV385" s="14" t="s">
        <v>93</v>
      </c>
      <c r="AW385" s="14" t="s">
        <v>38</v>
      </c>
      <c r="AX385" s="14" t="s">
        <v>83</v>
      </c>
      <c r="AY385" s="278" t="s">
        <v>127</v>
      </c>
    </row>
    <row r="386" s="15" customFormat="1">
      <c r="A386" s="15"/>
      <c r="B386" s="279"/>
      <c r="C386" s="280"/>
      <c r="D386" s="250" t="s">
        <v>218</v>
      </c>
      <c r="E386" s="281" t="s">
        <v>1</v>
      </c>
      <c r="F386" s="282" t="s">
        <v>221</v>
      </c>
      <c r="G386" s="280"/>
      <c r="H386" s="283">
        <v>104.90000000000001</v>
      </c>
      <c r="I386" s="284"/>
      <c r="J386" s="280"/>
      <c r="K386" s="280"/>
      <c r="L386" s="285"/>
      <c r="M386" s="286"/>
      <c r="N386" s="287"/>
      <c r="O386" s="287"/>
      <c r="P386" s="287"/>
      <c r="Q386" s="287"/>
      <c r="R386" s="287"/>
      <c r="S386" s="287"/>
      <c r="T386" s="288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89" t="s">
        <v>218</v>
      </c>
      <c r="AU386" s="289" t="s">
        <v>93</v>
      </c>
      <c r="AV386" s="15" t="s">
        <v>152</v>
      </c>
      <c r="AW386" s="15" t="s">
        <v>38</v>
      </c>
      <c r="AX386" s="15" t="s">
        <v>91</v>
      </c>
      <c r="AY386" s="289" t="s">
        <v>127</v>
      </c>
    </row>
    <row r="387" s="2" customFormat="1" ht="16.5" customHeight="1">
      <c r="A387" s="40"/>
      <c r="B387" s="41"/>
      <c r="C387" s="237" t="s">
        <v>632</v>
      </c>
      <c r="D387" s="237" t="s">
        <v>130</v>
      </c>
      <c r="E387" s="238" t="s">
        <v>633</v>
      </c>
      <c r="F387" s="239" t="s">
        <v>634</v>
      </c>
      <c r="G387" s="240" t="s">
        <v>216</v>
      </c>
      <c r="H387" s="241">
        <v>17.260000000000002</v>
      </c>
      <c r="I387" s="242"/>
      <c r="J387" s="243">
        <f>ROUND(I387*H387,2)</f>
        <v>0</v>
      </c>
      <c r="K387" s="239" t="s">
        <v>134</v>
      </c>
      <c r="L387" s="46"/>
      <c r="M387" s="244" t="s">
        <v>1</v>
      </c>
      <c r="N387" s="245" t="s">
        <v>48</v>
      </c>
      <c r="O387" s="93"/>
      <c r="P387" s="246">
        <f>O387*H387</f>
        <v>0</v>
      </c>
      <c r="Q387" s="246">
        <v>0.00021000000000000001</v>
      </c>
      <c r="R387" s="246">
        <f>Q387*H387</f>
        <v>0.0036246000000000004</v>
      </c>
      <c r="S387" s="246">
        <v>0</v>
      </c>
      <c r="T387" s="247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48" t="s">
        <v>152</v>
      </c>
      <c r="AT387" s="248" t="s">
        <v>130</v>
      </c>
      <c r="AU387" s="248" t="s">
        <v>93</v>
      </c>
      <c r="AY387" s="18" t="s">
        <v>127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8" t="s">
        <v>91</v>
      </c>
      <c r="BK387" s="249">
        <f>ROUND(I387*H387,2)</f>
        <v>0</v>
      </c>
      <c r="BL387" s="18" t="s">
        <v>152</v>
      </c>
      <c r="BM387" s="248" t="s">
        <v>635</v>
      </c>
    </row>
    <row r="388" s="2" customFormat="1" ht="16.5" customHeight="1">
      <c r="A388" s="40"/>
      <c r="B388" s="41"/>
      <c r="C388" s="237" t="s">
        <v>636</v>
      </c>
      <c r="D388" s="237" t="s">
        <v>130</v>
      </c>
      <c r="E388" s="238" t="s">
        <v>637</v>
      </c>
      <c r="F388" s="239" t="s">
        <v>638</v>
      </c>
      <c r="G388" s="240" t="s">
        <v>245</v>
      </c>
      <c r="H388" s="241">
        <v>2.3849999999999998</v>
      </c>
      <c r="I388" s="242"/>
      <c r="J388" s="243">
        <f>ROUND(I388*H388,2)</f>
        <v>0</v>
      </c>
      <c r="K388" s="239" t="s">
        <v>134</v>
      </c>
      <c r="L388" s="46"/>
      <c r="M388" s="244" t="s">
        <v>1</v>
      </c>
      <c r="N388" s="245" t="s">
        <v>48</v>
      </c>
      <c r="O388" s="93"/>
      <c r="P388" s="246">
        <f>O388*H388</f>
        <v>0</v>
      </c>
      <c r="Q388" s="246">
        <v>0</v>
      </c>
      <c r="R388" s="246">
        <f>Q388*H388</f>
        <v>0</v>
      </c>
      <c r="S388" s="246">
        <v>2.3999999999999999</v>
      </c>
      <c r="T388" s="247">
        <f>S388*H388</f>
        <v>5.7239999999999993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48" t="s">
        <v>152</v>
      </c>
      <c r="AT388" s="248" t="s">
        <v>130</v>
      </c>
      <c r="AU388" s="248" t="s">
        <v>93</v>
      </c>
      <c r="AY388" s="18" t="s">
        <v>127</v>
      </c>
      <c r="BE388" s="249">
        <f>IF(N388="základní",J388,0)</f>
        <v>0</v>
      </c>
      <c r="BF388" s="249">
        <f>IF(N388="snížená",J388,0)</f>
        <v>0</v>
      </c>
      <c r="BG388" s="249">
        <f>IF(N388="zákl. přenesená",J388,0)</f>
        <v>0</v>
      </c>
      <c r="BH388" s="249">
        <f>IF(N388="sníž. přenesená",J388,0)</f>
        <v>0</v>
      </c>
      <c r="BI388" s="249">
        <f>IF(N388="nulová",J388,0)</f>
        <v>0</v>
      </c>
      <c r="BJ388" s="18" t="s">
        <v>91</v>
      </c>
      <c r="BK388" s="249">
        <f>ROUND(I388*H388,2)</f>
        <v>0</v>
      </c>
      <c r="BL388" s="18" t="s">
        <v>152</v>
      </c>
      <c r="BM388" s="248" t="s">
        <v>639</v>
      </c>
    </row>
    <row r="389" s="14" customFormat="1">
      <c r="A389" s="14"/>
      <c r="B389" s="268"/>
      <c r="C389" s="269"/>
      <c r="D389" s="250" t="s">
        <v>218</v>
      </c>
      <c r="E389" s="270" t="s">
        <v>1</v>
      </c>
      <c r="F389" s="271" t="s">
        <v>640</v>
      </c>
      <c r="G389" s="269"/>
      <c r="H389" s="272">
        <v>2.3849999999999998</v>
      </c>
      <c r="I389" s="273"/>
      <c r="J389" s="269"/>
      <c r="K389" s="269"/>
      <c r="L389" s="274"/>
      <c r="M389" s="275"/>
      <c r="N389" s="276"/>
      <c r="O389" s="276"/>
      <c r="P389" s="276"/>
      <c r="Q389" s="276"/>
      <c r="R389" s="276"/>
      <c r="S389" s="276"/>
      <c r="T389" s="27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8" t="s">
        <v>218</v>
      </c>
      <c r="AU389" s="278" t="s">
        <v>93</v>
      </c>
      <c r="AV389" s="14" t="s">
        <v>93</v>
      </c>
      <c r="AW389" s="14" t="s">
        <v>38</v>
      </c>
      <c r="AX389" s="14" t="s">
        <v>83</v>
      </c>
      <c r="AY389" s="278" t="s">
        <v>127</v>
      </c>
    </row>
    <row r="390" s="15" customFormat="1">
      <c r="A390" s="15"/>
      <c r="B390" s="279"/>
      <c r="C390" s="280"/>
      <c r="D390" s="250" t="s">
        <v>218</v>
      </c>
      <c r="E390" s="281" t="s">
        <v>1</v>
      </c>
      <c r="F390" s="282" t="s">
        <v>221</v>
      </c>
      <c r="G390" s="280"/>
      <c r="H390" s="283">
        <v>2.3849999999999998</v>
      </c>
      <c r="I390" s="284"/>
      <c r="J390" s="280"/>
      <c r="K390" s="280"/>
      <c r="L390" s="285"/>
      <c r="M390" s="286"/>
      <c r="N390" s="287"/>
      <c r="O390" s="287"/>
      <c r="P390" s="287"/>
      <c r="Q390" s="287"/>
      <c r="R390" s="287"/>
      <c r="S390" s="287"/>
      <c r="T390" s="28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89" t="s">
        <v>218</v>
      </c>
      <c r="AU390" s="289" t="s">
        <v>93</v>
      </c>
      <c r="AV390" s="15" t="s">
        <v>152</v>
      </c>
      <c r="AW390" s="15" t="s">
        <v>38</v>
      </c>
      <c r="AX390" s="15" t="s">
        <v>91</v>
      </c>
      <c r="AY390" s="289" t="s">
        <v>127</v>
      </c>
    </row>
    <row r="391" s="2" customFormat="1" ht="16.5" customHeight="1">
      <c r="A391" s="40"/>
      <c r="B391" s="41"/>
      <c r="C391" s="237" t="s">
        <v>641</v>
      </c>
      <c r="D391" s="237" t="s">
        <v>130</v>
      </c>
      <c r="E391" s="238" t="s">
        <v>642</v>
      </c>
      <c r="F391" s="239" t="s">
        <v>643</v>
      </c>
      <c r="G391" s="240" t="s">
        <v>245</v>
      </c>
      <c r="H391" s="241">
        <v>13.175000000000001</v>
      </c>
      <c r="I391" s="242"/>
      <c r="J391" s="243">
        <f>ROUND(I391*H391,2)</f>
        <v>0</v>
      </c>
      <c r="K391" s="239" t="s">
        <v>134</v>
      </c>
      <c r="L391" s="46"/>
      <c r="M391" s="244" t="s">
        <v>1</v>
      </c>
      <c r="N391" s="245" t="s">
        <v>48</v>
      </c>
      <c r="O391" s="93"/>
      <c r="P391" s="246">
        <f>O391*H391</f>
        <v>0</v>
      </c>
      <c r="Q391" s="246">
        <v>0</v>
      </c>
      <c r="R391" s="246">
        <f>Q391*H391</f>
        <v>0</v>
      </c>
      <c r="S391" s="246">
        <v>1.8</v>
      </c>
      <c r="T391" s="247">
        <f>S391*H391</f>
        <v>23.715000000000003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48" t="s">
        <v>152</v>
      </c>
      <c r="AT391" s="248" t="s">
        <v>130</v>
      </c>
      <c r="AU391" s="248" t="s">
        <v>93</v>
      </c>
      <c r="AY391" s="18" t="s">
        <v>127</v>
      </c>
      <c r="BE391" s="249">
        <f>IF(N391="základní",J391,0)</f>
        <v>0</v>
      </c>
      <c r="BF391" s="249">
        <f>IF(N391="snížená",J391,0)</f>
        <v>0</v>
      </c>
      <c r="BG391" s="249">
        <f>IF(N391="zákl. přenesená",J391,0)</f>
        <v>0</v>
      </c>
      <c r="BH391" s="249">
        <f>IF(N391="sníž. přenesená",J391,0)</f>
        <v>0</v>
      </c>
      <c r="BI391" s="249">
        <f>IF(N391="nulová",J391,0)</f>
        <v>0</v>
      </c>
      <c r="BJ391" s="18" t="s">
        <v>91</v>
      </c>
      <c r="BK391" s="249">
        <f>ROUND(I391*H391,2)</f>
        <v>0</v>
      </c>
      <c r="BL391" s="18" t="s">
        <v>152</v>
      </c>
      <c r="BM391" s="248" t="s">
        <v>644</v>
      </c>
    </row>
    <row r="392" s="14" customFormat="1">
      <c r="A392" s="14"/>
      <c r="B392" s="268"/>
      <c r="C392" s="269"/>
      <c r="D392" s="250" t="s">
        <v>218</v>
      </c>
      <c r="E392" s="270" t="s">
        <v>1</v>
      </c>
      <c r="F392" s="271" t="s">
        <v>645</v>
      </c>
      <c r="G392" s="269"/>
      <c r="H392" s="272">
        <v>13.175000000000001</v>
      </c>
      <c r="I392" s="273"/>
      <c r="J392" s="269"/>
      <c r="K392" s="269"/>
      <c r="L392" s="274"/>
      <c r="M392" s="275"/>
      <c r="N392" s="276"/>
      <c r="O392" s="276"/>
      <c r="P392" s="276"/>
      <c r="Q392" s="276"/>
      <c r="R392" s="276"/>
      <c r="S392" s="276"/>
      <c r="T392" s="27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8" t="s">
        <v>218</v>
      </c>
      <c r="AU392" s="278" t="s">
        <v>93</v>
      </c>
      <c r="AV392" s="14" t="s">
        <v>93</v>
      </c>
      <c r="AW392" s="14" t="s">
        <v>38</v>
      </c>
      <c r="AX392" s="14" t="s">
        <v>83</v>
      </c>
      <c r="AY392" s="278" t="s">
        <v>127</v>
      </c>
    </row>
    <row r="393" s="15" customFormat="1">
      <c r="A393" s="15"/>
      <c r="B393" s="279"/>
      <c r="C393" s="280"/>
      <c r="D393" s="250" t="s">
        <v>218</v>
      </c>
      <c r="E393" s="281" t="s">
        <v>1</v>
      </c>
      <c r="F393" s="282" t="s">
        <v>221</v>
      </c>
      <c r="G393" s="280"/>
      <c r="H393" s="283">
        <v>13.175000000000001</v>
      </c>
      <c r="I393" s="284"/>
      <c r="J393" s="280"/>
      <c r="K393" s="280"/>
      <c r="L393" s="285"/>
      <c r="M393" s="286"/>
      <c r="N393" s="287"/>
      <c r="O393" s="287"/>
      <c r="P393" s="287"/>
      <c r="Q393" s="287"/>
      <c r="R393" s="287"/>
      <c r="S393" s="287"/>
      <c r="T393" s="28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89" t="s">
        <v>218</v>
      </c>
      <c r="AU393" s="289" t="s">
        <v>93</v>
      </c>
      <c r="AV393" s="15" t="s">
        <v>152</v>
      </c>
      <c r="AW393" s="15" t="s">
        <v>38</v>
      </c>
      <c r="AX393" s="15" t="s">
        <v>91</v>
      </c>
      <c r="AY393" s="289" t="s">
        <v>127</v>
      </c>
    </row>
    <row r="394" s="2" customFormat="1" ht="16.5" customHeight="1">
      <c r="A394" s="40"/>
      <c r="B394" s="41"/>
      <c r="C394" s="237" t="s">
        <v>646</v>
      </c>
      <c r="D394" s="237" t="s">
        <v>130</v>
      </c>
      <c r="E394" s="238" t="s">
        <v>647</v>
      </c>
      <c r="F394" s="239" t="s">
        <v>648</v>
      </c>
      <c r="G394" s="240" t="s">
        <v>245</v>
      </c>
      <c r="H394" s="241">
        <v>2.5</v>
      </c>
      <c r="I394" s="242"/>
      <c r="J394" s="243">
        <f>ROUND(I394*H394,2)</f>
        <v>0</v>
      </c>
      <c r="K394" s="239" t="s">
        <v>134</v>
      </c>
      <c r="L394" s="46"/>
      <c r="M394" s="244" t="s">
        <v>1</v>
      </c>
      <c r="N394" s="245" t="s">
        <v>48</v>
      </c>
      <c r="O394" s="93"/>
      <c r="P394" s="246">
        <f>O394*H394</f>
        <v>0</v>
      </c>
      <c r="Q394" s="246">
        <v>0</v>
      </c>
      <c r="R394" s="246">
        <f>Q394*H394</f>
        <v>0</v>
      </c>
      <c r="S394" s="246">
        <v>2.3999999999999999</v>
      </c>
      <c r="T394" s="247">
        <f>S394*H394</f>
        <v>6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48" t="s">
        <v>152</v>
      </c>
      <c r="AT394" s="248" t="s">
        <v>130</v>
      </c>
      <c r="AU394" s="248" t="s">
        <v>93</v>
      </c>
      <c r="AY394" s="18" t="s">
        <v>127</v>
      </c>
      <c r="BE394" s="249">
        <f>IF(N394="základní",J394,0)</f>
        <v>0</v>
      </c>
      <c r="BF394" s="249">
        <f>IF(N394="snížená",J394,0)</f>
        <v>0</v>
      </c>
      <c r="BG394" s="249">
        <f>IF(N394="zákl. přenesená",J394,0)</f>
        <v>0</v>
      </c>
      <c r="BH394" s="249">
        <f>IF(N394="sníž. přenesená",J394,0)</f>
        <v>0</v>
      </c>
      <c r="BI394" s="249">
        <f>IF(N394="nulová",J394,0)</f>
        <v>0</v>
      </c>
      <c r="BJ394" s="18" t="s">
        <v>91</v>
      </c>
      <c r="BK394" s="249">
        <f>ROUND(I394*H394,2)</f>
        <v>0</v>
      </c>
      <c r="BL394" s="18" t="s">
        <v>152</v>
      </c>
      <c r="BM394" s="248" t="s">
        <v>649</v>
      </c>
    </row>
    <row r="395" s="14" customFormat="1">
      <c r="A395" s="14"/>
      <c r="B395" s="268"/>
      <c r="C395" s="269"/>
      <c r="D395" s="250" t="s">
        <v>218</v>
      </c>
      <c r="E395" s="270" t="s">
        <v>1</v>
      </c>
      <c r="F395" s="271" t="s">
        <v>650</v>
      </c>
      <c r="G395" s="269"/>
      <c r="H395" s="272">
        <v>2.5</v>
      </c>
      <c r="I395" s="273"/>
      <c r="J395" s="269"/>
      <c r="K395" s="269"/>
      <c r="L395" s="274"/>
      <c r="M395" s="275"/>
      <c r="N395" s="276"/>
      <c r="O395" s="276"/>
      <c r="P395" s="276"/>
      <c r="Q395" s="276"/>
      <c r="R395" s="276"/>
      <c r="S395" s="276"/>
      <c r="T395" s="27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8" t="s">
        <v>218</v>
      </c>
      <c r="AU395" s="278" t="s">
        <v>93</v>
      </c>
      <c r="AV395" s="14" t="s">
        <v>93</v>
      </c>
      <c r="AW395" s="14" t="s">
        <v>38</v>
      </c>
      <c r="AX395" s="14" t="s">
        <v>83</v>
      </c>
      <c r="AY395" s="278" t="s">
        <v>127</v>
      </c>
    </row>
    <row r="396" s="15" customFormat="1">
      <c r="A396" s="15"/>
      <c r="B396" s="279"/>
      <c r="C396" s="280"/>
      <c r="D396" s="250" t="s">
        <v>218</v>
      </c>
      <c r="E396" s="281" t="s">
        <v>1</v>
      </c>
      <c r="F396" s="282" t="s">
        <v>221</v>
      </c>
      <c r="G396" s="280"/>
      <c r="H396" s="283">
        <v>2.5</v>
      </c>
      <c r="I396" s="284"/>
      <c r="J396" s="280"/>
      <c r="K396" s="280"/>
      <c r="L396" s="285"/>
      <c r="M396" s="286"/>
      <c r="N396" s="287"/>
      <c r="O396" s="287"/>
      <c r="P396" s="287"/>
      <c r="Q396" s="287"/>
      <c r="R396" s="287"/>
      <c r="S396" s="287"/>
      <c r="T396" s="288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89" t="s">
        <v>218</v>
      </c>
      <c r="AU396" s="289" t="s">
        <v>93</v>
      </c>
      <c r="AV396" s="15" t="s">
        <v>152</v>
      </c>
      <c r="AW396" s="15" t="s">
        <v>38</v>
      </c>
      <c r="AX396" s="15" t="s">
        <v>91</v>
      </c>
      <c r="AY396" s="289" t="s">
        <v>127</v>
      </c>
    </row>
    <row r="397" s="2" customFormat="1" ht="16.5" customHeight="1">
      <c r="A397" s="40"/>
      <c r="B397" s="41"/>
      <c r="C397" s="237" t="s">
        <v>651</v>
      </c>
      <c r="D397" s="237" t="s">
        <v>130</v>
      </c>
      <c r="E397" s="238" t="s">
        <v>652</v>
      </c>
      <c r="F397" s="239" t="s">
        <v>653</v>
      </c>
      <c r="G397" s="240" t="s">
        <v>245</v>
      </c>
      <c r="H397" s="241">
        <v>25.972000000000001</v>
      </c>
      <c r="I397" s="242"/>
      <c r="J397" s="243">
        <f>ROUND(I397*H397,2)</f>
        <v>0</v>
      </c>
      <c r="K397" s="239" t="s">
        <v>134</v>
      </c>
      <c r="L397" s="46"/>
      <c r="M397" s="244" t="s">
        <v>1</v>
      </c>
      <c r="N397" s="245" t="s">
        <v>48</v>
      </c>
      <c r="O397" s="93"/>
      <c r="P397" s="246">
        <f>O397*H397</f>
        <v>0</v>
      </c>
      <c r="Q397" s="246">
        <v>0</v>
      </c>
      <c r="R397" s="246">
        <f>Q397*H397</f>
        <v>0</v>
      </c>
      <c r="S397" s="246">
        <v>2.2000000000000002</v>
      </c>
      <c r="T397" s="247">
        <f>S397*H397</f>
        <v>57.138400000000004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48" t="s">
        <v>152</v>
      </c>
      <c r="AT397" s="248" t="s">
        <v>130</v>
      </c>
      <c r="AU397" s="248" t="s">
        <v>93</v>
      </c>
      <c r="AY397" s="18" t="s">
        <v>127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8" t="s">
        <v>91</v>
      </c>
      <c r="BK397" s="249">
        <f>ROUND(I397*H397,2)</f>
        <v>0</v>
      </c>
      <c r="BL397" s="18" t="s">
        <v>152</v>
      </c>
      <c r="BM397" s="248" t="s">
        <v>654</v>
      </c>
    </row>
    <row r="398" s="13" customFormat="1">
      <c r="A398" s="13"/>
      <c r="B398" s="258"/>
      <c r="C398" s="259"/>
      <c r="D398" s="250" t="s">
        <v>218</v>
      </c>
      <c r="E398" s="260" t="s">
        <v>1</v>
      </c>
      <c r="F398" s="261" t="s">
        <v>259</v>
      </c>
      <c r="G398" s="259"/>
      <c r="H398" s="260" t="s">
        <v>1</v>
      </c>
      <c r="I398" s="262"/>
      <c r="J398" s="259"/>
      <c r="K398" s="259"/>
      <c r="L398" s="263"/>
      <c r="M398" s="264"/>
      <c r="N398" s="265"/>
      <c r="O398" s="265"/>
      <c r="P398" s="265"/>
      <c r="Q398" s="265"/>
      <c r="R398" s="265"/>
      <c r="S398" s="265"/>
      <c r="T398" s="26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7" t="s">
        <v>218</v>
      </c>
      <c r="AU398" s="267" t="s">
        <v>93</v>
      </c>
      <c r="AV398" s="13" t="s">
        <v>91</v>
      </c>
      <c r="AW398" s="13" t="s">
        <v>38</v>
      </c>
      <c r="AX398" s="13" t="s">
        <v>83</v>
      </c>
      <c r="AY398" s="267" t="s">
        <v>127</v>
      </c>
    </row>
    <row r="399" s="14" customFormat="1">
      <c r="A399" s="14"/>
      <c r="B399" s="268"/>
      <c r="C399" s="269"/>
      <c r="D399" s="250" t="s">
        <v>218</v>
      </c>
      <c r="E399" s="270" t="s">
        <v>1</v>
      </c>
      <c r="F399" s="271" t="s">
        <v>655</v>
      </c>
      <c r="G399" s="269"/>
      <c r="H399" s="272">
        <v>25.972000000000001</v>
      </c>
      <c r="I399" s="273"/>
      <c r="J399" s="269"/>
      <c r="K399" s="269"/>
      <c r="L399" s="274"/>
      <c r="M399" s="275"/>
      <c r="N399" s="276"/>
      <c r="O399" s="276"/>
      <c r="P399" s="276"/>
      <c r="Q399" s="276"/>
      <c r="R399" s="276"/>
      <c r="S399" s="276"/>
      <c r="T399" s="27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8" t="s">
        <v>218</v>
      </c>
      <c r="AU399" s="278" t="s">
        <v>93</v>
      </c>
      <c r="AV399" s="14" t="s">
        <v>93</v>
      </c>
      <c r="AW399" s="14" t="s">
        <v>38</v>
      </c>
      <c r="AX399" s="14" t="s">
        <v>83</v>
      </c>
      <c r="AY399" s="278" t="s">
        <v>127</v>
      </c>
    </row>
    <row r="400" s="15" customFormat="1">
      <c r="A400" s="15"/>
      <c r="B400" s="279"/>
      <c r="C400" s="280"/>
      <c r="D400" s="250" t="s">
        <v>218</v>
      </c>
      <c r="E400" s="281" t="s">
        <v>1</v>
      </c>
      <c r="F400" s="282" t="s">
        <v>221</v>
      </c>
      <c r="G400" s="280"/>
      <c r="H400" s="283">
        <v>25.972000000000001</v>
      </c>
      <c r="I400" s="284"/>
      <c r="J400" s="280"/>
      <c r="K400" s="280"/>
      <c r="L400" s="285"/>
      <c r="M400" s="286"/>
      <c r="N400" s="287"/>
      <c r="O400" s="287"/>
      <c r="P400" s="287"/>
      <c r="Q400" s="287"/>
      <c r="R400" s="287"/>
      <c r="S400" s="287"/>
      <c r="T400" s="288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9" t="s">
        <v>218</v>
      </c>
      <c r="AU400" s="289" t="s">
        <v>93</v>
      </c>
      <c r="AV400" s="15" t="s">
        <v>152</v>
      </c>
      <c r="AW400" s="15" t="s">
        <v>38</v>
      </c>
      <c r="AX400" s="15" t="s">
        <v>91</v>
      </c>
      <c r="AY400" s="289" t="s">
        <v>127</v>
      </c>
    </row>
    <row r="401" s="2" customFormat="1" ht="16.5" customHeight="1">
      <c r="A401" s="40"/>
      <c r="B401" s="41"/>
      <c r="C401" s="237" t="s">
        <v>656</v>
      </c>
      <c r="D401" s="237" t="s">
        <v>130</v>
      </c>
      <c r="E401" s="238" t="s">
        <v>657</v>
      </c>
      <c r="F401" s="239" t="s">
        <v>658</v>
      </c>
      <c r="G401" s="240" t="s">
        <v>245</v>
      </c>
      <c r="H401" s="241">
        <v>25.972000000000001</v>
      </c>
      <c r="I401" s="242"/>
      <c r="J401" s="243">
        <f>ROUND(I401*H401,2)</f>
        <v>0</v>
      </c>
      <c r="K401" s="239" t="s">
        <v>134</v>
      </c>
      <c r="L401" s="46"/>
      <c r="M401" s="244" t="s">
        <v>1</v>
      </c>
      <c r="N401" s="245" t="s">
        <v>48</v>
      </c>
      <c r="O401" s="93"/>
      <c r="P401" s="246">
        <f>O401*H401</f>
        <v>0</v>
      </c>
      <c r="Q401" s="246">
        <v>0</v>
      </c>
      <c r="R401" s="246">
        <f>Q401*H401</f>
        <v>0</v>
      </c>
      <c r="S401" s="246">
        <v>0.029000000000000001</v>
      </c>
      <c r="T401" s="247">
        <f>S401*H401</f>
        <v>0.75318800000000008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48" t="s">
        <v>152</v>
      </c>
      <c r="AT401" s="248" t="s">
        <v>130</v>
      </c>
      <c r="AU401" s="248" t="s">
        <v>93</v>
      </c>
      <c r="AY401" s="18" t="s">
        <v>127</v>
      </c>
      <c r="BE401" s="249">
        <f>IF(N401="základní",J401,0)</f>
        <v>0</v>
      </c>
      <c r="BF401" s="249">
        <f>IF(N401="snížená",J401,0)</f>
        <v>0</v>
      </c>
      <c r="BG401" s="249">
        <f>IF(N401="zákl. přenesená",J401,0)</f>
        <v>0</v>
      </c>
      <c r="BH401" s="249">
        <f>IF(N401="sníž. přenesená",J401,0)</f>
        <v>0</v>
      </c>
      <c r="BI401" s="249">
        <f>IF(N401="nulová",J401,0)</f>
        <v>0</v>
      </c>
      <c r="BJ401" s="18" t="s">
        <v>91</v>
      </c>
      <c r="BK401" s="249">
        <f>ROUND(I401*H401,2)</f>
        <v>0</v>
      </c>
      <c r="BL401" s="18" t="s">
        <v>152</v>
      </c>
      <c r="BM401" s="248" t="s">
        <v>659</v>
      </c>
    </row>
    <row r="402" s="2" customFormat="1" ht="16.5" customHeight="1">
      <c r="A402" s="40"/>
      <c r="B402" s="41"/>
      <c r="C402" s="237" t="s">
        <v>660</v>
      </c>
      <c r="D402" s="237" t="s">
        <v>130</v>
      </c>
      <c r="E402" s="238" t="s">
        <v>661</v>
      </c>
      <c r="F402" s="239" t="s">
        <v>662</v>
      </c>
      <c r="G402" s="240" t="s">
        <v>216</v>
      </c>
      <c r="H402" s="241">
        <v>60.369999999999997</v>
      </c>
      <c r="I402" s="242"/>
      <c r="J402" s="243">
        <f>ROUND(I402*H402,2)</f>
        <v>0</v>
      </c>
      <c r="K402" s="239" t="s">
        <v>134</v>
      </c>
      <c r="L402" s="46"/>
      <c r="M402" s="244" t="s">
        <v>1</v>
      </c>
      <c r="N402" s="245" t="s">
        <v>48</v>
      </c>
      <c r="O402" s="93"/>
      <c r="P402" s="246">
        <f>O402*H402</f>
        <v>0</v>
      </c>
      <c r="Q402" s="246">
        <v>0</v>
      </c>
      <c r="R402" s="246">
        <f>Q402*H402</f>
        <v>0</v>
      </c>
      <c r="S402" s="246">
        <v>0.044999999999999998</v>
      </c>
      <c r="T402" s="247">
        <f>S402*H402</f>
        <v>2.7166499999999996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48" t="s">
        <v>152</v>
      </c>
      <c r="AT402" s="248" t="s">
        <v>130</v>
      </c>
      <c r="AU402" s="248" t="s">
        <v>93</v>
      </c>
      <c r="AY402" s="18" t="s">
        <v>127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8" t="s">
        <v>91</v>
      </c>
      <c r="BK402" s="249">
        <f>ROUND(I402*H402,2)</f>
        <v>0</v>
      </c>
      <c r="BL402" s="18" t="s">
        <v>152</v>
      </c>
      <c r="BM402" s="248" t="s">
        <v>663</v>
      </c>
    </row>
    <row r="403" s="14" customFormat="1">
      <c r="A403" s="14"/>
      <c r="B403" s="268"/>
      <c r="C403" s="269"/>
      <c r="D403" s="250" t="s">
        <v>218</v>
      </c>
      <c r="E403" s="270" t="s">
        <v>1</v>
      </c>
      <c r="F403" s="271" t="s">
        <v>664</v>
      </c>
      <c r="G403" s="269"/>
      <c r="H403" s="272">
        <v>60.369999999999997</v>
      </c>
      <c r="I403" s="273"/>
      <c r="J403" s="269"/>
      <c r="K403" s="269"/>
      <c r="L403" s="274"/>
      <c r="M403" s="275"/>
      <c r="N403" s="276"/>
      <c r="O403" s="276"/>
      <c r="P403" s="276"/>
      <c r="Q403" s="276"/>
      <c r="R403" s="276"/>
      <c r="S403" s="276"/>
      <c r="T403" s="27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8" t="s">
        <v>218</v>
      </c>
      <c r="AU403" s="278" t="s">
        <v>93</v>
      </c>
      <c r="AV403" s="14" t="s">
        <v>93</v>
      </c>
      <c r="AW403" s="14" t="s">
        <v>38</v>
      </c>
      <c r="AX403" s="14" t="s">
        <v>83</v>
      </c>
      <c r="AY403" s="278" t="s">
        <v>127</v>
      </c>
    </row>
    <row r="404" s="15" customFormat="1">
      <c r="A404" s="15"/>
      <c r="B404" s="279"/>
      <c r="C404" s="280"/>
      <c r="D404" s="250" t="s">
        <v>218</v>
      </c>
      <c r="E404" s="281" t="s">
        <v>1</v>
      </c>
      <c r="F404" s="282" t="s">
        <v>221</v>
      </c>
      <c r="G404" s="280"/>
      <c r="H404" s="283">
        <v>60.369999999999997</v>
      </c>
      <c r="I404" s="284"/>
      <c r="J404" s="280"/>
      <c r="K404" s="280"/>
      <c r="L404" s="285"/>
      <c r="M404" s="286"/>
      <c r="N404" s="287"/>
      <c r="O404" s="287"/>
      <c r="P404" s="287"/>
      <c r="Q404" s="287"/>
      <c r="R404" s="287"/>
      <c r="S404" s="287"/>
      <c r="T404" s="288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89" t="s">
        <v>218</v>
      </c>
      <c r="AU404" s="289" t="s">
        <v>93</v>
      </c>
      <c r="AV404" s="15" t="s">
        <v>152</v>
      </c>
      <c r="AW404" s="15" t="s">
        <v>38</v>
      </c>
      <c r="AX404" s="15" t="s">
        <v>91</v>
      </c>
      <c r="AY404" s="289" t="s">
        <v>127</v>
      </c>
    </row>
    <row r="405" s="2" customFormat="1" ht="16.5" customHeight="1">
      <c r="A405" s="40"/>
      <c r="B405" s="41"/>
      <c r="C405" s="237" t="s">
        <v>665</v>
      </c>
      <c r="D405" s="237" t="s">
        <v>130</v>
      </c>
      <c r="E405" s="238" t="s">
        <v>666</v>
      </c>
      <c r="F405" s="239" t="s">
        <v>667</v>
      </c>
      <c r="G405" s="240" t="s">
        <v>216</v>
      </c>
      <c r="H405" s="241">
        <v>20.649999999999999</v>
      </c>
      <c r="I405" s="242"/>
      <c r="J405" s="243">
        <f>ROUND(I405*H405,2)</f>
        <v>0</v>
      </c>
      <c r="K405" s="239" t="s">
        <v>134</v>
      </c>
      <c r="L405" s="46"/>
      <c r="M405" s="244" t="s">
        <v>1</v>
      </c>
      <c r="N405" s="245" t="s">
        <v>48</v>
      </c>
      <c r="O405" s="93"/>
      <c r="P405" s="246">
        <f>O405*H405</f>
        <v>0</v>
      </c>
      <c r="Q405" s="246">
        <v>0</v>
      </c>
      <c r="R405" s="246">
        <f>Q405*H405</f>
        <v>0</v>
      </c>
      <c r="S405" s="246">
        <v>0.073999999999999996</v>
      </c>
      <c r="T405" s="247">
        <f>S405*H405</f>
        <v>1.5280999999999998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48" t="s">
        <v>152</v>
      </c>
      <c r="AT405" s="248" t="s">
        <v>130</v>
      </c>
      <c r="AU405" s="248" t="s">
        <v>93</v>
      </c>
      <c r="AY405" s="18" t="s">
        <v>127</v>
      </c>
      <c r="BE405" s="249">
        <f>IF(N405="základní",J405,0)</f>
        <v>0</v>
      </c>
      <c r="BF405" s="249">
        <f>IF(N405="snížená",J405,0)</f>
        <v>0</v>
      </c>
      <c r="BG405" s="249">
        <f>IF(N405="zákl. přenesená",J405,0)</f>
        <v>0</v>
      </c>
      <c r="BH405" s="249">
        <f>IF(N405="sníž. přenesená",J405,0)</f>
        <v>0</v>
      </c>
      <c r="BI405" s="249">
        <f>IF(N405="nulová",J405,0)</f>
        <v>0</v>
      </c>
      <c r="BJ405" s="18" t="s">
        <v>91</v>
      </c>
      <c r="BK405" s="249">
        <f>ROUND(I405*H405,2)</f>
        <v>0</v>
      </c>
      <c r="BL405" s="18" t="s">
        <v>152</v>
      </c>
      <c r="BM405" s="248" t="s">
        <v>668</v>
      </c>
    </row>
    <row r="406" s="14" customFormat="1">
      <c r="A406" s="14"/>
      <c r="B406" s="268"/>
      <c r="C406" s="269"/>
      <c r="D406" s="250" t="s">
        <v>218</v>
      </c>
      <c r="E406" s="270" t="s">
        <v>1</v>
      </c>
      <c r="F406" s="271" t="s">
        <v>669</v>
      </c>
      <c r="G406" s="269"/>
      <c r="H406" s="272">
        <v>20.649999999999999</v>
      </c>
      <c r="I406" s="273"/>
      <c r="J406" s="269"/>
      <c r="K406" s="269"/>
      <c r="L406" s="274"/>
      <c r="M406" s="275"/>
      <c r="N406" s="276"/>
      <c r="O406" s="276"/>
      <c r="P406" s="276"/>
      <c r="Q406" s="276"/>
      <c r="R406" s="276"/>
      <c r="S406" s="276"/>
      <c r="T406" s="27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8" t="s">
        <v>218</v>
      </c>
      <c r="AU406" s="278" t="s">
        <v>93</v>
      </c>
      <c r="AV406" s="14" t="s">
        <v>93</v>
      </c>
      <c r="AW406" s="14" t="s">
        <v>38</v>
      </c>
      <c r="AX406" s="14" t="s">
        <v>83</v>
      </c>
      <c r="AY406" s="278" t="s">
        <v>127</v>
      </c>
    </row>
    <row r="407" s="15" customFormat="1">
      <c r="A407" s="15"/>
      <c r="B407" s="279"/>
      <c r="C407" s="280"/>
      <c r="D407" s="250" t="s">
        <v>218</v>
      </c>
      <c r="E407" s="281" t="s">
        <v>1</v>
      </c>
      <c r="F407" s="282" t="s">
        <v>221</v>
      </c>
      <c r="G407" s="280"/>
      <c r="H407" s="283">
        <v>20.649999999999999</v>
      </c>
      <c r="I407" s="284"/>
      <c r="J407" s="280"/>
      <c r="K407" s="280"/>
      <c r="L407" s="285"/>
      <c r="M407" s="286"/>
      <c r="N407" s="287"/>
      <c r="O407" s="287"/>
      <c r="P407" s="287"/>
      <c r="Q407" s="287"/>
      <c r="R407" s="287"/>
      <c r="S407" s="287"/>
      <c r="T407" s="288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89" t="s">
        <v>218</v>
      </c>
      <c r="AU407" s="289" t="s">
        <v>93</v>
      </c>
      <c r="AV407" s="15" t="s">
        <v>152</v>
      </c>
      <c r="AW407" s="15" t="s">
        <v>38</v>
      </c>
      <c r="AX407" s="15" t="s">
        <v>91</v>
      </c>
      <c r="AY407" s="289" t="s">
        <v>127</v>
      </c>
    </row>
    <row r="408" s="2" customFormat="1" ht="16.5" customHeight="1">
      <c r="A408" s="40"/>
      <c r="B408" s="41"/>
      <c r="C408" s="237" t="s">
        <v>670</v>
      </c>
      <c r="D408" s="237" t="s">
        <v>130</v>
      </c>
      <c r="E408" s="238" t="s">
        <v>671</v>
      </c>
      <c r="F408" s="239" t="s">
        <v>672</v>
      </c>
      <c r="G408" s="240" t="s">
        <v>240</v>
      </c>
      <c r="H408" s="241">
        <v>25.699999999999999</v>
      </c>
      <c r="I408" s="242"/>
      <c r="J408" s="243">
        <f>ROUND(I408*H408,2)</f>
        <v>0</v>
      </c>
      <c r="K408" s="239" t="s">
        <v>134</v>
      </c>
      <c r="L408" s="46"/>
      <c r="M408" s="244" t="s">
        <v>1</v>
      </c>
      <c r="N408" s="245" t="s">
        <v>48</v>
      </c>
      <c r="O408" s="93"/>
      <c r="P408" s="246">
        <f>O408*H408</f>
        <v>0</v>
      </c>
      <c r="Q408" s="246">
        <v>0</v>
      </c>
      <c r="R408" s="246">
        <f>Q408*H408</f>
        <v>0</v>
      </c>
      <c r="S408" s="246">
        <v>0.036999999999999998</v>
      </c>
      <c r="T408" s="247">
        <f>S408*H408</f>
        <v>0.95089999999999997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48" t="s">
        <v>152</v>
      </c>
      <c r="AT408" s="248" t="s">
        <v>130</v>
      </c>
      <c r="AU408" s="248" t="s">
        <v>93</v>
      </c>
      <c r="AY408" s="18" t="s">
        <v>127</v>
      </c>
      <c r="BE408" s="249">
        <f>IF(N408="základní",J408,0)</f>
        <v>0</v>
      </c>
      <c r="BF408" s="249">
        <f>IF(N408="snížená",J408,0)</f>
        <v>0</v>
      </c>
      <c r="BG408" s="249">
        <f>IF(N408="zákl. přenesená",J408,0)</f>
        <v>0</v>
      </c>
      <c r="BH408" s="249">
        <f>IF(N408="sníž. přenesená",J408,0)</f>
        <v>0</v>
      </c>
      <c r="BI408" s="249">
        <f>IF(N408="nulová",J408,0)</f>
        <v>0</v>
      </c>
      <c r="BJ408" s="18" t="s">
        <v>91</v>
      </c>
      <c r="BK408" s="249">
        <f>ROUND(I408*H408,2)</f>
        <v>0</v>
      </c>
      <c r="BL408" s="18" t="s">
        <v>152</v>
      </c>
      <c r="BM408" s="248" t="s">
        <v>673</v>
      </c>
    </row>
    <row r="409" s="2" customFormat="1" ht="16.5" customHeight="1">
      <c r="A409" s="40"/>
      <c r="B409" s="41"/>
      <c r="C409" s="237" t="s">
        <v>674</v>
      </c>
      <c r="D409" s="237" t="s">
        <v>130</v>
      </c>
      <c r="E409" s="238" t="s">
        <v>675</v>
      </c>
      <c r="F409" s="239" t="s">
        <v>676</v>
      </c>
      <c r="G409" s="240" t="s">
        <v>240</v>
      </c>
      <c r="H409" s="241">
        <v>9</v>
      </c>
      <c r="I409" s="242"/>
      <c r="J409" s="243">
        <f>ROUND(I409*H409,2)</f>
        <v>0</v>
      </c>
      <c r="K409" s="239" t="s">
        <v>134</v>
      </c>
      <c r="L409" s="46"/>
      <c r="M409" s="244" t="s">
        <v>1</v>
      </c>
      <c r="N409" s="245" t="s">
        <v>48</v>
      </c>
      <c r="O409" s="93"/>
      <c r="P409" s="246">
        <f>O409*H409</f>
        <v>0</v>
      </c>
      <c r="Q409" s="246">
        <v>0</v>
      </c>
      <c r="R409" s="246">
        <f>Q409*H409</f>
        <v>0</v>
      </c>
      <c r="S409" s="246">
        <v>0.019</v>
      </c>
      <c r="T409" s="247">
        <f>S409*H409</f>
        <v>0.17099999999999999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48" t="s">
        <v>152</v>
      </c>
      <c r="AT409" s="248" t="s">
        <v>130</v>
      </c>
      <c r="AU409" s="248" t="s">
        <v>93</v>
      </c>
      <c r="AY409" s="18" t="s">
        <v>127</v>
      </c>
      <c r="BE409" s="249">
        <f>IF(N409="základní",J409,0)</f>
        <v>0</v>
      </c>
      <c r="BF409" s="249">
        <f>IF(N409="snížená",J409,0)</f>
        <v>0</v>
      </c>
      <c r="BG409" s="249">
        <f>IF(N409="zákl. přenesená",J409,0)</f>
        <v>0</v>
      </c>
      <c r="BH409" s="249">
        <f>IF(N409="sníž. přenesená",J409,0)</f>
        <v>0</v>
      </c>
      <c r="BI409" s="249">
        <f>IF(N409="nulová",J409,0)</f>
        <v>0</v>
      </c>
      <c r="BJ409" s="18" t="s">
        <v>91</v>
      </c>
      <c r="BK409" s="249">
        <f>ROUND(I409*H409,2)</f>
        <v>0</v>
      </c>
      <c r="BL409" s="18" t="s">
        <v>152</v>
      </c>
      <c r="BM409" s="248" t="s">
        <v>677</v>
      </c>
    </row>
    <row r="410" s="2" customFormat="1" ht="16.5" customHeight="1">
      <c r="A410" s="40"/>
      <c r="B410" s="41"/>
      <c r="C410" s="237" t="s">
        <v>678</v>
      </c>
      <c r="D410" s="237" t="s">
        <v>130</v>
      </c>
      <c r="E410" s="238" t="s">
        <v>679</v>
      </c>
      <c r="F410" s="239" t="s">
        <v>680</v>
      </c>
      <c r="G410" s="240" t="s">
        <v>240</v>
      </c>
      <c r="H410" s="241">
        <v>121</v>
      </c>
      <c r="I410" s="242"/>
      <c r="J410" s="243">
        <f>ROUND(I410*H410,2)</f>
        <v>0</v>
      </c>
      <c r="K410" s="239" t="s">
        <v>134</v>
      </c>
      <c r="L410" s="46"/>
      <c r="M410" s="244" t="s">
        <v>1</v>
      </c>
      <c r="N410" s="245" t="s">
        <v>48</v>
      </c>
      <c r="O410" s="93"/>
      <c r="P410" s="246">
        <f>O410*H410</f>
        <v>0</v>
      </c>
      <c r="Q410" s="246">
        <v>0</v>
      </c>
      <c r="R410" s="246">
        <f>Q410*H410</f>
        <v>0</v>
      </c>
      <c r="S410" s="246">
        <v>0.040000000000000001</v>
      </c>
      <c r="T410" s="247">
        <f>S410*H410</f>
        <v>4.8399999999999999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48" t="s">
        <v>152</v>
      </c>
      <c r="AT410" s="248" t="s">
        <v>130</v>
      </c>
      <c r="AU410" s="248" t="s">
        <v>93</v>
      </c>
      <c r="AY410" s="18" t="s">
        <v>127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8" t="s">
        <v>91</v>
      </c>
      <c r="BK410" s="249">
        <f>ROUND(I410*H410,2)</f>
        <v>0</v>
      </c>
      <c r="BL410" s="18" t="s">
        <v>152</v>
      </c>
      <c r="BM410" s="248" t="s">
        <v>681</v>
      </c>
    </row>
    <row r="411" s="2" customFormat="1" ht="16.5" customHeight="1">
      <c r="A411" s="40"/>
      <c r="B411" s="41"/>
      <c r="C411" s="237" t="s">
        <v>682</v>
      </c>
      <c r="D411" s="237" t="s">
        <v>130</v>
      </c>
      <c r="E411" s="238" t="s">
        <v>683</v>
      </c>
      <c r="F411" s="239" t="s">
        <v>684</v>
      </c>
      <c r="G411" s="240" t="s">
        <v>240</v>
      </c>
      <c r="H411" s="241">
        <v>7.5</v>
      </c>
      <c r="I411" s="242"/>
      <c r="J411" s="243">
        <f>ROUND(I411*H411,2)</f>
        <v>0</v>
      </c>
      <c r="K411" s="239" t="s">
        <v>134</v>
      </c>
      <c r="L411" s="46"/>
      <c r="M411" s="244" t="s">
        <v>1</v>
      </c>
      <c r="N411" s="245" t="s">
        <v>48</v>
      </c>
      <c r="O411" s="93"/>
      <c r="P411" s="246">
        <f>O411*H411</f>
        <v>0</v>
      </c>
      <c r="Q411" s="246">
        <v>0.02283</v>
      </c>
      <c r="R411" s="246">
        <f>Q411*H411</f>
        <v>0.17122499999999999</v>
      </c>
      <c r="S411" s="246">
        <v>0</v>
      </c>
      <c r="T411" s="247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48" t="s">
        <v>152</v>
      </c>
      <c r="AT411" s="248" t="s">
        <v>130</v>
      </c>
      <c r="AU411" s="248" t="s">
        <v>93</v>
      </c>
      <c r="AY411" s="18" t="s">
        <v>127</v>
      </c>
      <c r="BE411" s="249">
        <f>IF(N411="základní",J411,0)</f>
        <v>0</v>
      </c>
      <c r="BF411" s="249">
        <f>IF(N411="snížená",J411,0)</f>
        <v>0</v>
      </c>
      <c r="BG411" s="249">
        <f>IF(N411="zákl. přenesená",J411,0)</f>
        <v>0</v>
      </c>
      <c r="BH411" s="249">
        <f>IF(N411="sníž. přenesená",J411,0)</f>
        <v>0</v>
      </c>
      <c r="BI411" s="249">
        <f>IF(N411="nulová",J411,0)</f>
        <v>0</v>
      </c>
      <c r="BJ411" s="18" t="s">
        <v>91</v>
      </c>
      <c r="BK411" s="249">
        <f>ROUND(I411*H411,2)</f>
        <v>0</v>
      </c>
      <c r="BL411" s="18" t="s">
        <v>152</v>
      </c>
      <c r="BM411" s="248" t="s">
        <v>685</v>
      </c>
    </row>
    <row r="412" s="14" customFormat="1">
      <c r="A412" s="14"/>
      <c r="B412" s="268"/>
      <c r="C412" s="269"/>
      <c r="D412" s="250" t="s">
        <v>218</v>
      </c>
      <c r="E412" s="270" t="s">
        <v>1</v>
      </c>
      <c r="F412" s="271" t="s">
        <v>686</v>
      </c>
      <c r="G412" s="269"/>
      <c r="H412" s="272">
        <v>7.5</v>
      </c>
      <c r="I412" s="273"/>
      <c r="J412" s="269"/>
      <c r="K412" s="269"/>
      <c r="L412" s="274"/>
      <c r="M412" s="275"/>
      <c r="N412" s="276"/>
      <c r="O412" s="276"/>
      <c r="P412" s="276"/>
      <c r="Q412" s="276"/>
      <c r="R412" s="276"/>
      <c r="S412" s="276"/>
      <c r="T412" s="27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8" t="s">
        <v>218</v>
      </c>
      <c r="AU412" s="278" t="s">
        <v>93</v>
      </c>
      <c r="AV412" s="14" t="s">
        <v>93</v>
      </c>
      <c r="AW412" s="14" t="s">
        <v>38</v>
      </c>
      <c r="AX412" s="14" t="s">
        <v>83</v>
      </c>
      <c r="AY412" s="278" t="s">
        <v>127</v>
      </c>
    </row>
    <row r="413" s="15" customFormat="1">
      <c r="A413" s="15"/>
      <c r="B413" s="279"/>
      <c r="C413" s="280"/>
      <c r="D413" s="250" t="s">
        <v>218</v>
      </c>
      <c r="E413" s="281" t="s">
        <v>1</v>
      </c>
      <c r="F413" s="282" t="s">
        <v>221</v>
      </c>
      <c r="G413" s="280"/>
      <c r="H413" s="283">
        <v>7.5</v>
      </c>
      <c r="I413" s="284"/>
      <c r="J413" s="280"/>
      <c r="K413" s="280"/>
      <c r="L413" s="285"/>
      <c r="M413" s="286"/>
      <c r="N413" s="287"/>
      <c r="O413" s="287"/>
      <c r="P413" s="287"/>
      <c r="Q413" s="287"/>
      <c r="R413" s="287"/>
      <c r="S413" s="287"/>
      <c r="T413" s="288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89" t="s">
        <v>218</v>
      </c>
      <c r="AU413" s="289" t="s">
        <v>93</v>
      </c>
      <c r="AV413" s="15" t="s">
        <v>152</v>
      </c>
      <c r="AW413" s="15" t="s">
        <v>38</v>
      </c>
      <c r="AX413" s="15" t="s">
        <v>91</v>
      </c>
      <c r="AY413" s="289" t="s">
        <v>127</v>
      </c>
    </row>
    <row r="414" s="2" customFormat="1" ht="16.5" customHeight="1">
      <c r="A414" s="40"/>
      <c r="B414" s="41"/>
      <c r="C414" s="237" t="s">
        <v>687</v>
      </c>
      <c r="D414" s="237" t="s">
        <v>130</v>
      </c>
      <c r="E414" s="238" t="s">
        <v>688</v>
      </c>
      <c r="F414" s="239" t="s">
        <v>689</v>
      </c>
      <c r="G414" s="240" t="s">
        <v>240</v>
      </c>
      <c r="H414" s="241">
        <v>33.5</v>
      </c>
      <c r="I414" s="242"/>
      <c r="J414" s="243">
        <f>ROUND(I414*H414,2)</f>
        <v>0</v>
      </c>
      <c r="K414" s="239" t="s">
        <v>134</v>
      </c>
      <c r="L414" s="46"/>
      <c r="M414" s="244" t="s">
        <v>1</v>
      </c>
      <c r="N414" s="245" t="s">
        <v>48</v>
      </c>
      <c r="O414" s="93"/>
      <c r="P414" s="246">
        <f>O414*H414</f>
        <v>0</v>
      </c>
      <c r="Q414" s="246">
        <v>0.00107</v>
      </c>
      <c r="R414" s="246">
        <f>Q414*H414</f>
        <v>0.035845000000000002</v>
      </c>
      <c r="S414" s="246">
        <v>0.044999999999999998</v>
      </c>
      <c r="T414" s="247">
        <f>S414*H414</f>
        <v>1.5074999999999998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48" t="s">
        <v>152</v>
      </c>
      <c r="AT414" s="248" t="s">
        <v>130</v>
      </c>
      <c r="AU414" s="248" t="s">
        <v>93</v>
      </c>
      <c r="AY414" s="18" t="s">
        <v>127</v>
      </c>
      <c r="BE414" s="249">
        <f>IF(N414="základní",J414,0)</f>
        <v>0</v>
      </c>
      <c r="BF414" s="249">
        <f>IF(N414="snížená",J414,0)</f>
        <v>0</v>
      </c>
      <c r="BG414" s="249">
        <f>IF(N414="zákl. přenesená",J414,0)</f>
        <v>0</v>
      </c>
      <c r="BH414" s="249">
        <f>IF(N414="sníž. přenesená",J414,0)</f>
        <v>0</v>
      </c>
      <c r="BI414" s="249">
        <f>IF(N414="nulová",J414,0)</f>
        <v>0</v>
      </c>
      <c r="BJ414" s="18" t="s">
        <v>91</v>
      </c>
      <c r="BK414" s="249">
        <f>ROUND(I414*H414,2)</f>
        <v>0</v>
      </c>
      <c r="BL414" s="18" t="s">
        <v>152</v>
      </c>
      <c r="BM414" s="248" t="s">
        <v>690</v>
      </c>
    </row>
    <row r="415" s="14" customFormat="1">
      <c r="A415" s="14"/>
      <c r="B415" s="268"/>
      <c r="C415" s="269"/>
      <c r="D415" s="250" t="s">
        <v>218</v>
      </c>
      <c r="E415" s="270" t="s">
        <v>1</v>
      </c>
      <c r="F415" s="271" t="s">
        <v>691</v>
      </c>
      <c r="G415" s="269"/>
      <c r="H415" s="272">
        <v>33.5</v>
      </c>
      <c r="I415" s="273"/>
      <c r="J415" s="269"/>
      <c r="K415" s="269"/>
      <c r="L415" s="274"/>
      <c r="M415" s="275"/>
      <c r="N415" s="276"/>
      <c r="O415" s="276"/>
      <c r="P415" s="276"/>
      <c r="Q415" s="276"/>
      <c r="R415" s="276"/>
      <c r="S415" s="276"/>
      <c r="T415" s="27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8" t="s">
        <v>218</v>
      </c>
      <c r="AU415" s="278" t="s">
        <v>93</v>
      </c>
      <c r="AV415" s="14" t="s">
        <v>93</v>
      </c>
      <c r="AW415" s="14" t="s">
        <v>38</v>
      </c>
      <c r="AX415" s="14" t="s">
        <v>83</v>
      </c>
      <c r="AY415" s="278" t="s">
        <v>127</v>
      </c>
    </row>
    <row r="416" s="15" customFormat="1">
      <c r="A416" s="15"/>
      <c r="B416" s="279"/>
      <c r="C416" s="280"/>
      <c r="D416" s="250" t="s">
        <v>218</v>
      </c>
      <c r="E416" s="281" t="s">
        <v>1</v>
      </c>
      <c r="F416" s="282" t="s">
        <v>221</v>
      </c>
      <c r="G416" s="280"/>
      <c r="H416" s="283">
        <v>33.5</v>
      </c>
      <c r="I416" s="284"/>
      <c r="J416" s="280"/>
      <c r="K416" s="280"/>
      <c r="L416" s="285"/>
      <c r="M416" s="286"/>
      <c r="N416" s="287"/>
      <c r="O416" s="287"/>
      <c r="P416" s="287"/>
      <c r="Q416" s="287"/>
      <c r="R416" s="287"/>
      <c r="S416" s="287"/>
      <c r="T416" s="288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89" t="s">
        <v>218</v>
      </c>
      <c r="AU416" s="289" t="s">
        <v>93</v>
      </c>
      <c r="AV416" s="15" t="s">
        <v>152</v>
      </c>
      <c r="AW416" s="15" t="s">
        <v>38</v>
      </c>
      <c r="AX416" s="15" t="s">
        <v>91</v>
      </c>
      <c r="AY416" s="289" t="s">
        <v>127</v>
      </c>
    </row>
    <row r="417" s="2" customFormat="1" ht="16.5" customHeight="1">
      <c r="A417" s="40"/>
      <c r="B417" s="41"/>
      <c r="C417" s="237" t="s">
        <v>692</v>
      </c>
      <c r="D417" s="237" t="s">
        <v>130</v>
      </c>
      <c r="E417" s="238" t="s">
        <v>693</v>
      </c>
      <c r="F417" s="239" t="s">
        <v>694</v>
      </c>
      <c r="G417" s="240" t="s">
        <v>216</v>
      </c>
      <c r="H417" s="241">
        <v>142.048</v>
      </c>
      <c r="I417" s="242"/>
      <c r="J417" s="243">
        <f>ROUND(I417*H417,2)</f>
        <v>0</v>
      </c>
      <c r="K417" s="239" t="s">
        <v>134</v>
      </c>
      <c r="L417" s="46"/>
      <c r="M417" s="244" t="s">
        <v>1</v>
      </c>
      <c r="N417" s="245" t="s">
        <v>48</v>
      </c>
      <c r="O417" s="93"/>
      <c r="P417" s="246">
        <f>O417*H417</f>
        <v>0</v>
      </c>
      <c r="Q417" s="246">
        <v>0</v>
      </c>
      <c r="R417" s="246">
        <f>Q417*H417</f>
        <v>0</v>
      </c>
      <c r="S417" s="246">
        <v>0.050000000000000003</v>
      </c>
      <c r="T417" s="247">
        <f>S417*H417</f>
        <v>7.1024000000000003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48" t="s">
        <v>152</v>
      </c>
      <c r="AT417" s="248" t="s">
        <v>130</v>
      </c>
      <c r="AU417" s="248" t="s">
        <v>93</v>
      </c>
      <c r="AY417" s="18" t="s">
        <v>127</v>
      </c>
      <c r="BE417" s="249">
        <f>IF(N417="základní",J417,0)</f>
        <v>0</v>
      </c>
      <c r="BF417" s="249">
        <f>IF(N417="snížená",J417,0)</f>
        <v>0</v>
      </c>
      <c r="BG417" s="249">
        <f>IF(N417="zákl. přenesená",J417,0)</f>
        <v>0</v>
      </c>
      <c r="BH417" s="249">
        <f>IF(N417="sníž. přenesená",J417,0)</f>
        <v>0</v>
      </c>
      <c r="BI417" s="249">
        <f>IF(N417="nulová",J417,0)</f>
        <v>0</v>
      </c>
      <c r="BJ417" s="18" t="s">
        <v>91</v>
      </c>
      <c r="BK417" s="249">
        <f>ROUND(I417*H417,2)</f>
        <v>0</v>
      </c>
      <c r="BL417" s="18" t="s">
        <v>152</v>
      </c>
      <c r="BM417" s="248" t="s">
        <v>695</v>
      </c>
    </row>
    <row r="418" s="14" customFormat="1">
      <c r="A418" s="14"/>
      <c r="B418" s="268"/>
      <c r="C418" s="269"/>
      <c r="D418" s="250" t="s">
        <v>218</v>
      </c>
      <c r="E418" s="270" t="s">
        <v>1</v>
      </c>
      <c r="F418" s="271" t="s">
        <v>696</v>
      </c>
      <c r="G418" s="269"/>
      <c r="H418" s="272">
        <v>142.048</v>
      </c>
      <c r="I418" s="273"/>
      <c r="J418" s="269"/>
      <c r="K418" s="269"/>
      <c r="L418" s="274"/>
      <c r="M418" s="275"/>
      <c r="N418" s="276"/>
      <c r="O418" s="276"/>
      <c r="P418" s="276"/>
      <c r="Q418" s="276"/>
      <c r="R418" s="276"/>
      <c r="S418" s="276"/>
      <c r="T418" s="27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8" t="s">
        <v>218</v>
      </c>
      <c r="AU418" s="278" t="s">
        <v>93</v>
      </c>
      <c r="AV418" s="14" t="s">
        <v>93</v>
      </c>
      <c r="AW418" s="14" t="s">
        <v>38</v>
      </c>
      <c r="AX418" s="14" t="s">
        <v>83</v>
      </c>
      <c r="AY418" s="278" t="s">
        <v>127</v>
      </c>
    </row>
    <row r="419" s="15" customFormat="1">
      <c r="A419" s="15"/>
      <c r="B419" s="279"/>
      <c r="C419" s="280"/>
      <c r="D419" s="250" t="s">
        <v>218</v>
      </c>
      <c r="E419" s="281" t="s">
        <v>1</v>
      </c>
      <c r="F419" s="282" t="s">
        <v>221</v>
      </c>
      <c r="G419" s="280"/>
      <c r="H419" s="283">
        <v>142.048</v>
      </c>
      <c r="I419" s="284"/>
      <c r="J419" s="280"/>
      <c r="K419" s="280"/>
      <c r="L419" s="285"/>
      <c r="M419" s="286"/>
      <c r="N419" s="287"/>
      <c r="O419" s="287"/>
      <c r="P419" s="287"/>
      <c r="Q419" s="287"/>
      <c r="R419" s="287"/>
      <c r="S419" s="287"/>
      <c r="T419" s="288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89" t="s">
        <v>218</v>
      </c>
      <c r="AU419" s="289" t="s">
        <v>93</v>
      </c>
      <c r="AV419" s="15" t="s">
        <v>152</v>
      </c>
      <c r="AW419" s="15" t="s">
        <v>38</v>
      </c>
      <c r="AX419" s="15" t="s">
        <v>91</v>
      </c>
      <c r="AY419" s="289" t="s">
        <v>127</v>
      </c>
    </row>
    <row r="420" s="2" customFormat="1" ht="16.5" customHeight="1">
      <c r="A420" s="40"/>
      <c r="B420" s="41"/>
      <c r="C420" s="237" t="s">
        <v>697</v>
      </c>
      <c r="D420" s="237" t="s">
        <v>130</v>
      </c>
      <c r="E420" s="238" t="s">
        <v>698</v>
      </c>
      <c r="F420" s="239" t="s">
        <v>699</v>
      </c>
      <c r="G420" s="240" t="s">
        <v>216</v>
      </c>
      <c r="H420" s="241">
        <v>510.62</v>
      </c>
      <c r="I420" s="242"/>
      <c r="J420" s="243">
        <f>ROUND(I420*H420,2)</f>
        <v>0</v>
      </c>
      <c r="K420" s="239" t="s">
        <v>134</v>
      </c>
      <c r="L420" s="46"/>
      <c r="M420" s="244" t="s">
        <v>1</v>
      </c>
      <c r="N420" s="245" t="s">
        <v>48</v>
      </c>
      <c r="O420" s="93"/>
      <c r="P420" s="246">
        <f>O420*H420</f>
        <v>0</v>
      </c>
      <c r="Q420" s="246">
        <v>0</v>
      </c>
      <c r="R420" s="246">
        <f>Q420*H420</f>
        <v>0</v>
      </c>
      <c r="S420" s="246">
        <v>0.045999999999999999</v>
      </c>
      <c r="T420" s="247">
        <f>S420*H420</f>
        <v>23.488520000000001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48" t="s">
        <v>152</v>
      </c>
      <c r="AT420" s="248" t="s">
        <v>130</v>
      </c>
      <c r="AU420" s="248" t="s">
        <v>93</v>
      </c>
      <c r="AY420" s="18" t="s">
        <v>127</v>
      </c>
      <c r="BE420" s="249">
        <f>IF(N420="základní",J420,0)</f>
        <v>0</v>
      </c>
      <c r="BF420" s="249">
        <f>IF(N420="snížená",J420,0)</f>
        <v>0</v>
      </c>
      <c r="BG420" s="249">
        <f>IF(N420="zákl. přenesená",J420,0)</f>
        <v>0</v>
      </c>
      <c r="BH420" s="249">
        <f>IF(N420="sníž. přenesená",J420,0)</f>
        <v>0</v>
      </c>
      <c r="BI420" s="249">
        <f>IF(N420="nulová",J420,0)</f>
        <v>0</v>
      </c>
      <c r="BJ420" s="18" t="s">
        <v>91</v>
      </c>
      <c r="BK420" s="249">
        <f>ROUND(I420*H420,2)</f>
        <v>0</v>
      </c>
      <c r="BL420" s="18" t="s">
        <v>152</v>
      </c>
      <c r="BM420" s="248" t="s">
        <v>700</v>
      </c>
    </row>
    <row r="421" s="13" customFormat="1">
      <c r="A421" s="13"/>
      <c r="B421" s="258"/>
      <c r="C421" s="259"/>
      <c r="D421" s="250" t="s">
        <v>218</v>
      </c>
      <c r="E421" s="260" t="s">
        <v>1</v>
      </c>
      <c r="F421" s="261" t="s">
        <v>701</v>
      </c>
      <c r="G421" s="259"/>
      <c r="H421" s="260" t="s">
        <v>1</v>
      </c>
      <c r="I421" s="262"/>
      <c r="J421" s="259"/>
      <c r="K421" s="259"/>
      <c r="L421" s="263"/>
      <c r="M421" s="264"/>
      <c r="N421" s="265"/>
      <c r="O421" s="265"/>
      <c r="P421" s="265"/>
      <c r="Q421" s="265"/>
      <c r="R421" s="265"/>
      <c r="S421" s="265"/>
      <c r="T421" s="26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7" t="s">
        <v>218</v>
      </c>
      <c r="AU421" s="267" t="s">
        <v>93</v>
      </c>
      <c r="AV421" s="13" t="s">
        <v>91</v>
      </c>
      <c r="AW421" s="13" t="s">
        <v>38</v>
      </c>
      <c r="AX421" s="13" t="s">
        <v>83</v>
      </c>
      <c r="AY421" s="267" t="s">
        <v>127</v>
      </c>
    </row>
    <row r="422" s="14" customFormat="1">
      <c r="A422" s="14"/>
      <c r="B422" s="268"/>
      <c r="C422" s="269"/>
      <c r="D422" s="250" t="s">
        <v>218</v>
      </c>
      <c r="E422" s="270" t="s">
        <v>1</v>
      </c>
      <c r="F422" s="271" t="s">
        <v>702</v>
      </c>
      <c r="G422" s="269"/>
      <c r="H422" s="272">
        <v>510.62</v>
      </c>
      <c r="I422" s="273"/>
      <c r="J422" s="269"/>
      <c r="K422" s="269"/>
      <c r="L422" s="274"/>
      <c r="M422" s="275"/>
      <c r="N422" s="276"/>
      <c r="O422" s="276"/>
      <c r="P422" s="276"/>
      <c r="Q422" s="276"/>
      <c r="R422" s="276"/>
      <c r="S422" s="276"/>
      <c r="T422" s="27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8" t="s">
        <v>218</v>
      </c>
      <c r="AU422" s="278" t="s">
        <v>93</v>
      </c>
      <c r="AV422" s="14" t="s">
        <v>93</v>
      </c>
      <c r="AW422" s="14" t="s">
        <v>38</v>
      </c>
      <c r="AX422" s="14" t="s">
        <v>83</v>
      </c>
      <c r="AY422" s="278" t="s">
        <v>127</v>
      </c>
    </row>
    <row r="423" s="15" customFormat="1">
      <c r="A423" s="15"/>
      <c r="B423" s="279"/>
      <c r="C423" s="280"/>
      <c r="D423" s="250" t="s">
        <v>218</v>
      </c>
      <c r="E423" s="281" t="s">
        <v>1</v>
      </c>
      <c r="F423" s="282" t="s">
        <v>221</v>
      </c>
      <c r="G423" s="280"/>
      <c r="H423" s="283">
        <v>510.62</v>
      </c>
      <c r="I423" s="284"/>
      <c r="J423" s="280"/>
      <c r="K423" s="280"/>
      <c r="L423" s="285"/>
      <c r="M423" s="286"/>
      <c r="N423" s="287"/>
      <c r="O423" s="287"/>
      <c r="P423" s="287"/>
      <c r="Q423" s="287"/>
      <c r="R423" s="287"/>
      <c r="S423" s="287"/>
      <c r="T423" s="28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89" t="s">
        <v>218</v>
      </c>
      <c r="AU423" s="289" t="s">
        <v>93</v>
      </c>
      <c r="AV423" s="15" t="s">
        <v>152</v>
      </c>
      <c r="AW423" s="15" t="s">
        <v>38</v>
      </c>
      <c r="AX423" s="15" t="s">
        <v>91</v>
      </c>
      <c r="AY423" s="289" t="s">
        <v>127</v>
      </c>
    </row>
    <row r="424" s="2" customFormat="1" ht="16.5" customHeight="1">
      <c r="A424" s="40"/>
      <c r="B424" s="41"/>
      <c r="C424" s="237" t="s">
        <v>703</v>
      </c>
      <c r="D424" s="237" t="s">
        <v>130</v>
      </c>
      <c r="E424" s="238" t="s">
        <v>704</v>
      </c>
      <c r="F424" s="239" t="s">
        <v>705</v>
      </c>
      <c r="G424" s="240" t="s">
        <v>216</v>
      </c>
      <c r="H424" s="241">
        <v>336.613</v>
      </c>
      <c r="I424" s="242"/>
      <c r="J424" s="243">
        <f>ROUND(I424*H424,2)</f>
        <v>0</v>
      </c>
      <c r="K424" s="239" t="s">
        <v>134</v>
      </c>
      <c r="L424" s="46"/>
      <c r="M424" s="244" t="s">
        <v>1</v>
      </c>
      <c r="N424" s="245" t="s">
        <v>48</v>
      </c>
      <c r="O424" s="93"/>
      <c r="P424" s="246">
        <f>O424*H424</f>
        <v>0</v>
      </c>
      <c r="Q424" s="246">
        <v>0</v>
      </c>
      <c r="R424" s="246">
        <f>Q424*H424</f>
        <v>0</v>
      </c>
      <c r="S424" s="246">
        <v>0.072999999999999995</v>
      </c>
      <c r="T424" s="247">
        <f>S424*H424</f>
        <v>24.572748999999998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48" t="s">
        <v>152</v>
      </c>
      <c r="AT424" s="248" t="s">
        <v>130</v>
      </c>
      <c r="AU424" s="248" t="s">
        <v>93</v>
      </c>
      <c r="AY424" s="18" t="s">
        <v>127</v>
      </c>
      <c r="BE424" s="249">
        <f>IF(N424="základní",J424,0)</f>
        <v>0</v>
      </c>
      <c r="BF424" s="249">
        <f>IF(N424="snížená",J424,0)</f>
        <v>0</v>
      </c>
      <c r="BG424" s="249">
        <f>IF(N424="zákl. přenesená",J424,0)</f>
        <v>0</v>
      </c>
      <c r="BH424" s="249">
        <f>IF(N424="sníž. přenesená",J424,0)</f>
        <v>0</v>
      </c>
      <c r="BI424" s="249">
        <f>IF(N424="nulová",J424,0)</f>
        <v>0</v>
      </c>
      <c r="BJ424" s="18" t="s">
        <v>91</v>
      </c>
      <c r="BK424" s="249">
        <f>ROUND(I424*H424,2)</f>
        <v>0</v>
      </c>
      <c r="BL424" s="18" t="s">
        <v>152</v>
      </c>
      <c r="BM424" s="248" t="s">
        <v>706</v>
      </c>
    </row>
    <row r="425" s="14" customFormat="1">
      <c r="A425" s="14"/>
      <c r="B425" s="268"/>
      <c r="C425" s="269"/>
      <c r="D425" s="250" t="s">
        <v>218</v>
      </c>
      <c r="E425" s="270" t="s">
        <v>1</v>
      </c>
      <c r="F425" s="271" t="s">
        <v>525</v>
      </c>
      <c r="G425" s="269"/>
      <c r="H425" s="272">
        <v>336.613</v>
      </c>
      <c r="I425" s="273"/>
      <c r="J425" s="269"/>
      <c r="K425" s="269"/>
      <c r="L425" s="274"/>
      <c r="M425" s="275"/>
      <c r="N425" s="276"/>
      <c r="O425" s="276"/>
      <c r="P425" s="276"/>
      <c r="Q425" s="276"/>
      <c r="R425" s="276"/>
      <c r="S425" s="276"/>
      <c r="T425" s="27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8" t="s">
        <v>218</v>
      </c>
      <c r="AU425" s="278" t="s">
        <v>93</v>
      </c>
      <c r="AV425" s="14" t="s">
        <v>93</v>
      </c>
      <c r="AW425" s="14" t="s">
        <v>38</v>
      </c>
      <c r="AX425" s="14" t="s">
        <v>83</v>
      </c>
      <c r="AY425" s="278" t="s">
        <v>127</v>
      </c>
    </row>
    <row r="426" s="15" customFormat="1">
      <c r="A426" s="15"/>
      <c r="B426" s="279"/>
      <c r="C426" s="280"/>
      <c r="D426" s="250" t="s">
        <v>218</v>
      </c>
      <c r="E426" s="281" t="s">
        <v>1</v>
      </c>
      <c r="F426" s="282" t="s">
        <v>221</v>
      </c>
      <c r="G426" s="280"/>
      <c r="H426" s="283">
        <v>336.613</v>
      </c>
      <c r="I426" s="284"/>
      <c r="J426" s="280"/>
      <c r="K426" s="280"/>
      <c r="L426" s="285"/>
      <c r="M426" s="286"/>
      <c r="N426" s="287"/>
      <c r="O426" s="287"/>
      <c r="P426" s="287"/>
      <c r="Q426" s="287"/>
      <c r="R426" s="287"/>
      <c r="S426" s="287"/>
      <c r="T426" s="288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89" t="s">
        <v>218</v>
      </c>
      <c r="AU426" s="289" t="s">
        <v>93</v>
      </c>
      <c r="AV426" s="15" t="s">
        <v>152</v>
      </c>
      <c r="AW426" s="15" t="s">
        <v>38</v>
      </c>
      <c r="AX426" s="15" t="s">
        <v>91</v>
      </c>
      <c r="AY426" s="289" t="s">
        <v>127</v>
      </c>
    </row>
    <row r="427" s="2" customFormat="1" ht="16.5" customHeight="1">
      <c r="A427" s="40"/>
      <c r="B427" s="41"/>
      <c r="C427" s="237" t="s">
        <v>707</v>
      </c>
      <c r="D427" s="237" t="s">
        <v>130</v>
      </c>
      <c r="E427" s="238" t="s">
        <v>708</v>
      </c>
      <c r="F427" s="239" t="s">
        <v>709</v>
      </c>
      <c r="G427" s="240" t="s">
        <v>216</v>
      </c>
      <c r="H427" s="241">
        <v>123.52</v>
      </c>
      <c r="I427" s="242"/>
      <c r="J427" s="243">
        <f>ROUND(I427*H427,2)</f>
        <v>0</v>
      </c>
      <c r="K427" s="239" t="s">
        <v>134</v>
      </c>
      <c r="L427" s="46"/>
      <c r="M427" s="244" t="s">
        <v>1</v>
      </c>
      <c r="N427" s="245" t="s">
        <v>48</v>
      </c>
      <c r="O427" s="93"/>
      <c r="P427" s="246">
        <f>O427*H427</f>
        <v>0</v>
      </c>
      <c r="Q427" s="246">
        <v>0</v>
      </c>
      <c r="R427" s="246">
        <f>Q427*H427</f>
        <v>0</v>
      </c>
      <c r="S427" s="246">
        <v>0.072999999999999995</v>
      </c>
      <c r="T427" s="247">
        <f>S427*H427</f>
        <v>9.0169599999999992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48" t="s">
        <v>152</v>
      </c>
      <c r="AT427" s="248" t="s">
        <v>130</v>
      </c>
      <c r="AU427" s="248" t="s">
        <v>93</v>
      </c>
      <c r="AY427" s="18" t="s">
        <v>127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8" t="s">
        <v>91</v>
      </c>
      <c r="BK427" s="249">
        <f>ROUND(I427*H427,2)</f>
        <v>0</v>
      </c>
      <c r="BL427" s="18" t="s">
        <v>152</v>
      </c>
      <c r="BM427" s="248" t="s">
        <v>710</v>
      </c>
    </row>
    <row r="428" s="13" customFormat="1">
      <c r="A428" s="13"/>
      <c r="B428" s="258"/>
      <c r="C428" s="259"/>
      <c r="D428" s="250" t="s">
        <v>218</v>
      </c>
      <c r="E428" s="260" t="s">
        <v>1</v>
      </c>
      <c r="F428" s="261" t="s">
        <v>259</v>
      </c>
      <c r="G428" s="259"/>
      <c r="H428" s="260" t="s">
        <v>1</v>
      </c>
      <c r="I428" s="262"/>
      <c r="J428" s="259"/>
      <c r="K428" s="259"/>
      <c r="L428" s="263"/>
      <c r="M428" s="264"/>
      <c r="N428" s="265"/>
      <c r="O428" s="265"/>
      <c r="P428" s="265"/>
      <c r="Q428" s="265"/>
      <c r="R428" s="265"/>
      <c r="S428" s="265"/>
      <c r="T428" s="26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7" t="s">
        <v>218</v>
      </c>
      <c r="AU428" s="267" t="s">
        <v>93</v>
      </c>
      <c r="AV428" s="13" t="s">
        <v>91</v>
      </c>
      <c r="AW428" s="13" t="s">
        <v>38</v>
      </c>
      <c r="AX428" s="13" t="s">
        <v>83</v>
      </c>
      <c r="AY428" s="267" t="s">
        <v>127</v>
      </c>
    </row>
    <row r="429" s="14" customFormat="1">
      <c r="A429" s="14"/>
      <c r="B429" s="268"/>
      <c r="C429" s="269"/>
      <c r="D429" s="250" t="s">
        <v>218</v>
      </c>
      <c r="E429" s="270" t="s">
        <v>1</v>
      </c>
      <c r="F429" s="271" t="s">
        <v>711</v>
      </c>
      <c r="G429" s="269"/>
      <c r="H429" s="272">
        <v>123.52</v>
      </c>
      <c r="I429" s="273"/>
      <c r="J429" s="269"/>
      <c r="K429" s="269"/>
      <c r="L429" s="274"/>
      <c r="M429" s="275"/>
      <c r="N429" s="276"/>
      <c r="O429" s="276"/>
      <c r="P429" s="276"/>
      <c r="Q429" s="276"/>
      <c r="R429" s="276"/>
      <c r="S429" s="276"/>
      <c r="T429" s="27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8" t="s">
        <v>218</v>
      </c>
      <c r="AU429" s="278" t="s">
        <v>93</v>
      </c>
      <c r="AV429" s="14" t="s">
        <v>93</v>
      </c>
      <c r="AW429" s="14" t="s">
        <v>38</v>
      </c>
      <c r="AX429" s="14" t="s">
        <v>83</v>
      </c>
      <c r="AY429" s="278" t="s">
        <v>127</v>
      </c>
    </row>
    <row r="430" s="15" customFormat="1">
      <c r="A430" s="15"/>
      <c r="B430" s="279"/>
      <c r="C430" s="280"/>
      <c r="D430" s="250" t="s">
        <v>218</v>
      </c>
      <c r="E430" s="281" t="s">
        <v>1</v>
      </c>
      <c r="F430" s="282" t="s">
        <v>221</v>
      </c>
      <c r="G430" s="280"/>
      <c r="H430" s="283">
        <v>123.52</v>
      </c>
      <c r="I430" s="284"/>
      <c r="J430" s="280"/>
      <c r="K430" s="280"/>
      <c r="L430" s="285"/>
      <c r="M430" s="286"/>
      <c r="N430" s="287"/>
      <c r="O430" s="287"/>
      <c r="P430" s="287"/>
      <c r="Q430" s="287"/>
      <c r="R430" s="287"/>
      <c r="S430" s="287"/>
      <c r="T430" s="288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9" t="s">
        <v>218</v>
      </c>
      <c r="AU430" s="289" t="s">
        <v>93</v>
      </c>
      <c r="AV430" s="15" t="s">
        <v>152</v>
      </c>
      <c r="AW430" s="15" t="s">
        <v>38</v>
      </c>
      <c r="AX430" s="15" t="s">
        <v>91</v>
      </c>
      <c r="AY430" s="289" t="s">
        <v>127</v>
      </c>
    </row>
    <row r="431" s="12" customFormat="1" ht="22.8" customHeight="1">
      <c r="A431" s="12"/>
      <c r="B431" s="221"/>
      <c r="C431" s="222"/>
      <c r="D431" s="223" t="s">
        <v>82</v>
      </c>
      <c r="E431" s="235" t="s">
        <v>712</v>
      </c>
      <c r="F431" s="235" t="s">
        <v>713</v>
      </c>
      <c r="G431" s="222"/>
      <c r="H431" s="222"/>
      <c r="I431" s="225"/>
      <c r="J431" s="236">
        <f>BK431</f>
        <v>0</v>
      </c>
      <c r="K431" s="222"/>
      <c r="L431" s="227"/>
      <c r="M431" s="228"/>
      <c r="N431" s="229"/>
      <c r="O431" s="229"/>
      <c r="P431" s="230">
        <f>SUM(P432:P437)</f>
        <v>0</v>
      </c>
      <c r="Q431" s="229"/>
      <c r="R431" s="230">
        <f>SUM(R432:R437)</f>
        <v>0</v>
      </c>
      <c r="S431" s="229"/>
      <c r="T431" s="231">
        <f>SUM(T432:T437)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32" t="s">
        <v>91</v>
      </c>
      <c r="AT431" s="233" t="s">
        <v>82</v>
      </c>
      <c r="AU431" s="233" t="s">
        <v>91</v>
      </c>
      <c r="AY431" s="232" t="s">
        <v>127</v>
      </c>
      <c r="BK431" s="234">
        <f>SUM(BK432:BK437)</f>
        <v>0</v>
      </c>
    </row>
    <row r="432" s="2" customFormat="1" ht="16.5" customHeight="1">
      <c r="A432" s="40"/>
      <c r="B432" s="41"/>
      <c r="C432" s="237" t="s">
        <v>714</v>
      </c>
      <c r="D432" s="237" t="s">
        <v>130</v>
      </c>
      <c r="E432" s="238" t="s">
        <v>715</v>
      </c>
      <c r="F432" s="239" t="s">
        <v>716</v>
      </c>
      <c r="G432" s="240" t="s">
        <v>305</v>
      </c>
      <c r="H432" s="241">
        <v>258.28800000000001</v>
      </c>
      <c r="I432" s="242"/>
      <c r="J432" s="243">
        <f>ROUND(I432*H432,2)</f>
        <v>0</v>
      </c>
      <c r="K432" s="239" t="s">
        <v>134</v>
      </c>
      <c r="L432" s="46"/>
      <c r="M432" s="244" t="s">
        <v>1</v>
      </c>
      <c r="N432" s="245" t="s">
        <v>48</v>
      </c>
      <c r="O432" s="93"/>
      <c r="P432" s="246">
        <f>O432*H432</f>
        <v>0</v>
      </c>
      <c r="Q432" s="246">
        <v>0</v>
      </c>
      <c r="R432" s="246">
        <f>Q432*H432</f>
        <v>0</v>
      </c>
      <c r="S432" s="246">
        <v>0</v>
      </c>
      <c r="T432" s="247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48" t="s">
        <v>152</v>
      </c>
      <c r="AT432" s="248" t="s">
        <v>130</v>
      </c>
      <c r="AU432" s="248" t="s">
        <v>93</v>
      </c>
      <c r="AY432" s="18" t="s">
        <v>127</v>
      </c>
      <c r="BE432" s="249">
        <f>IF(N432="základní",J432,0)</f>
        <v>0</v>
      </c>
      <c r="BF432" s="249">
        <f>IF(N432="snížená",J432,0)</f>
        <v>0</v>
      </c>
      <c r="BG432" s="249">
        <f>IF(N432="zákl. přenesená",J432,0)</f>
        <v>0</v>
      </c>
      <c r="BH432" s="249">
        <f>IF(N432="sníž. přenesená",J432,0)</f>
        <v>0</v>
      </c>
      <c r="BI432" s="249">
        <f>IF(N432="nulová",J432,0)</f>
        <v>0</v>
      </c>
      <c r="BJ432" s="18" t="s">
        <v>91</v>
      </c>
      <c r="BK432" s="249">
        <f>ROUND(I432*H432,2)</f>
        <v>0</v>
      </c>
      <c r="BL432" s="18" t="s">
        <v>152</v>
      </c>
      <c r="BM432" s="248" t="s">
        <v>717</v>
      </c>
    </row>
    <row r="433" s="2" customFormat="1" ht="16.5" customHeight="1">
      <c r="A433" s="40"/>
      <c r="B433" s="41"/>
      <c r="C433" s="237" t="s">
        <v>718</v>
      </c>
      <c r="D433" s="237" t="s">
        <v>130</v>
      </c>
      <c r="E433" s="238" t="s">
        <v>719</v>
      </c>
      <c r="F433" s="239" t="s">
        <v>720</v>
      </c>
      <c r="G433" s="240" t="s">
        <v>305</v>
      </c>
      <c r="H433" s="241">
        <v>258.28800000000001</v>
      </c>
      <c r="I433" s="242"/>
      <c r="J433" s="243">
        <f>ROUND(I433*H433,2)</f>
        <v>0</v>
      </c>
      <c r="K433" s="239" t="s">
        <v>569</v>
      </c>
      <c r="L433" s="46"/>
      <c r="M433" s="244" t="s">
        <v>1</v>
      </c>
      <c r="N433" s="245" t="s">
        <v>48</v>
      </c>
      <c r="O433" s="93"/>
      <c r="P433" s="246">
        <f>O433*H433</f>
        <v>0</v>
      </c>
      <c r="Q433" s="246">
        <v>0</v>
      </c>
      <c r="R433" s="246">
        <f>Q433*H433</f>
        <v>0</v>
      </c>
      <c r="S433" s="246">
        <v>0</v>
      </c>
      <c r="T433" s="247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48" t="s">
        <v>152</v>
      </c>
      <c r="AT433" s="248" t="s">
        <v>130</v>
      </c>
      <c r="AU433" s="248" t="s">
        <v>93</v>
      </c>
      <c r="AY433" s="18" t="s">
        <v>127</v>
      </c>
      <c r="BE433" s="249">
        <f>IF(N433="základní",J433,0)</f>
        <v>0</v>
      </c>
      <c r="BF433" s="249">
        <f>IF(N433="snížená",J433,0)</f>
        <v>0</v>
      </c>
      <c r="BG433" s="249">
        <f>IF(N433="zákl. přenesená",J433,0)</f>
        <v>0</v>
      </c>
      <c r="BH433" s="249">
        <f>IF(N433="sníž. přenesená",J433,0)</f>
        <v>0</v>
      </c>
      <c r="BI433" s="249">
        <f>IF(N433="nulová",J433,0)</f>
        <v>0</v>
      </c>
      <c r="BJ433" s="18" t="s">
        <v>91</v>
      </c>
      <c r="BK433" s="249">
        <f>ROUND(I433*H433,2)</f>
        <v>0</v>
      </c>
      <c r="BL433" s="18" t="s">
        <v>152</v>
      </c>
      <c r="BM433" s="248" t="s">
        <v>721</v>
      </c>
    </row>
    <row r="434" s="2" customFormat="1">
      <c r="A434" s="40"/>
      <c r="B434" s="41"/>
      <c r="C434" s="42"/>
      <c r="D434" s="250" t="s">
        <v>137</v>
      </c>
      <c r="E434" s="42"/>
      <c r="F434" s="251" t="s">
        <v>722</v>
      </c>
      <c r="G434" s="42"/>
      <c r="H434" s="42"/>
      <c r="I434" s="146"/>
      <c r="J434" s="42"/>
      <c r="K434" s="42"/>
      <c r="L434" s="46"/>
      <c r="M434" s="252"/>
      <c r="N434" s="253"/>
      <c r="O434" s="93"/>
      <c r="P434" s="93"/>
      <c r="Q434" s="93"/>
      <c r="R434" s="93"/>
      <c r="S434" s="93"/>
      <c r="T434" s="94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8" t="s">
        <v>137</v>
      </c>
      <c r="AU434" s="18" t="s">
        <v>93</v>
      </c>
    </row>
    <row r="435" s="2" customFormat="1" ht="16.5" customHeight="1">
      <c r="A435" s="40"/>
      <c r="B435" s="41"/>
      <c r="C435" s="237" t="s">
        <v>723</v>
      </c>
      <c r="D435" s="237" t="s">
        <v>130</v>
      </c>
      <c r="E435" s="238" t="s">
        <v>724</v>
      </c>
      <c r="F435" s="239" t="s">
        <v>725</v>
      </c>
      <c r="G435" s="240" t="s">
        <v>305</v>
      </c>
      <c r="H435" s="241">
        <v>258.28800000000001</v>
      </c>
      <c r="I435" s="242"/>
      <c r="J435" s="243">
        <f>ROUND(I435*H435,2)</f>
        <v>0</v>
      </c>
      <c r="K435" s="239" t="s">
        <v>134</v>
      </c>
      <c r="L435" s="46"/>
      <c r="M435" s="244" t="s">
        <v>1</v>
      </c>
      <c r="N435" s="245" t="s">
        <v>48</v>
      </c>
      <c r="O435" s="93"/>
      <c r="P435" s="246">
        <f>O435*H435</f>
        <v>0</v>
      </c>
      <c r="Q435" s="246">
        <v>0</v>
      </c>
      <c r="R435" s="246">
        <f>Q435*H435</f>
        <v>0</v>
      </c>
      <c r="S435" s="246">
        <v>0</v>
      </c>
      <c r="T435" s="247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48" t="s">
        <v>152</v>
      </c>
      <c r="AT435" s="248" t="s">
        <v>130</v>
      </c>
      <c r="AU435" s="248" t="s">
        <v>93</v>
      </c>
      <c r="AY435" s="18" t="s">
        <v>127</v>
      </c>
      <c r="BE435" s="249">
        <f>IF(N435="základní",J435,0)</f>
        <v>0</v>
      </c>
      <c r="BF435" s="249">
        <f>IF(N435="snížená",J435,0)</f>
        <v>0</v>
      </c>
      <c r="BG435" s="249">
        <f>IF(N435="zákl. přenesená",J435,0)</f>
        <v>0</v>
      </c>
      <c r="BH435" s="249">
        <f>IF(N435="sníž. přenesená",J435,0)</f>
        <v>0</v>
      </c>
      <c r="BI435" s="249">
        <f>IF(N435="nulová",J435,0)</f>
        <v>0</v>
      </c>
      <c r="BJ435" s="18" t="s">
        <v>91</v>
      </c>
      <c r="BK435" s="249">
        <f>ROUND(I435*H435,2)</f>
        <v>0</v>
      </c>
      <c r="BL435" s="18" t="s">
        <v>152</v>
      </c>
      <c r="BM435" s="248" t="s">
        <v>726</v>
      </c>
    </row>
    <row r="436" s="2" customFormat="1" ht="16.5" customHeight="1">
      <c r="A436" s="40"/>
      <c r="B436" s="41"/>
      <c r="C436" s="237" t="s">
        <v>727</v>
      </c>
      <c r="D436" s="237" t="s">
        <v>130</v>
      </c>
      <c r="E436" s="238" t="s">
        <v>728</v>
      </c>
      <c r="F436" s="239" t="s">
        <v>729</v>
      </c>
      <c r="G436" s="240" t="s">
        <v>305</v>
      </c>
      <c r="H436" s="241">
        <v>5165.7600000000002</v>
      </c>
      <c r="I436" s="242"/>
      <c r="J436" s="243">
        <f>ROUND(I436*H436,2)</f>
        <v>0</v>
      </c>
      <c r="K436" s="239" t="s">
        <v>134</v>
      </c>
      <c r="L436" s="46"/>
      <c r="M436" s="244" t="s">
        <v>1</v>
      </c>
      <c r="N436" s="245" t="s">
        <v>48</v>
      </c>
      <c r="O436" s="93"/>
      <c r="P436" s="246">
        <f>O436*H436</f>
        <v>0</v>
      </c>
      <c r="Q436" s="246">
        <v>0</v>
      </c>
      <c r="R436" s="246">
        <f>Q436*H436</f>
        <v>0</v>
      </c>
      <c r="S436" s="246">
        <v>0</v>
      </c>
      <c r="T436" s="247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48" t="s">
        <v>152</v>
      </c>
      <c r="AT436" s="248" t="s">
        <v>130</v>
      </c>
      <c r="AU436" s="248" t="s">
        <v>93</v>
      </c>
      <c r="AY436" s="18" t="s">
        <v>127</v>
      </c>
      <c r="BE436" s="249">
        <f>IF(N436="základní",J436,0)</f>
        <v>0</v>
      </c>
      <c r="BF436" s="249">
        <f>IF(N436="snížená",J436,0)</f>
        <v>0</v>
      </c>
      <c r="BG436" s="249">
        <f>IF(N436="zákl. přenesená",J436,0)</f>
        <v>0</v>
      </c>
      <c r="BH436" s="249">
        <f>IF(N436="sníž. přenesená",J436,0)</f>
        <v>0</v>
      </c>
      <c r="BI436" s="249">
        <f>IF(N436="nulová",J436,0)</f>
        <v>0</v>
      </c>
      <c r="BJ436" s="18" t="s">
        <v>91</v>
      </c>
      <c r="BK436" s="249">
        <f>ROUND(I436*H436,2)</f>
        <v>0</v>
      </c>
      <c r="BL436" s="18" t="s">
        <v>152</v>
      </c>
      <c r="BM436" s="248" t="s">
        <v>730</v>
      </c>
    </row>
    <row r="437" s="14" customFormat="1">
      <c r="A437" s="14"/>
      <c r="B437" s="268"/>
      <c r="C437" s="269"/>
      <c r="D437" s="250" t="s">
        <v>218</v>
      </c>
      <c r="E437" s="269"/>
      <c r="F437" s="271" t="s">
        <v>731</v>
      </c>
      <c r="G437" s="269"/>
      <c r="H437" s="272">
        <v>5165.7600000000002</v>
      </c>
      <c r="I437" s="273"/>
      <c r="J437" s="269"/>
      <c r="K437" s="269"/>
      <c r="L437" s="274"/>
      <c r="M437" s="275"/>
      <c r="N437" s="276"/>
      <c r="O437" s="276"/>
      <c r="P437" s="276"/>
      <c r="Q437" s="276"/>
      <c r="R437" s="276"/>
      <c r="S437" s="276"/>
      <c r="T437" s="27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8" t="s">
        <v>218</v>
      </c>
      <c r="AU437" s="278" t="s">
        <v>93</v>
      </c>
      <c r="AV437" s="14" t="s">
        <v>93</v>
      </c>
      <c r="AW437" s="14" t="s">
        <v>4</v>
      </c>
      <c r="AX437" s="14" t="s">
        <v>91</v>
      </c>
      <c r="AY437" s="278" t="s">
        <v>127</v>
      </c>
    </row>
    <row r="438" s="12" customFormat="1" ht="22.8" customHeight="1">
      <c r="A438" s="12"/>
      <c r="B438" s="221"/>
      <c r="C438" s="222"/>
      <c r="D438" s="223" t="s">
        <v>82</v>
      </c>
      <c r="E438" s="235" t="s">
        <v>732</v>
      </c>
      <c r="F438" s="235" t="s">
        <v>733</v>
      </c>
      <c r="G438" s="222"/>
      <c r="H438" s="222"/>
      <c r="I438" s="225"/>
      <c r="J438" s="236">
        <f>BK438</f>
        <v>0</v>
      </c>
      <c r="K438" s="222"/>
      <c r="L438" s="227"/>
      <c r="M438" s="228"/>
      <c r="N438" s="229"/>
      <c r="O438" s="229"/>
      <c r="P438" s="230">
        <f>P439</f>
        <v>0</v>
      </c>
      <c r="Q438" s="229"/>
      <c r="R438" s="230">
        <f>R439</f>
        <v>0</v>
      </c>
      <c r="S438" s="229"/>
      <c r="T438" s="231">
        <f>T439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32" t="s">
        <v>91</v>
      </c>
      <c r="AT438" s="233" t="s">
        <v>82</v>
      </c>
      <c r="AU438" s="233" t="s">
        <v>91</v>
      </c>
      <c r="AY438" s="232" t="s">
        <v>127</v>
      </c>
      <c r="BK438" s="234">
        <f>BK439</f>
        <v>0</v>
      </c>
    </row>
    <row r="439" s="2" customFormat="1" ht="16.5" customHeight="1">
      <c r="A439" s="40"/>
      <c r="B439" s="41"/>
      <c r="C439" s="237" t="s">
        <v>734</v>
      </c>
      <c r="D439" s="237" t="s">
        <v>130</v>
      </c>
      <c r="E439" s="238" t="s">
        <v>735</v>
      </c>
      <c r="F439" s="239" t="s">
        <v>736</v>
      </c>
      <c r="G439" s="240" t="s">
        <v>305</v>
      </c>
      <c r="H439" s="241">
        <v>630.28200000000004</v>
      </c>
      <c r="I439" s="242"/>
      <c r="J439" s="243">
        <f>ROUND(I439*H439,2)</f>
        <v>0</v>
      </c>
      <c r="K439" s="239" t="s">
        <v>134</v>
      </c>
      <c r="L439" s="46"/>
      <c r="M439" s="244" t="s">
        <v>1</v>
      </c>
      <c r="N439" s="245" t="s">
        <v>48</v>
      </c>
      <c r="O439" s="93"/>
      <c r="P439" s="246">
        <f>O439*H439</f>
        <v>0</v>
      </c>
      <c r="Q439" s="246">
        <v>0</v>
      </c>
      <c r="R439" s="246">
        <f>Q439*H439</f>
        <v>0</v>
      </c>
      <c r="S439" s="246">
        <v>0</v>
      </c>
      <c r="T439" s="247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48" t="s">
        <v>152</v>
      </c>
      <c r="AT439" s="248" t="s">
        <v>130</v>
      </c>
      <c r="AU439" s="248" t="s">
        <v>93</v>
      </c>
      <c r="AY439" s="18" t="s">
        <v>127</v>
      </c>
      <c r="BE439" s="249">
        <f>IF(N439="základní",J439,0)</f>
        <v>0</v>
      </c>
      <c r="BF439" s="249">
        <f>IF(N439="snížená",J439,0)</f>
        <v>0</v>
      </c>
      <c r="BG439" s="249">
        <f>IF(N439="zákl. přenesená",J439,0)</f>
        <v>0</v>
      </c>
      <c r="BH439" s="249">
        <f>IF(N439="sníž. přenesená",J439,0)</f>
        <v>0</v>
      </c>
      <c r="BI439" s="249">
        <f>IF(N439="nulová",J439,0)</f>
        <v>0</v>
      </c>
      <c r="BJ439" s="18" t="s">
        <v>91</v>
      </c>
      <c r="BK439" s="249">
        <f>ROUND(I439*H439,2)</f>
        <v>0</v>
      </c>
      <c r="BL439" s="18" t="s">
        <v>152</v>
      </c>
      <c r="BM439" s="248" t="s">
        <v>737</v>
      </c>
    </row>
    <row r="440" s="12" customFormat="1" ht="25.92" customHeight="1">
      <c r="A440" s="12"/>
      <c r="B440" s="221"/>
      <c r="C440" s="222"/>
      <c r="D440" s="223" t="s">
        <v>82</v>
      </c>
      <c r="E440" s="224" t="s">
        <v>738</v>
      </c>
      <c r="F440" s="224" t="s">
        <v>739</v>
      </c>
      <c r="G440" s="222"/>
      <c r="H440" s="222"/>
      <c r="I440" s="225"/>
      <c r="J440" s="226">
        <f>BK440</f>
        <v>0</v>
      </c>
      <c r="K440" s="222"/>
      <c r="L440" s="227"/>
      <c r="M440" s="228"/>
      <c r="N440" s="229"/>
      <c r="O440" s="229"/>
      <c r="P440" s="230">
        <f>P441+P513+P519</f>
        <v>0</v>
      </c>
      <c r="Q440" s="229"/>
      <c r="R440" s="230">
        <f>R441+R513+R519</f>
        <v>8.8113206799999997</v>
      </c>
      <c r="S440" s="229"/>
      <c r="T440" s="231">
        <f>T441+T513+T519</f>
        <v>0.067599999999999993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32" t="s">
        <v>93</v>
      </c>
      <c r="AT440" s="233" t="s">
        <v>82</v>
      </c>
      <c r="AU440" s="233" t="s">
        <v>83</v>
      </c>
      <c r="AY440" s="232" t="s">
        <v>127</v>
      </c>
      <c r="BK440" s="234">
        <f>BK441+BK513+BK519</f>
        <v>0</v>
      </c>
    </row>
    <row r="441" s="12" customFormat="1" ht="22.8" customHeight="1">
      <c r="A441" s="12"/>
      <c r="B441" s="221"/>
      <c r="C441" s="222"/>
      <c r="D441" s="223" t="s">
        <v>82</v>
      </c>
      <c r="E441" s="235" t="s">
        <v>740</v>
      </c>
      <c r="F441" s="235" t="s">
        <v>741</v>
      </c>
      <c r="G441" s="222"/>
      <c r="H441" s="222"/>
      <c r="I441" s="225"/>
      <c r="J441" s="236">
        <f>BK441</f>
        <v>0</v>
      </c>
      <c r="K441" s="222"/>
      <c r="L441" s="227"/>
      <c r="M441" s="228"/>
      <c r="N441" s="229"/>
      <c r="O441" s="229"/>
      <c r="P441" s="230">
        <f>SUM(P442:P512)</f>
        <v>0</v>
      </c>
      <c r="Q441" s="229"/>
      <c r="R441" s="230">
        <f>SUM(R442:R512)</f>
        <v>8.6996664399999997</v>
      </c>
      <c r="S441" s="229"/>
      <c r="T441" s="231">
        <f>SUM(T442:T512)</f>
        <v>0.067599999999999993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32" t="s">
        <v>93</v>
      </c>
      <c r="AT441" s="233" t="s">
        <v>82</v>
      </c>
      <c r="AU441" s="233" t="s">
        <v>91</v>
      </c>
      <c r="AY441" s="232" t="s">
        <v>127</v>
      </c>
      <c r="BK441" s="234">
        <f>SUM(BK442:BK512)</f>
        <v>0</v>
      </c>
    </row>
    <row r="442" s="2" customFormat="1" ht="16.5" customHeight="1">
      <c r="A442" s="40"/>
      <c r="B442" s="41"/>
      <c r="C442" s="237" t="s">
        <v>742</v>
      </c>
      <c r="D442" s="237" t="s">
        <v>130</v>
      </c>
      <c r="E442" s="238" t="s">
        <v>743</v>
      </c>
      <c r="F442" s="239" t="s">
        <v>744</v>
      </c>
      <c r="G442" s="240" t="s">
        <v>216</v>
      </c>
      <c r="H442" s="241">
        <v>122.16</v>
      </c>
      <c r="I442" s="242"/>
      <c r="J442" s="243">
        <f>ROUND(I442*H442,2)</f>
        <v>0</v>
      </c>
      <c r="K442" s="239" t="s">
        <v>134</v>
      </c>
      <c r="L442" s="46"/>
      <c r="M442" s="244" t="s">
        <v>1</v>
      </c>
      <c r="N442" s="245" t="s">
        <v>48</v>
      </c>
      <c r="O442" s="93"/>
      <c r="P442" s="246">
        <f>O442*H442</f>
        <v>0</v>
      </c>
      <c r="Q442" s="246">
        <v>0</v>
      </c>
      <c r="R442" s="246">
        <f>Q442*H442</f>
        <v>0</v>
      </c>
      <c r="S442" s="246">
        <v>0</v>
      </c>
      <c r="T442" s="247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48" t="s">
        <v>286</v>
      </c>
      <c r="AT442" s="248" t="s">
        <v>130</v>
      </c>
      <c r="AU442" s="248" t="s">
        <v>93</v>
      </c>
      <c r="AY442" s="18" t="s">
        <v>127</v>
      </c>
      <c r="BE442" s="249">
        <f>IF(N442="základní",J442,0)</f>
        <v>0</v>
      </c>
      <c r="BF442" s="249">
        <f>IF(N442="snížená",J442,0)</f>
        <v>0</v>
      </c>
      <c r="BG442" s="249">
        <f>IF(N442="zákl. přenesená",J442,0)</f>
        <v>0</v>
      </c>
      <c r="BH442" s="249">
        <f>IF(N442="sníž. přenesená",J442,0)</f>
        <v>0</v>
      </c>
      <c r="BI442" s="249">
        <f>IF(N442="nulová",J442,0)</f>
        <v>0</v>
      </c>
      <c r="BJ442" s="18" t="s">
        <v>91</v>
      </c>
      <c r="BK442" s="249">
        <f>ROUND(I442*H442,2)</f>
        <v>0</v>
      </c>
      <c r="BL442" s="18" t="s">
        <v>286</v>
      </c>
      <c r="BM442" s="248" t="s">
        <v>745</v>
      </c>
    </row>
    <row r="443" s="14" customFormat="1">
      <c r="A443" s="14"/>
      <c r="B443" s="268"/>
      <c r="C443" s="269"/>
      <c r="D443" s="250" t="s">
        <v>218</v>
      </c>
      <c r="E443" s="270" t="s">
        <v>1</v>
      </c>
      <c r="F443" s="271" t="s">
        <v>346</v>
      </c>
      <c r="G443" s="269"/>
      <c r="H443" s="272">
        <v>122.16</v>
      </c>
      <c r="I443" s="273"/>
      <c r="J443" s="269"/>
      <c r="K443" s="269"/>
      <c r="L443" s="274"/>
      <c r="M443" s="275"/>
      <c r="N443" s="276"/>
      <c r="O443" s="276"/>
      <c r="P443" s="276"/>
      <c r="Q443" s="276"/>
      <c r="R443" s="276"/>
      <c r="S443" s="276"/>
      <c r="T443" s="27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8" t="s">
        <v>218</v>
      </c>
      <c r="AU443" s="278" t="s">
        <v>93</v>
      </c>
      <c r="AV443" s="14" t="s">
        <v>93</v>
      </c>
      <c r="AW443" s="14" t="s">
        <v>38</v>
      </c>
      <c r="AX443" s="14" t="s">
        <v>83</v>
      </c>
      <c r="AY443" s="278" t="s">
        <v>127</v>
      </c>
    </row>
    <row r="444" s="15" customFormat="1">
      <c r="A444" s="15"/>
      <c r="B444" s="279"/>
      <c r="C444" s="280"/>
      <c r="D444" s="250" t="s">
        <v>218</v>
      </c>
      <c r="E444" s="281" t="s">
        <v>1</v>
      </c>
      <c r="F444" s="282" t="s">
        <v>221</v>
      </c>
      <c r="G444" s="280"/>
      <c r="H444" s="283">
        <v>122.16</v>
      </c>
      <c r="I444" s="284"/>
      <c r="J444" s="280"/>
      <c r="K444" s="280"/>
      <c r="L444" s="285"/>
      <c r="M444" s="286"/>
      <c r="N444" s="287"/>
      <c r="O444" s="287"/>
      <c r="P444" s="287"/>
      <c r="Q444" s="287"/>
      <c r="R444" s="287"/>
      <c r="S444" s="287"/>
      <c r="T444" s="28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89" t="s">
        <v>218</v>
      </c>
      <c r="AU444" s="289" t="s">
        <v>93</v>
      </c>
      <c r="AV444" s="15" t="s">
        <v>152</v>
      </c>
      <c r="AW444" s="15" t="s">
        <v>38</v>
      </c>
      <c r="AX444" s="15" t="s">
        <v>91</v>
      </c>
      <c r="AY444" s="289" t="s">
        <v>127</v>
      </c>
    </row>
    <row r="445" s="2" customFormat="1" ht="16.5" customHeight="1">
      <c r="A445" s="40"/>
      <c r="B445" s="41"/>
      <c r="C445" s="301" t="s">
        <v>746</v>
      </c>
      <c r="D445" s="301" t="s">
        <v>316</v>
      </c>
      <c r="E445" s="302" t="s">
        <v>747</v>
      </c>
      <c r="F445" s="303" t="s">
        <v>748</v>
      </c>
      <c r="G445" s="304" t="s">
        <v>305</v>
      </c>
      <c r="H445" s="305">
        <v>0.036999999999999998</v>
      </c>
      <c r="I445" s="306"/>
      <c r="J445" s="307">
        <f>ROUND(I445*H445,2)</f>
        <v>0</v>
      </c>
      <c r="K445" s="303" t="s">
        <v>134</v>
      </c>
      <c r="L445" s="308"/>
      <c r="M445" s="309" t="s">
        <v>1</v>
      </c>
      <c r="N445" s="310" t="s">
        <v>48</v>
      </c>
      <c r="O445" s="93"/>
      <c r="P445" s="246">
        <f>O445*H445</f>
        <v>0</v>
      </c>
      <c r="Q445" s="246">
        <v>1</v>
      </c>
      <c r="R445" s="246">
        <f>Q445*H445</f>
        <v>0.036999999999999998</v>
      </c>
      <c r="S445" s="246">
        <v>0</v>
      </c>
      <c r="T445" s="247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48" t="s">
        <v>375</v>
      </c>
      <c r="AT445" s="248" t="s">
        <v>316</v>
      </c>
      <c r="AU445" s="248" t="s">
        <v>93</v>
      </c>
      <c r="AY445" s="18" t="s">
        <v>127</v>
      </c>
      <c r="BE445" s="249">
        <f>IF(N445="základní",J445,0)</f>
        <v>0</v>
      </c>
      <c r="BF445" s="249">
        <f>IF(N445="snížená",J445,0)</f>
        <v>0</v>
      </c>
      <c r="BG445" s="249">
        <f>IF(N445="zákl. přenesená",J445,0)</f>
        <v>0</v>
      </c>
      <c r="BH445" s="249">
        <f>IF(N445="sníž. přenesená",J445,0)</f>
        <v>0</v>
      </c>
      <c r="BI445" s="249">
        <f>IF(N445="nulová",J445,0)</f>
        <v>0</v>
      </c>
      <c r="BJ445" s="18" t="s">
        <v>91</v>
      </c>
      <c r="BK445" s="249">
        <f>ROUND(I445*H445,2)</f>
        <v>0</v>
      </c>
      <c r="BL445" s="18" t="s">
        <v>286</v>
      </c>
      <c r="BM445" s="248" t="s">
        <v>749</v>
      </c>
    </row>
    <row r="446" s="14" customFormat="1">
      <c r="A446" s="14"/>
      <c r="B446" s="268"/>
      <c r="C446" s="269"/>
      <c r="D446" s="250" t="s">
        <v>218</v>
      </c>
      <c r="E446" s="269"/>
      <c r="F446" s="271" t="s">
        <v>750</v>
      </c>
      <c r="G446" s="269"/>
      <c r="H446" s="272">
        <v>0.036999999999999998</v>
      </c>
      <c r="I446" s="273"/>
      <c r="J446" s="269"/>
      <c r="K446" s="269"/>
      <c r="L446" s="274"/>
      <c r="M446" s="275"/>
      <c r="N446" s="276"/>
      <c r="O446" s="276"/>
      <c r="P446" s="276"/>
      <c r="Q446" s="276"/>
      <c r="R446" s="276"/>
      <c r="S446" s="276"/>
      <c r="T446" s="27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8" t="s">
        <v>218</v>
      </c>
      <c r="AU446" s="278" t="s">
        <v>93</v>
      </c>
      <c r="AV446" s="14" t="s">
        <v>93</v>
      </c>
      <c r="AW446" s="14" t="s">
        <v>4</v>
      </c>
      <c r="AX446" s="14" t="s">
        <v>91</v>
      </c>
      <c r="AY446" s="278" t="s">
        <v>127</v>
      </c>
    </row>
    <row r="447" s="2" customFormat="1" ht="16.5" customHeight="1">
      <c r="A447" s="40"/>
      <c r="B447" s="41"/>
      <c r="C447" s="237" t="s">
        <v>751</v>
      </c>
      <c r="D447" s="237" t="s">
        <v>130</v>
      </c>
      <c r="E447" s="238" t="s">
        <v>752</v>
      </c>
      <c r="F447" s="239" t="s">
        <v>753</v>
      </c>
      <c r="G447" s="240" t="s">
        <v>216</v>
      </c>
      <c r="H447" s="241">
        <v>397.76600000000002</v>
      </c>
      <c r="I447" s="242"/>
      <c r="J447" s="243">
        <f>ROUND(I447*H447,2)</f>
        <v>0</v>
      </c>
      <c r="K447" s="239" t="s">
        <v>134</v>
      </c>
      <c r="L447" s="46"/>
      <c r="M447" s="244" t="s">
        <v>1</v>
      </c>
      <c r="N447" s="245" t="s">
        <v>48</v>
      </c>
      <c r="O447" s="93"/>
      <c r="P447" s="246">
        <f>O447*H447</f>
        <v>0</v>
      </c>
      <c r="Q447" s="246">
        <v>0</v>
      </c>
      <c r="R447" s="246">
        <f>Q447*H447</f>
        <v>0</v>
      </c>
      <c r="S447" s="246">
        <v>0</v>
      </c>
      <c r="T447" s="247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48" t="s">
        <v>286</v>
      </c>
      <c r="AT447" s="248" t="s">
        <v>130</v>
      </c>
      <c r="AU447" s="248" t="s">
        <v>93</v>
      </c>
      <c r="AY447" s="18" t="s">
        <v>127</v>
      </c>
      <c r="BE447" s="249">
        <f>IF(N447="základní",J447,0)</f>
        <v>0</v>
      </c>
      <c r="BF447" s="249">
        <f>IF(N447="snížená",J447,0)</f>
        <v>0</v>
      </c>
      <c r="BG447" s="249">
        <f>IF(N447="zákl. přenesená",J447,0)</f>
        <v>0</v>
      </c>
      <c r="BH447" s="249">
        <f>IF(N447="sníž. přenesená",J447,0)</f>
        <v>0</v>
      </c>
      <c r="BI447" s="249">
        <f>IF(N447="nulová",J447,0)</f>
        <v>0</v>
      </c>
      <c r="BJ447" s="18" t="s">
        <v>91</v>
      </c>
      <c r="BK447" s="249">
        <f>ROUND(I447*H447,2)</f>
        <v>0</v>
      </c>
      <c r="BL447" s="18" t="s">
        <v>286</v>
      </c>
      <c r="BM447" s="248" t="s">
        <v>754</v>
      </c>
    </row>
    <row r="448" s="13" customFormat="1">
      <c r="A448" s="13"/>
      <c r="B448" s="258"/>
      <c r="C448" s="259"/>
      <c r="D448" s="250" t="s">
        <v>218</v>
      </c>
      <c r="E448" s="260" t="s">
        <v>1</v>
      </c>
      <c r="F448" s="261" t="s">
        <v>755</v>
      </c>
      <c r="G448" s="259"/>
      <c r="H448" s="260" t="s">
        <v>1</v>
      </c>
      <c r="I448" s="262"/>
      <c r="J448" s="259"/>
      <c r="K448" s="259"/>
      <c r="L448" s="263"/>
      <c r="M448" s="264"/>
      <c r="N448" s="265"/>
      <c r="O448" s="265"/>
      <c r="P448" s="265"/>
      <c r="Q448" s="265"/>
      <c r="R448" s="265"/>
      <c r="S448" s="265"/>
      <c r="T448" s="26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7" t="s">
        <v>218</v>
      </c>
      <c r="AU448" s="267" t="s">
        <v>93</v>
      </c>
      <c r="AV448" s="13" t="s">
        <v>91</v>
      </c>
      <c r="AW448" s="13" t="s">
        <v>38</v>
      </c>
      <c r="AX448" s="13" t="s">
        <v>83</v>
      </c>
      <c r="AY448" s="267" t="s">
        <v>127</v>
      </c>
    </row>
    <row r="449" s="14" customFormat="1">
      <c r="A449" s="14"/>
      <c r="B449" s="268"/>
      <c r="C449" s="269"/>
      <c r="D449" s="250" t="s">
        <v>218</v>
      </c>
      <c r="E449" s="270" t="s">
        <v>1</v>
      </c>
      <c r="F449" s="271" t="s">
        <v>756</v>
      </c>
      <c r="G449" s="269"/>
      <c r="H449" s="272">
        <v>27.593</v>
      </c>
      <c r="I449" s="273"/>
      <c r="J449" s="269"/>
      <c r="K449" s="269"/>
      <c r="L449" s="274"/>
      <c r="M449" s="275"/>
      <c r="N449" s="276"/>
      <c r="O449" s="276"/>
      <c r="P449" s="276"/>
      <c r="Q449" s="276"/>
      <c r="R449" s="276"/>
      <c r="S449" s="276"/>
      <c r="T449" s="27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8" t="s">
        <v>218</v>
      </c>
      <c r="AU449" s="278" t="s">
        <v>93</v>
      </c>
      <c r="AV449" s="14" t="s">
        <v>93</v>
      </c>
      <c r="AW449" s="14" t="s">
        <v>38</v>
      </c>
      <c r="AX449" s="14" t="s">
        <v>83</v>
      </c>
      <c r="AY449" s="278" t="s">
        <v>127</v>
      </c>
    </row>
    <row r="450" s="16" customFormat="1">
      <c r="A450" s="16"/>
      <c r="B450" s="290"/>
      <c r="C450" s="291"/>
      <c r="D450" s="250" t="s">
        <v>218</v>
      </c>
      <c r="E450" s="292" t="s">
        <v>1</v>
      </c>
      <c r="F450" s="293" t="s">
        <v>291</v>
      </c>
      <c r="G450" s="291"/>
      <c r="H450" s="294">
        <v>27.593</v>
      </c>
      <c r="I450" s="295"/>
      <c r="J450" s="291"/>
      <c r="K450" s="291"/>
      <c r="L450" s="296"/>
      <c r="M450" s="297"/>
      <c r="N450" s="298"/>
      <c r="O450" s="298"/>
      <c r="P450" s="298"/>
      <c r="Q450" s="298"/>
      <c r="R450" s="298"/>
      <c r="S450" s="298"/>
      <c r="T450" s="299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300" t="s">
        <v>218</v>
      </c>
      <c r="AU450" s="300" t="s">
        <v>93</v>
      </c>
      <c r="AV450" s="16" t="s">
        <v>145</v>
      </c>
      <c r="AW450" s="16" t="s">
        <v>38</v>
      </c>
      <c r="AX450" s="16" t="s">
        <v>83</v>
      </c>
      <c r="AY450" s="300" t="s">
        <v>127</v>
      </c>
    </row>
    <row r="451" s="14" customFormat="1">
      <c r="A451" s="14"/>
      <c r="B451" s="268"/>
      <c r="C451" s="269"/>
      <c r="D451" s="250" t="s">
        <v>218</v>
      </c>
      <c r="E451" s="270" t="s">
        <v>1</v>
      </c>
      <c r="F451" s="271" t="s">
        <v>525</v>
      </c>
      <c r="G451" s="269"/>
      <c r="H451" s="272">
        <v>336.613</v>
      </c>
      <c r="I451" s="273"/>
      <c r="J451" s="269"/>
      <c r="K451" s="269"/>
      <c r="L451" s="274"/>
      <c r="M451" s="275"/>
      <c r="N451" s="276"/>
      <c r="O451" s="276"/>
      <c r="P451" s="276"/>
      <c r="Q451" s="276"/>
      <c r="R451" s="276"/>
      <c r="S451" s="276"/>
      <c r="T451" s="27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8" t="s">
        <v>218</v>
      </c>
      <c r="AU451" s="278" t="s">
        <v>93</v>
      </c>
      <c r="AV451" s="14" t="s">
        <v>93</v>
      </c>
      <c r="AW451" s="14" t="s">
        <v>38</v>
      </c>
      <c r="AX451" s="14" t="s">
        <v>83</v>
      </c>
      <c r="AY451" s="278" t="s">
        <v>127</v>
      </c>
    </row>
    <row r="452" s="14" customFormat="1">
      <c r="A452" s="14"/>
      <c r="B452" s="268"/>
      <c r="C452" s="269"/>
      <c r="D452" s="250" t="s">
        <v>218</v>
      </c>
      <c r="E452" s="270" t="s">
        <v>1</v>
      </c>
      <c r="F452" s="271" t="s">
        <v>757</v>
      </c>
      <c r="G452" s="269"/>
      <c r="H452" s="272">
        <v>28.559999999999999</v>
      </c>
      <c r="I452" s="273"/>
      <c r="J452" s="269"/>
      <c r="K452" s="269"/>
      <c r="L452" s="274"/>
      <c r="M452" s="275"/>
      <c r="N452" s="276"/>
      <c r="O452" s="276"/>
      <c r="P452" s="276"/>
      <c r="Q452" s="276"/>
      <c r="R452" s="276"/>
      <c r="S452" s="276"/>
      <c r="T452" s="27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8" t="s">
        <v>218</v>
      </c>
      <c r="AU452" s="278" t="s">
        <v>93</v>
      </c>
      <c r="AV452" s="14" t="s">
        <v>93</v>
      </c>
      <c r="AW452" s="14" t="s">
        <v>38</v>
      </c>
      <c r="AX452" s="14" t="s">
        <v>83</v>
      </c>
      <c r="AY452" s="278" t="s">
        <v>127</v>
      </c>
    </row>
    <row r="453" s="16" customFormat="1">
      <c r="A453" s="16"/>
      <c r="B453" s="290"/>
      <c r="C453" s="291"/>
      <c r="D453" s="250" t="s">
        <v>218</v>
      </c>
      <c r="E453" s="292" t="s">
        <v>1</v>
      </c>
      <c r="F453" s="293" t="s">
        <v>291</v>
      </c>
      <c r="G453" s="291"/>
      <c r="H453" s="294">
        <v>365.173</v>
      </c>
      <c r="I453" s="295"/>
      <c r="J453" s="291"/>
      <c r="K453" s="291"/>
      <c r="L453" s="296"/>
      <c r="M453" s="297"/>
      <c r="N453" s="298"/>
      <c r="O453" s="298"/>
      <c r="P453" s="298"/>
      <c r="Q453" s="298"/>
      <c r="R453" s="298"/>
      <c r="S453" s="298"/>
      <c r="T453" s="299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300" t="s">
        <v>218</v>
      </c>
      <c r="AU453" s="300" t="s">
        <v>93</v>
      </c>
      <c r="AV453" s="16" t="s">
        <v>145</v>
      </c>
      <c r="AW453" s="16" t="s">
        <v>38</v>
      </c>
      <c r="AX453" s="16" t="s">
        <v>83</v>
      </c>
      <c r="AY453" s="300" t="s">
        <v>127</v>
      </c>
    </row>
    <row r="454" s="14" customFormat="1">
      <c r="A454" s="14"/>
      <c r="B454" s="268"/>
      <c r="C454" s="269"/>
      <c r="D454" s="250" t="s">
        <v>218</v>
      </c>
      <c r="E454" s="270" t="s">
        <v>1</v>
      </c>
      <c r="F454" s="271" t="s">
        <v>758</v>
      </c>
      <c r="G454" s="269"/>
      <c r="H454" s="272">
        <v>5</v>
      </c>
      <c r="I454" s="273"/>
      <c r="J454" s="269"/>
      <c r="K454" s="269"/>
      <c r="L454" s="274"/>
      <c r="M454" s="275"/>
      <c r="N454" s="276"/>
      <c r="O454" s="276"/>
      <c r="P454" s="276"/>
      <c r="Q454" s="276"/>
      <c r="R454" s="276"/>
      <c r="S454" s="276"/>
      <c r="T454" s="27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8" t="s">
        <v>218</v>
      </c>
      <c r="AU454" s="278" t="s">
        <v>93</v>
      </c>
      <c r="AV454" s="14" t="s">
        <v>93</v>
      </c>
      <c r="AW454" s="14" t="s">
        <v>38</v>
      </c>
      <c r="AX454" s="14" t="s">
        <v>83</v>
      </c>
      <c r="AY454" s="278" t="s">
        <v>127</v>
      </c>
    </row>
    <row r="455" s="15" customFormat="1">
      <c r="A455" s="15"/>
      <c r="B455" s="279"/>
      <c r="C455" s="280"/>
      <c r="D455" s="250" t="s">
        <v>218</v>
      </c>
      <c r="E455" s="281" t="s">
        <v>1</v>
      </c>
      <c r="F455" s="282" t="s">
        <v>221</v>
      </c>
      <c r="G455" s="280"/>
      <c r="H455" s="283">
        <v>397.76600000000002</v>
      </c>
      <c r="I455" s="284"/>
      <c r="J455" s="280"/>
      <c r="K455" s="280"/>
      <c r="L455" s="285"/>
      <c r="M455" s="286"/>
      <c r="N455" s="287"/>
      <c r="O455" s="287"/>
      <c r="P455" s="287"/>
      <c r="Q455" s="287"/>
      <c r="R455" s="287"/>
      <c r="S455" s="287"/>
      <c r="T455" s="288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89" t="s">
        <v>218</v>
      </c>
      <c r="AU455" s="289" t="s">
        <v>93</v>
      </c>
      <c r="AV455" s="15" t="s">
        <v>152</v>
      </c>
      <c r="AW455" s="15" t="s">
        <v>38</v>
      </c>
      <c r="AX455" s="15" t="s">
        <v>91</v>
      </c>
      <c r="AY455" s="289" t="s">
        <v>127</v>
      </c>
    </row>
    <row r="456" s="2" customFormat="1" ht="16.5" customHeight="1">
      <c r="A456" s="40"/>
      <c r="B456" s="41"/>
      <c r="C456" s="301" t="s">
        <v>759</v>
      </c>
      <c r="D456" s="301" t="s">
        <v>316</v>
      </c>
      <c r="E456" s="302" t="s">
        <v>747</v>
      </c>
      <c r="F456" s="303" t="s">
        <v>748</v>
      </c>
      <c r="G456" s="304" t="s">
        <v>305</v>
      </c>
      <c r="H456" s="305">
        <v>0.13900000000000001</v>
      </c>
      <c r="I456" s="306"/>
      <c r="J456" s="307">
        <f>ROUND(I456*H456,2)</f>
        <v>0</v>
      </c>
      <c r="K456" s="303" t="s">
        <v>134</v>
      </c>
      <c r="L456" s="308"/>
      <c r="M456" s="309" t="s">
        <v>1</v>
      </c>
      <c r="N456" s="310" t="s">
        <v>48</v>
      </c>
      <c r="O456" s="93"/>
      <c r="P456" s="246">
        <f>O456*H456</f>
        <v>0</v>
      </c>
      <c r="Q456" s="246">
        <v>1</v>
      </c>
      <c r="R456" s="246">
        <f>Q456*H456</f>
        <v>0.13900000000000001</v>
      </c>
      <c r="S456" s="246">
        <v>0</v>
      </c>
      <c r="T456" s="247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48" t="s">
        <v>375</v>
      </c>
      <c r="AT456" s="248" t="s">
        <v>316</v>
      </c>
      <c r="AU456" s="248" t="s">
        <v>93</v>
      </c>
      <c r="AY456" s="18" t="s">
        <v>127</v>
      </c>
      <c r="BE456" s="249">
        <f>IF(N456="základní",J456,0)</f>
        <v>0</v>
      </c>
      <c r="BF456" s="249">
        <f>IF(N456="snížená",J456,0)</f>
        <v>0</v>
      </c>
      <c r="BG456" s="249">
        <f>IF(N456="zákl. přenesená",J456,0)</f>
        <v>0</v>
      </c>
      <c r="BH456" s="249">
        <f>IF(N456="sníž. přenesená",J456,0)</f>
        <v>0</v>
      </c>
      <c r="BI456" s="249">
        <f>IF(N456="nulová",J456,0)</f>
        <v>0</v>
      </c>
      <c r="BJ456" s="18" t="s">
        <v>91</v>
      </c>
      <c r="BK456" s="249">
        <f>ROUND(I456*H456,2)</f>
        <v>0</v>
      </c>
      <c r="BL456" s="18" t="s">
        <v>286</v>
      </c>
      <c r="BM456" s="248" t="s">
        <v>760</v>
      </c>
    </row>
    <row r="457" s="14" customFormat="1">
      <c r="A457" s="14"/>
      <c r="B457" s="268"/>
      <c r="C457" s="269"/>
      <c r="D457" s="250" t="s">
        <v>218</v>
      </c>
      <c r="E457" s="269"/>
      <c r="F457" s="271" t="s">
        <v>761</v>
      </c>
      <c r="G457" s="269"/>
      <c r="H457" s="272">
        <v>0.13900000000000001</v>
      </c>
      <c r="I457" s="273"/>
      <c r="J457" s="269"/>
      <c r="K457" s="269"/>
      <c r="L457" s="274"/>
      <c r="M457" s="275"/>
      <c r="N457" s="276"/>
      <c r="O457" s="276"/>
      <c r="P457" s="276"/>
      <c r="Q457" s="276"/>
      <c r="R457" s="276"/>
      <c r="S457" s="276"/>
      <c r="T457" s="27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8" t="s">
        <v>218</v>
      </c>
      <c r="AU457" s="278" t="s">
        <v>93</v>
      </c>
      <c r="AV457" s="14" t="s">
        <v>93</v>
      </c>
      <c r="AW457" s="14" t="s">
        <v>4</v>
      </c>
      <c r="AX457" s="14" t="s">
        <v>91</v>
      </c>
      <c r="AY457" s="278" t="s">
        <v>127</v>
      </c>
    </row>
    <row r="458" s="2" customFormat="1" ht="16.5" customHeight="1">
      <c r="A458" s="40"/>
      <c r="B458" s="41"/>
      <c r="C458" s="237" t="s">
        <v>762</v>
      </c>
      <c r="D458" s="237" t="s">
        <v>130</v>
      </c>
      <c r="E458" s="238" t="s">
        <v>763</v>
      </c>
      <c r="F458" s="239" t="s">
        <v>764</v>
      </c>
      <c r="G458" s="240" t="s">
        <v>216</v>
      </c>
      <c r="H458" s="241">
        <v>16.899999999999999</v>
      </c>
      <c r="I458" s="242"/>
      <c r="J458" s="243">
        <f>ROUND(I458*H458,2)</f>
        <v>0</v>
      </c>
      <c r="K458" s="239" t="s">
        <v>134</v>
      </c>
      <c r="L458" s="46"/>
      <c r="M458" s="244" t="s">
        <v>1</v>
      </c>
      <c r="N458" s="245" t="s">
        <v>48</v>
      </c>
      <c r="O458" s="93"/>
      <c r="P458" s="246">
        <f>O458*H458</f>
        <v>0</v>
      </c>
      <c r="Q458" s="246">
        <v>0</v>
      </c>
      <c r="R458" s="246">
        <f>Q458*H458</f>
        <v>0</v>
      </c>
      <c r="S458" s="246">
        <v>0.0040000000000000001</v>
      </c>
      <c r="T458" s="247">
        <f>S458*H458</f>
        <v>0.067599999999999993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48" t="s">
        <v>286</v>
      </c>
      <c r="AT458" s="248" t="s">
        <v>130</v>
      </c>
      <c r="AU458" s="248" t="s">
        <v>93</v>
      </c>
      <c r="AY458" s="18" t="s">
        <v>127</v>
      </c>
      <c r="BE458" s="249">
        <f>IF(N458="základní",J458,0)</f>
        <v>0</v>
      </c>
      <c r="BF458" s="249">
        <f>IF(N458="snížená",J458,0)</f>
        <v>0</v>
      </c>
      <c r="BG458" s="249">
        <f>IF(N458="zákl. přenesená",J458,0)</f>
        <v>0</v>
      </c>
      <c r="BH458" s="249">
        <f>IF(N458="sníž. přenesená",J458,0)</f>
        <v>0</v>
      </c>
      <c r="BI458" s="249">
        <f>IF(N458="nulová",J458,0)</f>
        <v>0</v>
      </c>
      <c r="BJ458" s="18" t="s">
        <v>91</v>
      </c>
      <c r="BK458" s="249">
        <f>ROUND(I458*H458,2)</f>
        <v>0</v>
      </c>
      <c r="BL458" s="18" t="s">
        <v>286</v>
      </c>
      <c r="BM458" s="248" t="s">
        <v>765</v>
      </c>
    </row>
    <row r="459" s="2" customFormat="1" ht="16.5" customHeight="1">
      <c r="A459" s="40"/>
      <c r="B459" s="41"/>
      <c r="C459" s="237" t="s">
        <v>766</v>
      </c>
      <c r="D459" s="237" t="s">
        <v>130</v>
      </c>
      <c r="E459" s="238" t="s">
        <v>767</v>
      </c>
      <c r="F459" s="239" t="s">
        <v>768</v>
      </c>
      <c r="G459" s="240" t="s">
        <v>216</v>
      </c>
      <c r="H459" s="241">
        <v>5</v>
      </c>
      <c r="I459" s="242"/>
      <c r="J459" s="243">
        <f>ROUND(I459*H459,2)</f>
        <v>0</v>
      </c>
      <c r="K459" s="239" t="s">
        <v>134</v>
      </c>
      <c r="L459" s="46"/>
      <c r="M459" s="244" t="s">
        <v>1</v>
      </c>
      <c r="N459" s="245" t="s">
        <v>48</v>
      </c>
      <c r="O459" s="93"/>
      <c r="P459" s="246">
        <f>O459*H459</f>
        <v>0</v>
      </c>
      <c r="Q459" s="246">
        <v>0.00040000000000000002</v>
      </c>
      <c r="R459" s="246">
        <f>Q459*H459</f>
        <v>0.002</v>
      </c>
      <c r="S459" s="246">
        <v>0</v>
      </c>
      <c r="T459" s="247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48" t="s">
        <v>286</v>
      </c>
      <c r="AT459" s="248" t="s">
        <v>130</v>
      </c>
      <c r="AU459" s="248" t="s">
        <v>93</v>
      </c>
      <c r="AY459" s="18" t="s">
        <v>127</v>
      </c>
      <c r="BE459" s="249">
        <f>IF(N459="základní",J459,0)</f>
        <v>0</v>
      </c>
      <c r="BF459" s="249">
        <f>IF(N459="snížená",J459,0)</f>
        <v>0</v>
      </c>
      <c r="BG459" s="249">
        <f>IF(N459="zákl. přenesená",J459,0)</f>
        <v>0</v>
      </c>
      <c r="BH459" s="249">
        <f>IF(N459="sníž. přenesená",J459,0)</f>
        <v>0</v>
      </c>
      <c r="BI459" s="249">
        <f>IF(N459="nulová",J459,0)</f>
        <v>0</v>
      </c>
      <c r="BJ459" s="18" t="s">
        <v>91</v>
      </c>
      <c r="BK459" s="249">
        <f>ROUND(I459*H459,2)</f>
        <v>0</v>
      </c>
      <c r="BL459" s="18" t="s">
        <v>286</v>
      </c>
      <c r="BM459" s="248" t="s">
        <v>769</v>
      </c>
    </row>
    <row r="460" s="14" customFormat="1">
      <c r="A460" s="14"/>
      <c r="B460" s="268"/>
      <c r="C460" s="269"/>
      <c r="D460" s="250" t="s">
        <v>218</v>
      </c>
      <c r="E460" s="270" t="s">
        <v>1</v>
      </c>
      <c r="F460" s="271" t="s">
        <v>758</v>
      </c>
      <c r="G460" s="269"/>
      <c r="H460" s="272">
        <v>5</v>
      </c>
      <c r="I460" s="273"/>
      <c r="J460" s="269"/>
      <c r="K460" s="269"/>
      <c r="L460" s="274"/>
      <c r="M460" s="275"/>
      <c r="N460" s="276"/>
      <c r="O460" s="276"/>
      <c r="P460" s="276"/>
      <c r="Q460" s="276"/>
      <c r="R460" s="276"/>
      <c r="S460" s="276"/>
      <c r="T460" s="27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8" t="s">
        <v>218</v>
      </c>
      <c r="AU460" s="278" t="s">
        <v>93</v>
      </c>
      <c r="AV460" s="14" t="s">
        <v>93</v>
      </c>
      <c r="AW460" s="14" t="s">
        <v>38</v>
      </c>
      <c r="AX460" s="14" t="s">
        <v>83</v>
      </c>
      <c r="AY460" s="278" t="s">
        <v>127</v>
      </c>
    </row>
    <row r="461" s="15" customFormat="1">
      <c r="A461" s="15"/>
      <c r="B461" s="279"/>
      <c r="C461" s="280"/>
      <c r="D461" s="250" t="s">
        <v>218</v>
      </c>
      <c r="E461" s="281" t="s">
        <v>1</v>
      </c>
      <c r="F461" s="282" t="s">
        <v>221</v>
      </c>
      <c r="G461" s="280"/>
      <c r="H461" s="283">
        <v>5</v>
      </c>
      <c r="I461" s="284"/>
      <c r="J461" s="280"/>
      <c r="K461" s="280"/>
      <c r="L461" s="285"/>
      <c r="M461" s="286"/>
      <c r="N461" s="287"/>
      <c r="O461" s="287"/>
      <c r="P461" s="287"/>
      <c r="Q461" s="287"/>
      <c r="R461" s="287"/>
      <c r="S461" s="287"/>
      <c r="T461" s="288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89" t="s">
        <v>218</v>
      </c>
      <c r="AU461" s="289" t="s">
        <v>93</v>
      </c>
      <c r="AV461" s="15" t="s">
        <v>152</v>
      </c>
      <c r="AW461" s="15" t="s">
        <v>38</v>
      </c>
      <c r="AX461" s="15" t="s">
        <v>91</v>
      </c>
      <c r="AY461" s="289" t="s">
        <v>127</v>
      </c>
    </row>
    <row r="462" s="2" customFormat="1" ht="16.5" customHeight="1">
      <c r="A462" s="40"/>
      <c r="B462" s="41"/>
      <c r="C462" s="301" t="s">
        <v>770</v>
      </c>
      <c r="D462" s="301" t="s">
        <v>316</v>
      </c>
      <c r="E462" s="302" t="s">
        <v>771</v>
      </c>
      <c r="F462" s="303" t="s">
        <v>772</v>
      </c>
      <c r="G462" s="304" t="s">
        <v>216</v>
      </c>
      <c r="H462" s="305">
        <v>6</v>
      </c>
      <c r="I462" s="306"/>
      <c r="J462" s="307">
        <f>ROUND(I462*H462,2)</f>
        <v>0</v>
      </c>
      <c r="K462" s="303" t="s">
        <v>134</v>
      </c>
      <c r="L462" s="308"/>
      <c r="M462" s="309" t="s">
        <v>1</v>
      </c>
      <c r="N462" s="310" t="s">
        <v>48</v>
      </c>
      <c r="O462" s="93"/>
      <c r="P462" s="246">
        <f>O462*H462</f>
        <v>0</v>
      </c>
      <c r="Q462" s="246">
        <v>0.001</v>
      </c>
      <c r="R462" s="246">
        <f>Q462*H462</f>
        <v>0.0060000000000000001</v>
      </c>
      <c r="S462" s="246">
        <v>0</v>
      </c>
      <c r="T462" s="247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48" t="s">
        <v>375</v>
      </c>
      <c r="AT462" s="248" t="s">
        <v>316</v>
      </c>
      <c r="AU462" s="248" t="s">
        <v>93</v>
      </c>
      <c r="AY462" s="18" t="s">
        <v>127</v>
      </c>
      <c r="BE462" s="249">
        <f>IF(N462="základní",J462,0)</f>
        <v>0</v>
      </c>
      <c r="BF462" s="249">
        <f>IF(N462="snížená",J462,0)</f>
        <v>0</v>
      </c>
      <c r="BG462" s="249">
        <f>IF(N462="zákl. přenesená",J462,0)</f>
        <v>0</v>
      </c>
      <c r="BH462" s="249">
        <f>IF(N462="sníž. přenesená",J462,0)</f>
        <v>0</v>
      </c>
      <c r="BI462" s="249">
        <f>IF(N462="nulová",J462,0)</f>
        <v>0</v>
      </c>
      <c r="BJ462" s="18" t="s">
        <v>91</v>
      </c>
      <c r="BK462" s="249">
        <f>ROUND(I462*H462,2)</f>
        <v>0</v>
      </c>
      <c r="BL462" s="18" t="s">
        <v>286</v>
      </c>
      <c r="BM462" s="248" t="s">
        <v>773</v>
      </c>
    </row>
    <row r="463" s="14" customFormat="1">
      <c r="A463" s="14"/>
      <c r="B463" s="268"/>
      <c r="C463" s="269"/>
      <c r="D463" s="250" t="s">
        <v>218</v>
      </c>
      <c r="E463" s="269"/>
      <c r="F463" s="271" t="s">
        <v>774</v>
      </c>
      <c r="G463" s="269"/>
      <c r="H463" s="272">
        <v>6</v>
      </c>
      <c r="I463" s="273"/>
      <c r="J463" s="269"/>
      <c r="K463" s="269"/>
      <c r="L463" s="274"/>
      <c r="M463" s="275"/>
      <c r="N463" s="276"/>
      <c r="O463" s="276"/>
      <c r="P463" s="276"/>
      <c r="Q463" s="276"/>
      <c r="R463" s="276"/>
      <c r="S463" s="276"/>
      <c r="T463" s="27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8" t="s">
        <v>218</v>
      </c>
      <c r="AU463" s="278" t="s">
        <v>93</v>
      </c>
      <c r="AV463" s="14" t="s">
        <v>93</v>
      </c>
      <c r="AW463" s="14" t="s">
        <v>4</v>
      </c>
      <c r="AX463" s="14" t="s">
        <v>91</v>
      </c>
      <c r="AY463" s="278" t="s">
        <v>127</v>
      </c>
    </row>
    <row r="464" s="2" customFormat="1" ht="16.5" customHeight="1">
      <c r="A464" s="40"/>
      <c r="B464" s="41"/>
      <c r="C464" s="237" t="s">
        <v>775</v>
      </c>
      <c r="D464" s="237" t="s">
        <v>130</v>
      </c>
      <c r="E464" s="238" t="s">
        <v>776</v>
      </c>
      <c r="F464" s="239" t="s">
        <v>777</v>
      </c>
      <c r="G464" s="240" t="s">
        <v>216</v>
      </c>
      <c r="H464" s="241">
        <v>336.613</v>
      </c>
      <c r="I464" s="242"/>
      <c r="J464" s="243">
        <f>ROUND(I464*H464,2)</f>
        <v>0</v>
      </c>
      <c r="K464" s="239" t="s">
        <v>134</v>
      </c>
      <c r="L464" s="46"/>
      <c r="M464" s="244" t="s">
        <v>1</v>
      </c>
      <c r="N464" s="245" t="s">
        <v>48</v>
      </c>
      <c r="O464" s="93"/>
      <c r="P464" s="246">
        <f>O464*H464</f>
        <v>0</v>
      </c>
      <c r="Q464" s="246">
        <v>0.00068000000000000005</v>
      </c>
      <c r="R464" s="246">
        <f>Q464*H464</f>
        <v>0.22889684000000002</v>
      </c>
      <c r="S464" s="246">
        <v>0</v>
      </c>
      <c r="T464" s="247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48" t="s">
        <v>286</v>
      </c>
      <c r="AT464" s="248" t="s">
        <v>130</v>
      </c>
      <c r="AU464" s="248" t="s">
        <v>93</v>
      </c>
      <c r="AY464" s="18" t="s">
        <v>127</v>
      </c>
      <c r="BE464" s="249">
        <f>IF(N464="základní",J464,0)</f>
        <v>0</v>
      </c>
      <c r="BF464" s="249">
        <f>IF(N464="snížená",J464,0)</f>
        <v>0</v>
      </c>
      <c r="BG464" s="249">
        <f>IF(N464="zákl. přenesená",J464,0)</f>
        <v>0</v>
      </c>
      <c r="BH464" s="249">
        <f>IF(N464="sníž. přenesená",J464,0)</f>
        <v>0</v>
      </c>
      <c r="BI464" s="249">
        <f>IF(N464="nulová",J464,0)</f>
        <v>0</v>
      </c>
      <c r="BJ464" s="18" t="s">
        <v>91</v>
      </c>
      <c r="BK464" s="249">
        <f>ROUND(I464*H464,2)</f>
        <v>0</v>
      </c>
      <c r="BL464" s="18" t="s">
        <v>286</v>
      </c>
      <c r="BM464" s="248" t="s">
        <v>778</v>
      </c>
    </row>
    <row r="465" s="14" customFormat="1">
      <c r="A465" s="14"/>
      <c r="B465" s="268"/>
      <c r="C465" s="269"/>
      <c r="D465" s="250" t="s">
        <v>218</v>
      </c>
      <c r="E465" s="270" t="s">
        <v>1</v>
      </c>
      <c r="F465" s="271" t="s">
        <v>525</v>
      </c>
      <c r="G465" s="269"/>
      <c r="H465" s="272">
        <v>336.613</v>
      </c>
      <c r="I465" s="273"/>
      <c r="J465" s="269"/>
      <c r="K465" s="269"/>
      <c r="L465" s="274"/>
      <c r="M465" s="275"/>
      <c r="N465" s="276"/>
      <c r="O465" s="276"/>
      <c r="P465" s="276"/>
      <c r="Q465" s="276"/>
      <c r="R465" s="276"/>
      <c r="S465" s="276"/>
      <c r="T465" s="27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8" t="s">
        <v>218</v>
      </c>
      <c r="AU465" s="278" t="s">
        <v>93</v>
      </c>
      <c r="AV465" s="14" t="s">
        <v>93</v>
      </c>
      <c r="AW465" s="14" t="s">
        <v>38</v>
      </c>
      <c r="AX465" s="14" t="s">
        <v>83</v>
      </c>
      <c r="AY465" s="278" t="s">
        <v>127</v>
      </c>
    </row>
    <row r="466" s="15" customFormat="1">
      <c r="A466" s="15"/>
      <c r="B466" s="279"/>
      <c r="C466" s="280"/>
      <c r="D466" s="250" t="s">
        <v>218</v>
      </c>
      <c r="E466" s="281" t="s">
        <v>1</v>
      </c>
      <c r="F466" s="282" t="s">
        <v>221</v>
      </c>
      <c r="G466" s="280"/>
      <c r="H466" s="283">
        <v>336.613</v>
      </c>
      <c r="I466" s="284"/>
      <c r="J466" s="280"/>
      <c r="K466" s="280"/>
      <c r="L466" s="285"/>
      <c r="M466" s="286"/>
      <c r="N466" s="287"/>
      <c r="O466" s="287"/>
      <c r="P466" s="287"/>
      <c r="Q466" s="287"/>
      <c r="R466" s="287"/>
      <c r="S466" s="287"/>
      <c r="T466" s="28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89" t="s">
        <v>218</v>
      </c>
      <c r="AU466" s="289" t="s">
        <v>93</v>
      </c>
      <c r="AV466" s="15" t="s">
        <v>152</v>
      </c>
      <c r="AW466" s="15" t="s">
        <v>38</v>
      </c>
      <c r="AX466" s="15" t="s">
        <v>91</v>
      </c>
      <c r="AY466" s="289" t="s">
        <v>127</v>
      </c>
    </row>
    <row r="467" s="2" customFormat="1" ht="16.5" customHeight="1">
      <c r="A467" s="40"/>
      <c r="B467" s="41"/>
      <c r="C467" s="237" t="s">
        <v>779</v>
      </c>
      <c r="D467" s="237" t="s">
        <v>130</v>
      </c>
      <c r="E467" s="238" t="s">
        <v>780</v>
      </c>
      <c r="F467" s="239" t="s">
        <v>781</v>
      </c>
      <c r="G467" s="240" t="s">
        <v>240</v>
      </c>
      <c r="H467" s="241">
        <v>131.44999999999999</v>
      </c>
      <c r="I467" s="242"/>
      <c r="J467" s="243">
        <f>ROUND(I467*H467,2)</f>
        <v>0</v>
      </c>
      <c r="K467" s="239" t="s">
        <v>134</v>
      </c>
      <c r="L467" s="46"/>
      <c r="M467" s="244" t="s">
        <v>1</v>
      </c>
      <c r="N467" s="245" t="s">
        <v>48</v>
      </c>
      <c r="O467" s="93"/>
      <c r="P467" s="246">
        <f>O467*H467</f>
        <v>0</v>
      </c>
      <c r="Q467" s="246">
        <v>0.00025999999999999998</v>
      </c>
      <c r="R467" s="246">
        <f>Q467*H467</f>
        <v>0.034176999999999992</v>
      </c>
      <c r="S467" s="246">
        <v>0</v>
      </c>
      <c r="T467" s="247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48" t="s">
        <v>286</v>
      </c>
      <c r="AT467" s="248" t="s">
        <v>130</v>
      </c>
      <c r="AU467" s="248" t="s">
        <v>93</v>
      </c>
      <c r="AY467" s="18" t="s">
        <v>127</v>
      </c>
      <c r="BE467" s="249">
        <f>IF(N467="základní",J467,0)</f>
        <v>0</v>
      </c>
      <c r="BF467" s="249">
        <f>IF(N467="snížená",J467,0)</f>
        <v>0</v>
      </c>
      <c r="BG467" s="249">
        <f>IF(N467="zákl. přenesená",J467,0)</f>
        <v>0</v>
      </c>
      <c r="BH467" s="249">
        <f>IF(N467="sníž. přenesená",J467,0)</f>
        <v>0</v>
      </c>
      <c r="BI467" s="249">
        <f>IF(N467="nulová",J467,0)</f>
        <v>0</v>
      </c>
      <c r="BJ467" s="18" t="s">
        <v>91</v>
      </c>
      <c r="BK467" s="249">
        <f>ROUND(I467*H467,2)</f>
        <v>0</v>
      </c>
      <c r="BL467" s="18" t="s">
        <v>286</v>
      </c>
      <c r="BM467" s="248" t="s">
        <v>782</v>
      </c>
    </row>
    <row r="468" s="2" customFormat="1" ht="16.5" customHeight="1">
      <c r="A468" s="40"/>
      <c r="B468" s="41"/>
      <c r="C468" s="237" t="s">
        <v>783</v>
      </c>
      <c r="D468" s="237" t="s">
        <v>130</v>
      </c>
      <c r="E468" s="238" t="s">
        <v>784</v>
      </c>
      <c r="F468" s="239" t="s">
        <v>785</v>
      </c>
      <c r="G468" s="240" t="s">
        <v>216</v>
      </c>
      <c r="H468" s="241">
        <v>336.613</v>
      </c>
      <c r="I468" s="242"/>
      <c r="J468" s="243">
        <f>ROUND(I468*H468,2)</f>
        <v>0</v>
      </c>
      <c r="K468" s="239" t="s">
        <v>134</v>
      </c>
      <c r="L468" s="46"/>
      <c r="M468" s="244" t="s">
        <v>1</v>
      </c>
      <c r="N468" s="245" t="s">
        <v>48</v>
      </c>
      <c r="O468" s="93"/>
      <c r="P468" s="246">
        <f>O468*H468</f>
        <v>0</v>
      </c>
      <c r="Q468" s="246">
        <v>0</v>
      </c>
      <c r="R468" s="246">
        <f>Q468*H468</f>
        <v>0</v>
      </c>
      <c r="S468" s="246">
        <v>0</v>
      </c>
      <c r="T468" s="247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48" t="s">
        <v>286</v>
      </c>
      <c r="AT468" s="248" t="s">
        <v>130</v>
      </c>
      <c r="AU468" s="248" t="s">
        <v>93</v>
      </c>
      <c r="AY468" s="18" t="s">
        <v>127</v>
      </c>
      <c r="BE468" s="249">
        <f>IF(N468="základní",J468,0)</f>
        <v>0</v>
      </c>
      <c r="BF468" s="249">
        <f>IF(N468="snížená",J468,0)</f>
        <v>0</v>
      </c>
      <c r="BG468" s="249">
        <f>IF(N468="zákl. přenesená",J468,0)</f>
        <v>0</v>
      </c>
      <c r="BH468" s="249">
        <f>IF(N468="sníž. přenesená",J468,0)</f>
        <v>0</v>
      </c>
      <c r="BI468" s="249">
        <f>IF(N468="nulová",J468,0)</f>
        <v>0</v>
      </c>
      <c r="BJ468" s="18" t="s">
        <v>91</v>
      </c>
      <c r="BK468" s="249">
        <f>ROUND(I468*H468,2)</f>
        <v>0</v>
      </c>
      <c r="BL468" s="18" t="s">
        <v>286</v>
      </c>
      <c r="BM468" s="248" t="s">
        <v>786</v>
      </c>
    </row>
    <row r="469" s="14" customFormat="1">
      <c r="A469" s="14"/>
      <c r="B469" s="268"/>
      <c r="C469" s="269"/>
      <c r="D469" s="250" t="s">
        <v>218</v>
      </c>
      <c r="E469" s="270" t="s">
        <v>1</v>
      </c>
      <c r="F469" s="271" t="s">
        <v>525</v>
      </c>
      <c r="G469" s="269"/>
      <c r="H469" s="272">
        <v>336.613</v>
      </c>
      <c r="I469" s="273"/>
      <c r="J469" s="269"/>
      <c r="K469" s="269"/>
      <c r="L469" s="274"/>
      <c r="M469" s="275"/>
      <c r="N469" s="276"/>
      <c r="O469" s="276"/>
      <c r="P469" s="276"/>
      <c r="Q469" s="276"/>
      <c r="R469" s="276"/>
      <c r="S469" s="276"/>
      <c r="T469" s="27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8" t="s">
        <v>218</v>
      </c>
      <c r="AU469" s="278" t="s">
        <v>93</v>
      </c>
      <c r="AV469" s="14" t="s">
        <v>93</v>
      </c>
      <c r="AW469" s="14" t="s">
        <v>38</v>
      </c>
      <c r="AX469" s="14" t="s">
        <v>83</v>
      </c>
      <c r="AY469" s="278" t="s">
        <v>127</v>
      </c>
    </row>
    <row r="470" s="15" customFormat="1">
      <c r="A470" s="15"/>
      <c r="B470" s="279"/>
      <c r="C470" s="280"/>
      <c r="D470" s="250" t="s">
        <v>218</v>
      </c>
      <c r="E470" s="281" t="s">
        <v>1</v>
      </c>
      <c r="F470" s="282" t="s">
        <v>221</v>
      </c>
      <c r="G470" s="280"/>
      <c r="H470" s="283">
        <v>336.613</v>
      </c>
      <c r="I470" s="284"/>
      <c r="J470" s="280"/>
      <c r="K470" s="280"/>
      <c r="L470" s="285"/>
      <c r="M470" s="286"/>
      <c r="N470" s="287"/>
      <c r="O470" s="287"/>
      <c r="P470" s="287"/>
      <c r="Q470" s="287"/>
      <c r="R470" s="287"/>
      <c r="S470" s="287"/>
      <c r="T470" s="288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9" t="s">
        <v>218</v>
      </c>
      <c r="AU470" s="289" t="s">
        <v>93</v>
      </c>
      <c r="AV470" s="15" t="s">
        <v>152</v>
      </c>
      <c r="AW470" s="15" t="s">
        <v>38</v>
      </c>
      <c r="AX470" s="15" t="s">
        <v>91</v>
      </c>
      <c r="AY470" s="289" t="s">
        <v>127</v>
      </c>
    </row>
    <row r="471" s="2" customFormat="1" ht="16.5" customHeight="1">
      <c r="A471" s="40"/>
      <c r="B471" s="41"/>
      <c r="C471" s="301" t="s">
        <v>787</v>
      </c>
      <c r="D471" s="301" t="s">
        <v>316</v>
      </c>
      <c r="E471" s="302" t="s">
        <v>788</v>
      </c>
      <c r="F471" s="303" t="s">
        <v>789</v>
      </c>
      <c r="G471" s="304" t="s">
        <v>216</v>
      </c>
      <c r="H471" s="305">
        <v>370.274</v>
      </c>
      <c r="I471" s="306"/>
      <c r="J471" s="307">
        <f>ROUND(I471*H471,2)</f>
        <v>0</v>
      </c>
      <c r="K471" s="303" t="s">
        <v>134</v>
      </c>
      <c r="L471" s="308"/>
      <c r="M471" s="309" t="s">
        <v>1</v>
      </c>
      <c r="N471" s="310" t="s">
        <v>48</v>
      </c>
      <c r="O471" s="93"/>
      <c r="P471" s="246">
        <f>O471*H471</f>
        <v>0</v>
      </c>
      <c r="Q471" s="246">
        <v>0.00029999999999999997</v>
      </c>
      <c r="R471" s="246">
        <f>Q471*H471</f>
        <v>0.11108219999999999</v>
      </c>
      <c r="S471" s="246">
        <v>0</v>
      </c>
      <c r="T471" s="247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48" t="s">
        <v>375</v>
      </c>
      <c r="AT471" s="248" t="s">
        <v>316</v>
      </c>
      <c r="AU471" s="248" t="s">
        <v>93</v>
      </c>
      <c r="AY471" s="18" t="s">
        <v>127</v>
      </c>
      <c r="BE471" s="249">
        <f>IF(N471="základní",J471,0)</f>
        <v>0</v>
      </c>
      <c r="BF471" s="249">
        <f>IF(N471="snížená",J471,0)</f>
        <v>0</v>
      </c>
      <c r="BG471" s="249">
        <f>IF(N471="zákl. přenesená",J471,0)</f>
        <v>0</v>
      </c>
      <c r="BH471" s="249">
        <f>IF(N471="sníž. přenesená",J471,0)</f>
        <v>0</v>
      </c>
      <c r="BI471" s="249">
        <f>IF(N471="nulová",J471,0)</f>
        <v>0</v>
      </c>
      <c r="BJ471" s="18" t="s">
        <v>91</v>
      </c>
      <c r="BK471" s="249">
        <f>ROUND(I471*H471,2)</f>
        <v>0</v>
      </c>
      <c r="BL471" s="18" t="s">
        <v>286</v>
      </c>
      <c r="BM471" s="248" t="s">
        <v>790</v>
      </c>
    </row>
    <row r="472" s="14" customFormat="1">
      <c r="A472" s="14"/>
      <c r="B472" s="268"/>
      <c r="C472" s="269"/>
      <c r="D472" s="250" t="s">
        <v>218</v>
      </c>
      <c r="E472" s="269"/>
      <c r="F472" s="271" t="s">
        <v>791</v>
      </c>
      <c r="G472" s="269"/>
      <c r="H472" s="272">
        <v>370.274</v>
      </c>
      <c r="I472" s="273"/>
      <c r="J472" s="269"/>
      <c r="K472" s="269"/>
      <c r="L472" s="274"/>
      <c r="M472" s="275"/>
      <c r="N472" s="276"/>
      <c r="O472" s="276"/>
      <c r="P472" s="276"/>
      <c r="Q472" s="276"/>
      <c r="R472" s="276"/>
      <c r="S472" s="276"/>
      <c r="T472" s="27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8" t="s">
        <v>218</v>
      </c>
      <c r="AU472" s="278" t="s">
        <v>93</v>
      </c>
      <c r="AV472" s="14" t="s">
        <v>93</v>
      </c>
      <c r="AW472" s="14" t="s">
        <v>4</v>
      </c>
      <c r="AX472" s="14" t="s">
        <v>91</v>
      </c>
      <c r="AY472" s="278" t="s">
        <v>127</v>
      </c>
    </row>
    <row r="473" s="2" customFormat="1" ht="16.5" customHeight="1">
      <c r="A473" s="40"/>
      <c r="B473" s="41"/>
      <c r="C473" s="237" t="s">
        <v>792</v>
      </c>
      <c r="D473" s="237" t="s">
        <v>130</v>
      </c>
      <c r="E473" s="238" t="s">
        <v>793</v>
      </c>
      <c r="F473" s="239" t="s">
        <v>794</v>
      </c>
      <c r="G473" s="240" t="s">
        <v>216</v>
      </c>
      <c r="H473" s="241">
        <v>122.16</v>
      </c>
      <c r="I473" s="242"/>
      <c r="J473" s="243">
        <f>ROUND(I473*H473,2)</f>
        <v>0</v>
      </c>
      <c r="K473" s="239" t="s">
        <v>134</v>
      </c>
      <c r="L473" s="46"/>
      <c r="M473" s="244" t="s">
        <v>1</v>
      </c>
      <c r="N473" s="245" t="s">
        <v>48</v>
      </c>
      <c r="O473" s="93"/>
      <c r="P473" s="246">
        <f>O473*H473</f>
        <v>0</v>
      </c>
      <c r="Q473" s="246">
        <v>0.0044999999999999997</v>
      </c>
      <c r="R473" s="246">
        <f>Q473*H473</f>
        <v>0.54971999999999999</v>
      </c>
      <c r="S473" s="246">
        <v>0</v>
      </c>
      <c r="T473" s="247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48" t="s">
        <v>286</v>
      </c>
      <c r="AT473" s="248" t="s">
        <v>130</v>
      </c>
      <c r="AU473" s="248" t="s">
        <v>93</v>
      </c>
      <c r="AY473" s="18" t="s">
        <v>127</v>
      </c>
      <c r="BE473" s="249">
        <f>IF(N473="základní",J473,0)</f>
        <v>0</v>
      </c>
      <c r="BF473" s="249">
        <f>IF(N473="snížená",J473,0)</f>
        <v>0</v>
      </c>
      <c r="BG473" s="249">
        <f>IF(N473="zákl. přenesená",J473,0)</f>
        <v>0</v>
      </c>
      <c r="BH473" s="249">
        <f>IF(N473="sníž. přenesená",J473,0)</f>
        <v>0</v>
      </c>
      <c r="BI473" s="249">
        <f>IF(N473="nulová",J473,0)</f>
        <v>0</v>
      </c>
      <c r="BJ473" s="18" t="s">
        <v>91</v>
      </c>
      <c r="BK473" s="249">
        <f>ROUND(I473*H473,2)</f>
        <v>0</v>
      </c>
      <c r="BL473" s="18" t="s">
        <v>286</v>
      </c>
      <c r="BM473" s="248" t="s">
        <v>795</v>
      </c>
    </row>
    <row r="474" s="14" customFormat="1">
      <c r="A474" s="14"/>
      <c r="B474" s="268"/>
      <c r="C474" s="269"/>
      <c r="D474" s="250" t="s">
        <v>218</v>
      </c>
      <c r="E474" s="270" t="s">
        <v>1</v>
      </c>
      <c r="F474" s="271" t="s">
        <v>346</v>
      </c>
      <c r="G474" s="269"/>
      <c r="H474" s="272">
        <v>122.16</v>
      </c>
      <c r="I474" s="273"/>
      <c r="J474" s="269"/>
      <c r="K474" s="269"/>
      <c r="L474" s="274"/>
      <c r="M474" s="275"/>
      <c r="N474" s="276"/>
      <c r="O474" s="276"/>
      <c r="P474" s="276"/>
      <c r="Q474" s="276"/>
      <c r="R474" s="276"/>
      <c r="S474" s="276"/>
      <c r="T474" s="27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8" t="s">
        <v>218</v>
      </c>
      <c r="AU474" s="278" t="s">
        <v>93</v>
      </c>
      <c r="AV474" s="14" t="s">
        <v>93</v>
      </c>
      <c r="AW474" s="14" t="s">
        <v>38</v>
      </c>
      <c r="AX474" s="14" t="s">
        <v>83</v>
      </c>
      <c r="AY474" s="278" t="s">
        <v>127</v>
      </c>
    </row>
    <row r="475" s="15" customFormat="1">
      <c r="A475" s="15"/>
      <c r="B475" s="279"/>
      <c r="C475" s="280"/>
      <c r="D475" s="250" t="s">
        <v>218</v>
      </c>
      <c r="E475" s="281" t="s">
        <v>1</v>
      </c>
      <c r="F475" s="282" t="s">
        <v>221</v>
      </c>
      <c r="G475" s="280"/>
      <c r="H475" s="283">
        <v>122.16</v>
      </c>
      <c r="I475" s="284"/>
      <c r="J475" s="280"/>
      <c r="K475" s="280"/>
      <c r="L475" s="285"/>
      <c r="M475" s="286"/>
      <c r="N475" s="287"/>
      <c r="O475" s="287"/>
      <c r="P475" s="287"/>
      <c r="Q475" s="287"/>
      <c r="R475" s="287"/>
      <c r="S475" s="287"/>
      <c r="T475" s="288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89" t="s">
        <v>218</v>
      </c>
      <c r="AU475" s="289" t="s">
        <v>93</v>
      </c>
      <c r="AV475" s="15" t="s">
        <v>152</v>
      </c>
      <c r="AW475" s="15" t="s">
        <v>38</v>
      </c>
      <c r="AX475" s="15" t="s">
        <v>91</v>
      </c>
      <c r="AY475" s="289" t="s">
        <v>127</v>
      </c>
    </row>
    <row r="476" s="2" customFormat="1" ht="21.75" customHeight="1">
      <c r="A476" s="40"/>
      <c r="B476" s="41"/>
      <c r="C476" s="237" t="s">
        <v>796</v>
      </c>
      <c r="D476" s="237" t="s">
        <v>130</v>
      </c>
      <c r="E476" s="238" t="s">
        <v>797</v>
      </c>
      <c r="F476" s="239" t="s">
        <v>798</v>
      </c>
      <c r="G476" s="240" t="s">
        <v>216</v>
      </c>
      <c r="H476" s="241">
        <v>244.31999999999999</v>
      </c>
      <c r="I476" s="242"/>
      <c r="J476" s="243">
        <f>ROUND(I476*H476,2)</f>
        <v>0</v>
      </c>
      <c r="K476" s="239" t="s">
        <v>569</v>
      </c>
      <c r="L476" s="46"/>
      <c r="M476" s="244" t="s">
        <v>1</v>
      </c>
      <c r="N476" s="245" t="s">
        <v>48</v>
      </c>
      <c r="O476" s="93"/>
      <c r="P476" s="246">
        <f>O476*H476</f>
        <v>0</v>
      </c>
      <c r="Q476" s="246">
        <v>0.0044999999999999997</v>
      </c>
      <c r="R476" s="246">
        <f>Q476*H476</f>
        <v>1.09944</v>
      </c>
      <c r="S476" s="246">
        <v>0</v>
      </c>
      <c r="T476" s="247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48" t="s">
        <v>286</v>
      </c>
      <c r="AT476" s="248" t="s">
        <v>130</v>
      </c>
      <c r="AU476" s="248" t="s">
        <v>93</v>
      </c>
      <c r="AY476" s="18" t="s">
        <v>127</v>
      </c>
      <c r="BE476" s="249">
        <f>IF(N476="základní",J476,0)</f>
        <v>0</v>
      </c>
      <c r="BF476" s="249">
        <f>IF(N476="snížená",J476,0)</f>
        <v>0</v>
      </c>
      <c r="BG476" s="249">
        <f>IF(N476="zákl. přenesená",J476,0)</f>
        <v>0</v>
      </c>
      <c r="BH476" s="249">
        <f>IF(N476="sníž. přenesená",J476,0)</f>
        <v>0</v>
      </c>
      <c r="BI476" s="249">
        <f>IF(N476="nulová",J476,0)</f>
        <v>0</v>
      </c>
      <c r="BJ476" s="18" t="s">
        <v>91</v>
      </c>
      <c r="BK476" s="249">
        <f>ROUND(I476*H476,2)</f>
        <v>0</v>
      </c>
      <c r="BL476" s="18" t="s">
        <v>286</v>
      </c>
      <c r="BM476" s="248" t="s">
        <v>799</v>
      </c>
    </row>
    <row r="477" s="2" customFormat="1">
      <c r="A477" s="40"/>
      <c r="B477" s="41"/>
      <c r="C477" s="42"/>
      <c r="D477" s="250" t="s">
        <v>137</v>
      </c>
      <c r="E477" s="42"/>
      <c r="F477" s="251" t="s">
        <v>800</v>
      </c>
      <c r="G477" s="42"/>
      <c r="H477" s="42"/>
      <c r="I477" s="146"/>
      <c r="J477" s="42"/>
      <c r="K477" s="42"/>
      <c r="L477" s="46"/>
      <c r="M477" s="252"/>
      <c r="N477" s="253"/>
      <c r="O477" s="93"/>
      <c r="P477" s="93"/>
      <c r="Q477" s="93"/>
      <c r="R477" s="93"/>
      <c r="S477" s="93"/>
      <c r="T477" s="94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8" t="s">
        <v>137</v>
      </c>
      <c r="AU477" s="18" t="s">
        <v>93</v>
      </c>
    </row>
    <row r="478" s="14" customFormat="1">
      <c r="A478" s="14"/>
      <c r="B478" s="268"/>
      <c r="C478" s="269"/>
      <c r="D478" s="250" t="s">
        <v>218</v>
      </c>
      <c r="E478" s="270" t="s">
        <v>1</v>
      </c>
      <c r="F478" s="271" t="s">
        <v>801</v>
      </c>
      <c r="G478" s="269"/>
      <c r="H478" s="272">
        <v>244.31999999999999</v>
      </c>
      <c r="I478" s="273"/>
      <c r="J478" s="269"/>
      <c r="K478" s="269"/>
      <c r="L478" s="274"/>
      <c r="M478" s="275"/>
      <c r="N478" s="276"/>
      <c r="O478" s="276"/>
      <c r="P478" s="276"/>
      <c r="Q478" s="276"/>
      <c r="R478" s="276"/>
      <c r="S478" s="276"/>
      <c r="T478" s="27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8" t="s">
        <v>218</v>
      </c>
      <c r="AU478" s="278" t="s">
        <v>93</v>
      </c>
      <c r="AV478" s="14" t="s">
        <v>93</v>
      </c>
      <c r="AW478" s="14" t="s">
        <v>38</v>
      </c>
      <c r="AX478" s="14" t="s">
        <v>83</v>
      </c>
      <c r="AY478" s="278" t="s">
        <v>127</v>
      </c>
    </row>
    <row r="479" s="15" customFormat="1">
      <c r="A479" s="15"/>
      <c r="B479" s="279"/>
      <c r="C479" s="280"/>
      <c r="D479" s="250" t="s">
        <v>218</v>
      </c>
      <c r="E479" s="281" t="s">
        <v>1</v>
      </c>
      <c r="F479" s="282" t="s">
        <v>221</v>
      </c>
      <c r="G479" s="280"/>
      <c r="H479" s="283">
        <v>244.31999999999999</v>
      </c>
      <c r="I479" s="284"/>
      <c r="J479" s="280"/>
      <c r="K479" s="280"/>
      <c r="L479" s="285"/>
      <c r="M479" s="286"/>
      <c r="N479" s="287"/>
      <c r="O479" s="287"/>
      <c r="P479" s="287"/>
      <c r="Q479" s="287"/>
      <c r="R479" s="287"/>
      <c r="S479" s="287"/>
      <c r="T479" s="288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89" t="s">
        <v>218</v>
      </c>
      <c r="AU479" s="289" t="s">
        <v>93</v>
      </c>
      <c r="AV479" s="15" t="s">
        <v>152</v>
      </c>
      <c r="AW479" s="15" t="s">
        <v>38</v>
      </c>
      <c r="AX479" s="15" t="s">
        <v>91</v>
      </c>
      <c r="AY479" s="289" t="s">
        <v>127</v>
      </c>
    </row>
    <row r="480" s="2" customFormat="1" ht="16.5" customHeight="1">
      <c r="A480" s="40"/>
      <c r="B480" s="41"/>
      <c r="C480" s="237" t="s">
        <v>802</v>
      </c>
      <c r="D480" s="237" t="s">
        <v>130</v>
      </c>
      <c r="E480" s="238" t="s">
        <v>803</v>
      </c>
      <c r="F480" s="239" t="s">
        <v>804</v>
      </c>
      <c r="G480" s="240" t="s">
        <v>216</v>
      </c>
      <c r="H480" s="241">
        <v>392.76600000000002</v>
      </c>
      <c r="I480" s="242"/>
      <c r="J480" s="243">
        <f>ROUND(I480*H480,2)</f>
        <v>0</v>
      </c>
      <c r="K480" s="239" t="s">
        <v>134</v>
      </c>
      <c r="L480" s="46"/>
      <c r="M480" s="244" t="s">
        <v>1</v>
      </c>
      <c r="N480" s="245" t="s">
        <v>48</v>
      </c>
      <c r="O480" s="93"/>
      <c r="P480" s="246">
        <f>O480*H480</f>
        <v>0</v>
      </c>
      <c r="Q480" s="246">
        <v>0.0044999999999999997</v>
      </c>
      <c r="R480" s="246">
        <f>Q480*H480</f>
        <v>1.767447</v>
      </c>
      <c r="S480" s="246">
        <v>0</v>
      </c>
      <c r="T480" s="247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48" t="s">
        <v>286</v>
      </c>
      <c r="AT480" s="248" t="s">
        <v>130</v>
      </c>
      <c r="AU480" s="248" t="s">
        <v>93</v>
      </c>
      <c r="AY480" s="18" t="s">
        <v>127</v>
      </c>
      <c r="BE480" s="249">
        <f>IF(N480="základní",J480,0)</f>
        <v>0</v>
      </c>
      <c r="BF480" s="249">
        <f>IF(N480="snížená",J480,0)</f>
        <v>0</v>
      </c>
      <c r="BG480" s="249">
        <f>IF(N480="zákl. přenesená",J480,0)</f>
        <v>0</v>
      </c>
      <c r="BH480" s="249">
        <f>IF(N480="sníž. přenesená",J480,0)</f>
        <v>0</v>
      </c>
      <c r="BI480" s="249">
        <f>IF(N480="nulová",J480,0)</f>
        <v>0</v>
      </c>
      <c r="BJ480" s="18" t="s">
        <v>91</v>
      </c>
      <c r="BK480" s="249">
        <f>ROUND(I480*H480,2)</f>
        <v>0</v>
      </c>
      <c r="BL480" s="18" t="s">
        <v>286</v>
      </c>
      <c r="BM480" s="248" t="s">
        <v>805</v>
      </c>
    </row>
    <row r="481" s="13" customFormat="1">
      <c r="A481" s="13"/>
      <c r="B481" s="258"/>
      <c r="C481" s="259"/>
      <c r="D481" s="250" t="s">
        <v>218</v>
      </c>
      <c r="E481" s="260" t="s">
        <v>1</v>
      </c>
      <c r="F481" s="261" t="s">
        <v>755</v>
      </c>
      <c r="G481" s="259"/>
      <c r="H481" s="260" t="s">
        <v>1</v>
      </c>
      <c r="I481" s="262"/>
      <c r="J481" s="259"/>
      <c r="K481" s="259"/>
      <c r="L481" s="263"/>
      <c r="M481" s="264"/>
      <c r="N481" s="265"/>
      <c r="O481" s="265"/>
      <c r="P481" s="265"/>
      <c r="Q481" s="265"/>
      <c r="R481" s="265"/>
      <c r="S481" s="265"/>
      <c r="T481" s="26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7" t="s">
        <v>218</v>
      </c>
      <c r="AU481" s="267" t="s">
        <v>93</v>
      </c>
      <c r="AV481" s="13" t="s">
        <v>91</v>
      </c>
      <c r="AW481" s="13" t="s">
        <v>38</v>
      </c>
      <c r="AX481" s="13" t="s">
        <v>83</v>
      </c>
      <c r="AY481" s="267" t="s">
        <v>127</v>
      </c>
    </row>
    <row r="482" s="14" customFormat="1">
      <c r="A482" s="14"/>
      <c r="B482" s="268"/>
      <c r="C482" s="269"/>
      <c r="D482" s="250" t="s">
        <v>218</v>
      </c>
      <c r="E482" s="270" t="s">
        <v>1</v>
      </c>
      <c r="F482" s="271" t="s">
        <v>756</v>
      </c>
      <c r="G482" s="269"/>
      <c r="H482" s="272">
        <v>27.593</v>
      </c>
      <c r="I482" s="273"/>
      <c r="J482" s="269"/>
      <c r="K482" s="269"/>
      <c r="L482" s="274"/>
      <c r="M482" s="275"/>
      <c r="N482" s="276"/>
      <c r="O482" s="276"/>
      <c r="P482" s="276"/>
      <c r="Q482" s="276"/>
      <c r="R482" s="276"/>
      <c r="S482" s="276"/>
      <c r="T482" s="27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8" t="s">
        <v>218</v>
      </c>
      <c r="AU482" s="278" t="s">
        <v>93</v>
      </c>
      <c r="AV482" s="14" t="s">
        <v>93</v>
      </c>
      <c r="AW482" s="14" t="s">
        <v>38</v>
      </c>
      <c r="AX482" s="14" t="s">
        <v>83</v>
      </c>
      <c r="AY482" s="278" t="s">
        <v>127</v>
      </c>
    </row>
    <row r="483" s="16" customFormat="1">
      <c r="A483" s="16"/>
      <c r="B483" s="290"/>
      <c r="C483" s="291"/>
      <c r="D483" s="250" t="s">
        <v>218</v>
      </c>
      <c r="E483" s="292" t="s">
        <v>1</v>
      </c>
      <c r="F483" s="293" t="s">
        <v>291</v>
      </c>
      <c r="G483" s="291"/>
      <c r="H483" s="294">
        <v>27.593</v>
      </c>
      <c r="I483" s="295"/>
      <c r="J483" s="291"/>
      <c r="K483" s="291"/>
      <c r="L483" s="296"/>
      <c r="M483" s="297"/>
      <c r="N483" s="298"/>
      <c r="O483" s="298"/>
      <c r="P483" s="298"/>
      <c r="Q483" s="298"/>
      <c r="R483" s="298"/>
      <c r="S483" s="298"/>
      <c r="T483" s="299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T483" s="300" t="s">
        <v>218</v>
      </c>
      <c r="AU483" s="300" t="s">
        <v>93</v>
      </c>
      <c r="AV483" s="16" t="s">
        <v>145</v>
      </c>
      <c r="AW483" s="16" t="s">
        <v>38</v>
      </c>
      <c r="AX483" s="16" t="s">
        <v>83</v>
      </c>
      <c r="AY483" s="300" t="s">
        <v>127</v>
      </c>
    </row>
    <row r="484" s="14" customFormat="1">
      <c r="A484" s="14"/>
      <c r="B484" s="268"/>
      <c r="C484" s="269"/>
      <c r="D484" s="250" t="s">
        <v>218</v>
      </c>
      <c r="E484" s="270" t="s">
        <v>1</v>
      </c>
      <c r="F484" s="271" t="s">
        <v>525</v>
      </c>
      <c r="G484" s="269"/>
      <c r="H484" s="272">
        <v>336.613</v>
      </c>
      <c r="I484" s="273"/>
      <c r="J484" s="269"/>
      <c r="K484" s="269"/>
      <c r="L484" s="274"/>
      <c r="M484" s="275"/>
      <c r="N484" s="276"/>
      <c r="O484" s="276"/>
      <c r="P484" s="276"/>
      <c r="Q484" s="276"/>
      <c r="R484" s="276"/>
      <c r="S484" s="276"/>
      <c r="T484" s="27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8" t="s">
        <v>218</v>
      </c>
      <c r="AU484" s="278" t="s">
        <v>93</v>
      </c>
      <c r="AV484" s="14" t="s">
        <v>93</v>
      </c>
      <c r="AW484" s="14" t="s">
        <v>38</v>
      </c>
      <c r="AX484" s="14" t="s">
        <v>83</v>
      </c>
      <c r="AY484" s="278" t="s">
        <v>127</v>
      </c>
    </row>
    <row r="485" s="14" customFormat="1">
      <c r="A485" s="14"/>
      <c r="B485" s="268"/>
      <c r="C485" s="269"/>
      <c r="D485" s="250" t="s">
        <v>218</v>
      </c>
      <c r="E485" s="270" t="s">
        <v>1</v>
      </c>
      <c r="F485" s="271" t="s">
        <v>757</v>
      </c>
      <c r="G485" s="269"/>
      <c r="H485" s="272">
        <v>28.559999999999999</v>
      </c>
      <c r="I485" s="273"/>
      <c r="J485" s="269"/>
      <c r="K485" s="269"/>
      <c r="L485" s="274"/>
      <c r="M485" s="275"/>
      <c r="N485" s="276"/>
      <c r="O485" s="276"/>
      <c r="P485" s="276"/>
      <c r="Q485" s="276"/>
      <c r="R485" s="276"/>
      <c r="S485" s="276"/>
      <c r="T485" s="27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78" t="s">
        <v>218</v>
      </c>
      <c r="AU485" s="278" t="s">
        <v>93</v>
      </c>
      <c r="AV485" s="14" t="s">
        <v>93</v>
      </c>
      <c r="AW485" s="14" t="s">
        <v>38</v>
      </c>
      <c r="AX485" s="14" t="s">
        <v>83</v>
      </c>
      <c r="AY485" s="278" t="s">
        <v>127</v>
      </c>
    </row>
    <row r="486" s="16" customFormat="1">
      <c r="A486" s="16"/>
      <c r="B486" s="290"/>
      <c r="C486" s="291"/>
      <c r="D486" s="250" t="s">
        <v>218</v>
      </c>
      <c r="E486" s="292" t="s">
        <v>1</v>
      </c>
      <c r="F486" s="293" t="s">
        <v>291</v>
      </c>
      <c r="G486" s="291"/>
      <c r="H486" s="294">
        <v>365.173</v>
      </c>
      <c r="I486" s="295"/>
      <c r="J486" s="291"/>
      <c r="K486" s="291"/>
      <c r="L486" s="296"/>
      <c r="M486" s="297"/>
      <c r="N486" s="298"/>
      <c r="O486" s="298"/>
      <c r="P486" s="298"/>
      <c r="Q486" s="298"/>
      <c r="R486" s="298"/>
      <c r="S486" s="298"/>
      <c r="T486" s="299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300" t="s">
        <v>218</v>
      </c>
      <c r="AU486" s="300" t="s">
        <v>93</v>
      </c>
      <c r="AV486" s="16" t="s">
        <v>145</v>
      </c>
      <c r="AW486" s="16" t="s">
        <v>38</v>
      </c>
      <c r="AX486" s="16" t="s">
        <v>83</v>
      </c>
      <c r="AY486" s="300" t="s">
        <v>127</v>
      </c>
    </row>
    <row r="487" s="15" customFormat="1">
      <c r="A487" s="15"/>
      <c r="B487" s="279"/>
      <c r="C487" s="280"/>
      <c r="D487" s="250" t="s">
        <v>218</v>
      </c>
      <c r="E487" s="281" t="s">
        <v>1</v>
      </c>
      <c r="F487" s="282" t="s">
        <v>221</v>
      </c>
      <c r="G487" s="280"/>
      <c r="H487" s="283">
        <v>392.76600000000002</v>
      </c>
      <c r="I487" s="284"/>
      <c r="J487" s="280"/>
      <c r="K487" s="280"/>
      <c r="L487" s="285"/>
      <c r="M487" s="286"/>
      <c r="N487" s="287"/>
      <c r="O487" s="287"/>
      <c r="P487" s="287"/>
      <c r="Q487" s="287"/>
      <c r="R487" s="287"/>
      <c r="S487" s="287"/>
      <c r="T487" s="288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89" t="s">
        <v>218</v>
      </c>
      <c r="AU487" s="289" t="s">
        <v>93</v>
      </c>
      <c r="AV487" s="15" t="s">
        <v>152</v>
      </c>
      <c r="AW487" s="15" t="s">
        <v>38</v>
      </c>
      <c r="AX487" s="15" t="s">
        <v>91</v>
      </c>
      <c r="AY487" s="289" t="s">
        <v>127</v>
      </c>
    </row>
    <row r="488" s="2" customFormat="1" ht="21.75" customHeight="1">
      <c r="A488" s="40"/>
      <c r="B488" s="41"/>
      <c r="C488" s="237" t="s">
        <v>806</v>
      </c>
      <c r="D488" s="237" t="s">
        <v>130</v>
      </c>
      <c r="E488" s="238" t="s">
        <v>807</v>
      </c>
      <c r="F488" s="239" t="s">
        <v>808</v>
      </c>
      <c r="G488" s="240" t="s">
        <v>216</v>
      </c>
      <c r="H488" s="241">
        <v>785.52999999999997</v>
      </c>
      <c r="I488" s="242"/>
      <c r="J488" s="243">
        <f>ROUND(I488*H488,2)</f>
        <v>0</v>
      </c>
      <c r="K488" s="239" t="s">
        <v>569</v>
      </c>
      <c r="L488" s="46"/>
      <c r="M488" s="244" t="s">
        <v>1</v>
      </c>
      <c r="N488" s="245" t="s">
        <v>48</v>
      </c>
      <c r="O488" s="93"/>
      <c r="P488" s="246">
        <f>O488*H488</f>
        <v>0</v>
      </c>
      <c r="Q488" s="246">
        <v>0.0044999999999999997</v>
      </c>
      <c r="R488" s="246">
        <f>Q488*H488</f>
        <v>3.5348849999999996</v>
      </c>
      <c r="S488" s="246">
        <v>0</v>
      </c>
      <c r="T488" s="247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48" t="s">
        <v>286</v>
      </c>
      <c r="AT488" s="248" t="s">
        <v>130</v>
      </c>
      <c r="AU488" s="248" t="s">
        <v>93</v>
      </c>
      <c r="AY488" s="18" t="s">
        <v>127</v>
      </c>
      <c r="BE488" s="249">
        <f>IF(N488="základní",J488,0)</f>
        <v>0</v>
      </c>
      <c r="BF488" s="249">
        <f>IF(N488="snížená",J488,0)</f>
        <v>0</v>
      </c>
      <c r="BG488" s="249">
        <f>IF(N488="zákl. přenesená",J488,0)</f>
        <v>0</v>
      </c>
      <c r="BH488" s="249">
        <f>IF(N488="sníž. přenesená",J488,0)</f>
        <v>0</v>
      </c>
      <c r="BI488" s="249">
        <f>IF(N488="nulová",J488,0)</f>
        <v>0</v>
      </c>
      <c r="BJ488" s="18" t="s">
        <v>91</v>
      </c>
      <c r="BK488" s="249">
        <f>ROUND(I488*H488,2)</f>
        <v>0</v>
      </c>
      <c r="BL488" s="18" t="s">
        <v>286</v>
      </c>
      <c r="BM488" s="248" t="s">
        <v>809</v>
      </c>
    </row>
    <row r="489" s="2" customFormat="1">
      <c r="A489" s="40"/>
      <c r="B489" s="41"/>
      <c r="C489" s="42"/>
      <c r="D489" s="250" t="s">
        <v>137</v>
      </c>
      <c r="E489" s="42"/>
      <c r="F489" s="251" t="s">
        <v>800</v>
      </c>
      <c r="G489" s="42"/>
      <c r="H489" s="42"/>
      <c r="I489" s="146"/>
      <c r="J489" s="42"/>
      <c r="K489" s="42"/>
      <c r="L489" s="46"/>
      <c r="M489" s="252"/>
      <c r="N489" s="253"/>
      <c r="O489" s="93"/>
      <c r="P489" s="93"/>
      <c r="Q489" s="93"/>
      <c r="R489" s="93"/>
      <c r="S489" s="93"/>
      <c r="T489" s="94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8" t="s">
        <v>137</v>
      </c>
      <c r="AU489" s="18" t="s">
        <v>93</v>
      </c>
    </row>
    <row r="490" s="13" customFormat="1">
      <c r="A490" s="13"/>
      <c r="B490" s="258"/>
      <c r="C490" s="259"/>
      <c r="D490" s="250" t="s">
        <v>218</v>
      </c>
      <c r="E490" s="260" t="s">
        <v>1</v>
      </c>
      <c r="F490" s="261" t="s">
        <v>755</v>
      </c>
      <c r="G490" s="259"/>
      <c r="H490" s="260" t="s">
        <v>1</v>
      </c>
      <c r="I490" s="262"/>
      <c r="J490" s="259"/>
      <c r="K490" s="259"/>
      <c r="L490" s="263"/>
      <c r="M490" s="264"/>
      <c r="N490" s="265"/>
      <c r="O490" s="265"/>
      <c r="P490" s="265"/>
      <c r="Q490" s="265"/>
      <c r="R490" s="265"/>
      <c r="S490" s="265"/>
      <c r="T490" s="26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7" t="s">
        <v>218</v>
      </c>
      <c r="AU490" s="267" t="s">
        <v>93</v>
      </c>
      <c r="AV490" s="13" t="s">
        <v>91</v>
      </c>
      <c r="AW490" s="13" t="s">
        <v>38</v>
      </c>
      <c r="AX490" s="13" t="s">
        <v>83</v>
      </c>
      <c r="AY490" s="267" t="s">
        <v>127</v>
      </c>
    </row>
    <row r="491" s="14" customFormat="1">
      <c r="A491" s="14"/>
      <c r="B491" s="268"/>
      <c r="C491" s="269"/>
      <c r="D491" s="250" t="s">
        <v>218</v>
      </c>
      <c r="E491" s="270" t="s">
        <v>1</v>
      </c>
      <c r="F491" s="271" t="s">
        <v>810</v>
      </c>
      <c r="G491" s="269"/>
      <c r="H491" s="272">
        <v>55.185000000000002</v>
      </c>
      <c r="I491" s="273"/>
      <c r="J491" s="269"/>
      <c r="K491" s="269"/>
      <c r="L491" s="274"/>
      <c r="M491" s="275"/>
      <c r="N491" s="276"/>
      <c r="O491" s="276"/>
      <c r="P491" s="276"/>
      <c r="Q491" s="276"/>
      <c r="R491" s="276"/>
      <c r="S491" s="276"/>
      <c r="T491" s="27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8" t="s">
        <v>218</v>
      </c>
      <c r="AU491" s="278" t="s">
        <v>93</v>
      </c>
      <c r="AV491" s="14" t="s">
        <v>93</v>
      </c>
      <c r="AW491" s="14" t="s">
        <v>38</v>
      </c>
      <c r="AX491" s="14" t="s">
        <v>83</v>
      </c>
      <c r="AY491" s="278" t="s">
        <v>127</v>
      </c>
    </row>
    <row r="492" s="16" customFormat="1">
      <c r="A492" s="16"/>
      <c r="B492" s="290"/>
      <c r="C492" s="291"/>
      <c r="D492" s="250" t="s">
        <v>218</v>
      </c>
      <c r="E492" s="292" t="s">
        <v>1</v>
      </c>
      <c r="F492" s="293" t="s">
        <v>291</v>
      </c>
      <c r="G492" s="291"/>
      <c r="H492" s="294">
        <v>55.185000000000002</v>
      </c>
      <c r="I492" s="295"/>
      <c r="J492" s="291"/>
      <c r="K492" s="291"/>
      <c r="L492" s="296"/>
      <c r="M492" s="297"/>
      <c r="N492" s="298"/>
      <c r="O492" s="298"/>
      <c r="P492" s="298"/>
      <c r="Q492" s="298"/>
      <c r="R492" s="298"/>
      <c r="S492" s="298"/>
      <c r="T492" s="299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300" t="s">
        <v>218</v>
      </c>
      <c r="AU492" s="300" t="s">
        <v>93</v>
      </c>
      <c r="AV492" s="16" t="s">
        <v>145</v>
      </c>
      <c r="AW492" s="16" t="s">
        <v>38</v>
      </c>
      <c r="AX492" s="16" t="s">
        <v>83</v>
      </c>
      <c r="AY492" s="300" t="s">
        <v>127</v>
      </c>
    </row>
    <row r="493" s="14" customFormat="1">
      <c r="A493" s="14"/>
      <c r="B493" s="268"/>
      <c r="C493" s="269"/>
      <c r="D493" s="250" t="s">
        <v>218</v>
      </c>
      <c r="E493" s="270" t="s">
        <v>1</v>
      </c>
      <c r="F493" s="271" t="s">
        <v>811</v>
      </c>
      <c r="G493" s="269"/>
      <c r="H493" s="272">
        <v>673.22500000000002</v>
      </c>
      <c r="I493" s="273"/>
      <c r="J493" s="269"/>
      <c r="K493" s="269"/>
      <c r="L493" s="274"/>
      <c r="M493" s="275"/>
      <c r="N493" s="276"/>
      <c r="O493" s="276"/>
      <c r="P493" s="276"/>
      <c r="Q493" s="276"/>
      <c r="R493" s="276"/>
      <c r="S493" s="276"/>
      <c r="T493" s="27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8" t="s">
        <v>218</v>
      </c>
      <c r="AU493" s="278" t="s">
        <v>93</v>
      </c>
      <c r="AV493" s="14" t="s">
        <v>93</v>
      </c>
      <c r="AW493" s="14" t="s">
        <v>38</v>
      </c>
      <c r="AX493" s="14" t="s">
        <v>83</v>
      </c>
      <c r="AY493" s="278" t="s">
        <v>127</v>
      </c>
    </row>
    <row r="494" s="14" customFormat="1">
      <c r="A494" s="14"/>
      <c r="B494" s="268"/>
      <c r="C494" s="269"/>
      <c r="D494" s="250" t="s">
        <v>218</v>
      </c>
      <c r="E494" s="270" t="s">
        <v>1</v>
      </c>
      <c r="F494" s="271" t="s">
        <v>812</v>
      </c>
      <c r="G494" s="269"/>
      <c r="H494" s="272">
        <v>57.119999999999997</v>
      </c>
      <c r="I494" s="273"/>
      <c r="J494" s="269"/>
      <c r="K494" s="269"/>
      <c r="L494" s="274"/>
      <c r="M494" s="275"/>
      <c r="N494" s="276"/>
      <c r="O494" s="276"/>
      <c r="P494" s="276"/>
      <c r="Q494" s="276"/>
      <c r="R494" s="276"/>
      <c r="S494" s="276"/>
      <c r="T494" s="27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8" t="s">
        <v>218</v>
      </c>
      <c r="AU494" s="278" t="s">
        <v>93</v>
      </c>
      <c r="AV494" s="14" t="s">
        <v>93</v>
      </c>
      <c r="AW494" s="14" t="s">
        <v>38</v>
      </c>
      <c r="AX494" s="14" t="s">
        <v>83</v>
      </c>
      <c r="AY494" s="278" t="s">
        <v>127</v>
      </c>
    </row>
    <row r="495" s="16" customFormat="1">
      <c r="A495" s="16"/>
      <c r="B495" s="290"/>
      <c r="C495" s="291"/>
      <c r="D495" s="250" t="s">
        <v>218</v>
      </c>
      <c r="E495" s="292" t="s">
        <v>1</v>
      </c>
      <c r="F495" s="293" t="s">
        <v>291</v>
      </c>
      <c r="G495" s="291"/>
      <c r="H495" s="294">
        <v>730.34500000000003</v>
      </c>
      <c r="I495" s="295"/>
      <c r="J495" s="291"/>
      <c r="K495" s="291"/>
      <c r="L495" s="296"/>
      <c r="M495" s="297"/>
      <c r="N495" s="298"/>
      <c r="O495" s="298"/>
      <c r="P495" s="298"/>
      <c r="Q495" s="298"/>
      <c r="R495" s="298"/>
      <c r="S495" s="298"/>
      <c r="T495" s="299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T495" s="300" t="s">
        <v>218</v>
      </c>
      <c r="AU495" s="300" t="s">
        <v>93</v>
      </c>
      <c r="AV495" s="16" t="s">
        <v>145</v>
      </c>
      <c r="AW495" s="16" t="s">
        <v>38</v>
      </c>
      <c r="AX495" s="16" t="s">
        <v>83</v>
      </c>
      <c r="AY495" s="300" t="s">
        <v>127</v>
      </c>
    </row>
    <row r="496" s="15" customFormat="1">
      <c r="A496" s="15"/>
      <c r="B496" s="279"/>
      <c r="C496" s="280"/>
      <c r="D496" s="250" t="s">
        <v>218</v>
      </c>
      <c r="E496" s="281" t="s">
        <v>1</v>
      </c>
      <c r="F496" s="282" t="s">
        <v>221</v>
      </c>
      <c r="G496" s="280"/>
      <c r="H496" s="283">
        <v>785.52999999999997</v>
      </c>
      <c r="I496" s="284"/>
      <c r="J496" s="280"/>
      <c r="K496" s="280"/>
      <c r="L496" s="285"/>
      <c r="M496" s="286"/>
      <c r="N496" s="287"/>
      <c r="O496" s="287"/>
      <c r="P496" s="287"/>
      <c r="Q496" s="287"/>
      <c r="R496" s="287"/>
      <c r="S496" s="287"/>
      <c r="T496" s="28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89" t="s">
        <v>218</v>
      </c>
      <c r="AU496" s="289" t="s">
        <v>93</v>
      </c>
      <c r="AV496" s="15" t="s">
        <v>152</v>
      </c>
      <c r="AW496" s="15" t="s">
        <v>38</v>
      </c>
      <c r="AX496" s="15" t="s">
        <v>91</v>
      </c>
      <c r="AY496" s="289" t="s">
        <v>127</v>
      </c>
    </row>
    <row r="497" s="2" customFormat="1" ht="16.5" customHeight="1">
      <c r="A497" s="40"/>
      <c r="B497" s="41"/>
      <c r="C497" s="237" t="s">
        <v>813</v>
      </c>
      <c r="D497" s="237" t="s">
        <v>130</v>
      </c>
      <c r="E497" s="238" t="s">
        <v>814</v>
      </c>
      <c r="F497" s="239" t="s">
        <v>815</v>
      </c>
      <c r="G497" s="240" t="s">
        <v>216</v>
      </c>
      <c r="H497" s="241">
        <v>122.16</v>
      </c>
      <c r="I497" s="242"/>
      <c r="J497" s="243">
        <f>ROUND(I497*H497,2)</f>
        <v>0</v>
      </c>
      <c r="K497" s="239" t="s">
        <v>569</v>
      </c>
      <c r="L497" s="46"/>
      <c r="M497" s="244" t="s">
        <v>1</v>
      </c>
      <c r="N497" s="245" t="s">
        <v>48</v>
      </c>
      <c r="O497" s="93"/>
      <c r="P497" s="246">
        <f>O497*H497</f>
        <v>0</v>
      </c>
      <c r="Q497" s="246">
        <v>0.00040000000000000002</v>
      </c>
      <c r="R497" s="246">
        <f>Q497*H497</f>
        <v>0.048863999999999998</v>
      </c>
      <c r="S497" s="246">
        <v>0</v>
      </c>
      <c r="T497" s="247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48" t="s">
        <v>286</v>
      </c>
      <c r="AT497" s="248" t="s">
        <v>130</v>
      </c>
      <c r="AU497" s="248" t="s">
        <v>93</v>
      </c>
      <c r="AY497" s="18" t="s">
        <v>127</v>
      </c>
      <c r="BE497" s="249">
        <f>IF(N497="základní",J497,0)</f>
        <v>0</v>
      </c>
      <c r="BF497" s="249">
        <f>IF(N497="snížená",J497,0)</f>
        <v>0</v>
      </c>
      <c r="BG497" s="249">
        <f>IF(N497="zákl. přenesená",J497,0)</f>
        <v>0</v>
      </c>
      <c r="BH497" s="249">
        <f>IF(N497="sníž. přenesená",J497,0)</f>
        <v>0</v>
      </c>
      <c r="BI497" s="249">
        <f>IF(N497="nulová",J497,0)</f>
        <v>0</v>
      </c>
      <c r="BJ497" s="18" t="s">
        <v>91</v>
      </c>
      <c r="BK497" s="249">
        <f>ROUND(I497*H497,2)</f>
        <v>0</v>
      </c>
      <c r="BL497" s="18" t="s">
        <v>286</v>
      </c>
      <c r="BM497" s="248" t="s">
        <v>816</v>
      </c>
    </row>
    <row r="498" s="14" customFormat="1">
      <c r="A498" s="14"/>
      <c r="B498" s="268"/>
      <c r="C498" s="269"/>
      <c r="D498" s="250" t="s">
        <v>218</v>
      </c>
      <c r="E498" s="270" t="s">
        <v>1</v>
      </c>
      <c r="F498" s="271" t="s">
        <v>346</v>
      </c>
      <c r="G498" s="269"/>
      <c r="H498" s="272">
        <v>122.16</v>
      </c>
      <c r="I498" s="273"/>
      <c r="J498" s="269"/>
      <c r="K498" s="269"/>
      <c r="L498" s="274"/>
      <c r="M498" s="275"/>
      <c r="N498" s="276"/>
      <c r="O498" s="276"/>
      <c r="P498" s="276"/>
      <c r="Q498" s="276"/>
      <c r="R498" s="276"/>
      <c r="S498" s="276"/>
      <c r="T498" s="27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8" t="s">
        <v>218</v>
      </c>
      <c r="AU498" s="278" t="s">
        <v>93</v>
      </c>
      <c r="AV498" s="14" t="s">
        <v>93</v>
      </c>
      <c r="AW498" s="14" t="s">
        <v>38</v>
      </c>
      <c r="AX498" s="14" t="s">
        <v>83</v>
      </c>
      <c r="AY498" s="278" t="s">
        <v>127</v>
      </c>
    </row>
    <row r="499" s="15" customFormat="1">
      <c r="A499" s="15"/>
      <c r="B499" s="279"/>
      <c r="C499" s="280"/>
      <c r="D499" s="250" t="s">
        <v>218</v>
      </c>
      <c r="E499" s="281" t="s">
        <v>1</v>
      </c>
      <c r="F499" s="282" t="s">
        <v>221</v>
      </c>
      <c r="G499" s="280"/>
      <c r="H499" s="283">
        <v>122.16</v>
      </c>
      <c r="I499" s="284"/>
      <c r="J499" s="280"/>
      <c r="K499" s="280"/>
      <c r="L499" s="285"/>
      <c r="M499" s="286"/>
      <c r="N499" s="287"/>
      <c r="O499" s="287"/>
      <c r="P499" s="287"/>
      <c r="Q499" s="287"/>
      <c r="R499" s="287"/>
      <c r="S499" s="287"/>
      <c r="T499" s="288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89" t="s">
        <v>218</v>
      </c>
      <c r="AU499" s="289" t="s">
        <v>93</v>
      </c>
      <c r="AV499" s="15" t="s">
        <v>152</v>
      </c>
      <c r="AW499" s="15" t="s">
        <v>38</v>
      </c>
      <c r="AX499" s="15" t="s">
        <v>91</v>
      </c>
      <c r="AY499" s="289" t="s">
        <v>127</v>
      </c>
    </row>
    <row r="500" s="2" customFormat="1" ht="16.5" customHeight="1">
      <c r="A500" s="40"/>
      <c r="B500" s="41"/>
      <c r="C500" s="237" t="s">
        <v>817</v>
      </c>
      <c r="D500" s="237" t="s">
        <v>130</v>
      </c>
      <c r="E500" s="238" t="s">
        <v>818</v>
      </c>
      <c r="F500" s="239" t="s">
        <v>819</v>
      </c>
      <c r="G500" s="240" t="s">
        <v>216</v>
      </c>
      <c r="H500" s="241">
        <v>392.76600000000002</v>
      </c>
      <c r="I500" s="242"/>
      <c r="J500" s="243">
        <f>ROUND(I500*H500,2)</f>
        <v>0</v>
      </c>
      <c r="K500" s="239" t="s">
        <v>569</v>
      </c>
      <c r="L500" s="46"/>
      <c r="M500" s="244" t="s">
        <v>1</v>
      </c>
      <c r="N500" s="245" t="s">
        <v>48</v>
      </c>
      <c r="O500" s="93"/>
      <c r="P500" s="246">
        <f>O500*H500</f>
        <v>0</v>
      </c>
      <c r="Q500" s="246">
        <v>0.00040000000000000002</v>
      </c>
      <c r="R500" s="246">
        <f>Q500*H500</f>
        <v>0.15710640000000001</v>
      </c>
      <c r="S500" s="246">
        <v>0</v>
      </c>
      <c r="T500" s="247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48" t="s">
        <v>286</v>
      </c>
      <c r="AT500" s="248" t="s">
        <v>130</v>
      </c>
      <c r="AU500" s="248" t="s">
        <v>93</v>
      </c>
      <c r="AY500" s="18" t="s">
        <v>127</v>
      </c>
      <c r="BE500" s="249">
        <f>IF(N500="základní",J500,0)</f>
        <v>0</v>
      </c>
      <c r="BF500" s="249">
        <f>IF(N500="snížená",J500,0)</f>
        <v>0</v>
      </c>
      <c r="BG500" s="249">
        <f>IF(N500="zákl. přenesená",J500,0)</f>
        <v>0</v>
      </c>
      <c r="BH500" s="249">
        <f>IF(N500="sníž. přenesená",J500,0)</f>
        <v>0</v>
      </c>
      <c r="BI500" s="249">
        <f>IF(N500="nulová",J500,0)</f>
        <v>0</v>
      </c>
      <c r="BJ500" s="18" t="s">
        <v>91</v>
      </c>
      <c r="BK500" s="249">
        <f>ROUND(I500*H500,2)</f>
        <v>0</v>
      </c>
      <c r="BL500" s="18" t="s">
        <v>286</v>
      </c>
      <c r="BM500" s="248" t="s">
        <v>820</v>
      </c>
    </row>
    <row r="501" s="13" customFormat="1">
      <c r="A501" s="13"/>
      <c r="B501" s="258"/>
      <c r="C501" s="259"/>
      <c r="D501" s="250" t="s">
        <v>218</v>
      </c>
      <c r="E501" s="260" t="s">
        <v>1</v>
      </c>
      <c r="F501" s="261" t="s">
        <v>755</v>
      </c>
      <c r="G501" s="259"/>
      <c r="H501" s="260" t="s">
        <v>1</v>
      </c>
      <c r="I501" s="262"/>
      <c r="J501" s="259"/>
      <c r="K501" s="259"/>
      <c r="L501" s="263"/>
      <c r="M501" s="264"/>
      <c r="N501" s="265"/>
      <c r="O501" s="265"/>
      <c r="P501" s="265"/>
      <c r="Q501" s="265"/>
      <c r="R501" s="265"/>
      <c r="S501" s="265"/>
      <c r="T501" s="26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7" t="s">
        <v>218</v>
      </c>
      <c r="AU501" s="267" t="s">
        <v>93</v>
      </c>
      <c r="AV501" s="13" t="s">
        <v>91</v>
      </c>
      <c r="AW501" s="13" t="s">
        <v>38</v>
      </c>
      <c r="AX501" s="13" t="s">
        <v>83</v>
      </c>
      <c r="AY501" s="267" t="s">
        <v>127</v>
      </c>
    </row>
    <row r="502" s="14" customFormat="1">
      <c r="A502" s="14"/>
      <c r="B502" s="268"/>
      <c r="C502" s="269"/>
      <c r="D502" s="250" t="s">
        <v>218</v>
      </c>
      <c r="E502" s="270" t="s">
        <v>1</v>
      </c>
      <c r="F502" s="271" t="s">
        <v>756</v>
      </c>
      <c r="G502" s="269"/>
      <c r="H502" s="272">
        <v>27.593</v>
      </c>
      <c r="I502" s="273"/>
      <c r="J502" s="269"/>
      <c r="K502" s="269"/>
      <c r="L502" s="274"/>
      <c r="M502" s="275"/>
      <c r="N502" s="276"/>
      <c r="O502" s="276"/>
      <c r="P502" s="276"/>
      <c r="Q502" s="276"/>
      <c r="R502" s="276"/>
      <c r="S502" s="276"/>
      <c r="T502" s="27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8" t="s">
        <v>218</v>
      </c>
      <c r="AU502" s="278" t="s">
        <v>93</v>
      </c>
      <c r="AV502" s="14" t="s">
        <v>93</v>
      </c>
      <c r="AW502" s="14" t="s">
        <v>38</v>
      </c>
      <c r="AX502" s="14" t="s">
        <v>83</v>
      </c>
      <c r="AY502" s="278" t="s">
        <v>127</v>
      </c>
    </row>
    <row r="503" s="16" customFormat="1">
      <c r="A503" s="16"/>
      <c r="B503" s="290"/>
      <c r="C503" s="291"/>
      <c r="D503" s="250" t="s">
        <v>218</v>
      </c>
      <c r="E503" s="292" t="s">
        <v>1</v>
      </c>
      <c r="F503" s="293" t="s">
        <v>291</v>
      </c>
      <c r="G503" s="291"/>
      <c r="H503" s="294">
        <v>27.593</v>
      </c>
      <c r="I503" s="295"/>
      <c r="J503" s="291"/>
      <c r="K503" s="291"/>
      <c r="L503" s="296"/>
      <c r="M503" s="297"/>
      <c r="N503" s="298"/>
      <c r="O503" s="298"/>
      <c r="P503" s="298"/>
      <c r="Q503" s="298"/>
      <c r="R503" s="298"/>
      <c r="S503" s="298"/>
      <c r="T503" s="299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300" t="s">
        <v>218</v>
      </c>
      <c r="AU503" s="300" t="s">
        <v>93</v>
      </c>
      <c r="AV503" s="16" t="s">
        <v>145</v>
      </c>
      <c r="AW503" s="16" t="s">
        <v>38</v>
      </c>
      <c r="AX503" s="16" t="s">
        <v>83</v>
      </c>
      <c r="AY503" s="300" t="s">
        <v>127</v>
      </c>
    </row>
    <row r="504" s="14" customFormat="1">
      <c r="A504" s="14"/>
      <c r="B504" s="268"/>
      <c r="C504" s="269"/>
      <c r="D504" s="250" t="s">
        <v>218</v>
      </c>
      <c r="E504" s="270" t="s">
        <v>1</v>
      </c>
      <c r="F504" s="271" t="s">
        <v>525</v>
      </c>
      <c r="G504" s="269"/>
      <c r="H504" s="272">
        <v>336.613</v>
      </c>
      <c r="I504" s="273"/>
      <c r="J504" s="269"/>
      <c r="K504" s="269"/>
      <c r="L504" s="274"/>
      <c r="M504" s="275"/>
      <c r="N504" s="276"/>
      <c r="O504" s="276"/>
      <c r="P504" s="276"/>
      <c r="Q504" s="276"/>
      <c r="R504" s="276"/>
      <c r="S504" s="276"/>
      <c r="T504" s="27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8" t="s">
        <v>218</v>
      </c>
      <c r="AU504" s="278" t="s">
        <v>93</v>
      </c>
      <c r="AV504" s="14" t="s">
        <v>93</v>
      </c>
      <c r="AW504" s="14" t="s">
        <v>38</v>
      </c>
      <c r="AX504" s="14" t="s">
        <v>83</v>
      </c>
      <c r="AY504" s="278" t="s">
        <v>127</v>
      </c>
    </row>
    <row r="505" s="14" customFormat="1">
      <c r="A505" s="14"/>
      <c r="B505" s="268"/>
      <c r="C505" s="269"/>
      <c r="D505" s="250" t="s">
        <v>218</v>
      </c>
      <c r="E505" s="270" t="s">
        <v>1</v>
      </c>
      <c r="F505" s="271" t="s">
        <v>757</v>
      </c>
      <c r="G505" s="269"/>
      <c r="H505" s="272">
        <v>28.559999999999999</v>
      </c>
      <c r="I505" s="273"/>
      <c r="J505" s="269"/>
      <c r="K505" s="269"/>
      <c r="L505" s="274"/>
      <c r="M505" s="275"/>
      <c r="N505" s="276"/>
      <c r="O505" s="276"/>
      <c r="P505" s="276"/>
      <c r="Q505" s="276"/>
      <c r="R505" s="276"/>
      <c r="S505" s="276"/>
      <c r="T505" s="27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8" t="s">
        <v>218</v>
      </c>
      <c r="AU505" s="278" t="s">
        <v>93</v>
      </c>
      <c r="AV505" s="14" t="s">
        <v>93</v>
      </c>
      <c r="AW505" s="14" t="s">
        <v>38</v>
      </c>
      <c r="AX505" s="14" t="s">
        <v>83</v>
      </c>
      <c r="AY505" s="278" t="s">
        <v>127</v>
      </c>
    </row>
    <row r="506" s="16" customFormat="1">
      <c r="A506" s="16"/>
      <c r="B506" s="290"/>
      <c r="C506" s="291"/>
      <c r="D506" s="250" t="s">
        <v>218</v>
      </c>
      <c r="E506" s="292" t="s">
        <v>1</v>
      </c>
      <c r="F506" s="293" t="s">
        <v>291</v>
      </c>
      <c r="G506" s="291"/>
      <c r="H506" s="294">
        <v>365.173</v>
      </c>
      <c r="I506" s="295"/>
      <c r="J506" s="291"/>
      <c r="K506" s="291"/>
      <c r="L506" s="296"/>
      <c r="M506" s="297"/>
      <c r="N506" s="298"/>
      <c r="O506" s="298"/>
      <c r="P506" s="298"/>
      <c r="Q506" s="298"/>
      <c r="R506" s="298"/>
      <c r="S506" s="298"/>
      <c r="T506" s="299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T506" s="300" t="s">
        <v>218</v>
      </c>
      <c r="AU506" s="300" t="s">
        <v>93</v>
      </c>
      <c r="AV506" s="16" t="s">
        <v>145</v>
      </c>
      <c r="AW506" s="16" t="s">
        <v>38</v>
      </c>
      <c r="AX506" s="16" t="s">
        <v>83</v>
      </c>
      <c r="AY506" s="300" t="s">
        <v>127</v>
      </c>
    </row>
    <row r="507" s="15" customFormat="1">
      <c r="A507" s="15"/>
      <c r="B507" s="279"/>
      <c r="C507" s="280"/>
      <c r="D507" s="250" t="s">
        <v>218</v>
      </c>
      <c r="E507" s="281" t="s">
        <v>1</v>
      </c>
      <c r="F507" s="282" t="s">
        <v>221</v>
      </c>
      <c r="G507" s="280"/>
      <c r="H507" s="283">
        <v>392.76600000000002</v>
      </c>
      <c r="I507" s="284"/>
      <c r="J507" s="280"/>
      <c r="K507" s="280"/>
      <c r="L507" s="285"/>
      <c r="M507" s="286"/>
      <c r="N507" s="287"/>
      <c r="O507" s="287"/>
      <c r="P507" s="287"/>
      <c r="Q507" s="287"/>
      <c r="R507" s="287"/>
      <c r="S507" s="287"/>
      <c r="T507" s="288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89" t="s">
        <v>218</v>
      </c>
      <c r="AU507" s="289" t="s">
        <v>93</v>
      </c>
      <c r="AV507" s="15" t="s">
        <v>152</v>
      </c>
      <c r="AW507" s="15" t="s">
        <v>38</v>
      </c>
      <c r="AX507" s="15" t="s">
        <v>91</v>
      </c>
      <c r="AY507" s="289" t="s">
        <v>127</v>
      </c>
    </row>
    <row r="508" s="2" customFormat="1" ht="16.5" customHeight="1">
      <c r="A508" s="40"/>
      <c r="B508" s="41"/>
      <c r="C508" s="237" t="s">
        <v>21</v>
      </c>
      <c r="D508" s="237" t="s">
        <v>130</v>
      </c>
      <c r="E508" s="238" t="s">
        <v>821</v>
      </c>
      <c r="F508" s="239" t="s">
        <v>822</v>
      </c>
      <c r="G508" s="240" t="s">
        <v>240</v>
      </c>
      <c r="H508" s="241">
        <v>315.39999999999998</v>
      </c>
      <c r="I508" s="242"/>
      <c r="J508" s="243">
        <f>ROUND(I508*H508,2)</f>
        <v>0</v>
      </c>
      <c r="K508" s="239" t="s">
        <v>569</v>
      </c>
      <c r="L508" s="46"/>
      <c r="M508" s="244" t="s">
        <v>1</v>
      </c>
      <c r="N508" s="245" t="s">
        <v>48</v>
      </c>
      <c r="O508" s="93"/>
      <c r="P508" s="246">
        <f>O508*H508</f>
        <v>0</v>
      </c>
      <c r="Q508" s="246">
        <v>0.0031199999999999999</v>
      </c>
      <c r="R508" s="246">
        <f>Q508*H508</f>
        <v>0.98404799999999992</v>
      </c>
      <c r="S508" s="246">
        <v>0</v>
      </c>
      <c r="T508" s="247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48" t="s">
        <v>286</v>
      </c>
      <c r="AT508" s="248" t="s">
        <v>130</v>
      </c>
      <c r="AU508" s="248" t="s">
        <v>93</v>
      </c>
      <c r="AY508" s="18" t="s">
        <v>127</v>
      </c>
      <c r="BE508" s="249">
        <f>IF(N508="základní",J508,0)</f>
        <v>0</v>
      </c>
      <c r="BF508" s="249">
        <f>IF(N508="snížená",J508,0)</f>
        <v>0</v>
      </c>
      <c r="BG508" s="249">
        <f>IF(N508="zákl. přenesená",J508,0)</f>
        <v>0</v>
      </c>
      <c r="BH508" s="249">
        <f>IF(N508="sníž. přenesená",J508,0)</f>
        <v>0</v>
      </c>
      <c r="BI508" s="249">
        <f>IF(N508="nulová",J508,0)</f>
        <v>0</v>
      </c>
      <c r="BJ508" s="18" t="s">
        <v>91</v>
      </c>
      <c r="BK508" s="249">
        <f>ROUND(I508*H508,2)</f>
        <v>0</v>
      </c>
      <c r="BL508" s="18" t="s">
        <v>286</v>
      </c>
      <c r="BM508" s="248" t="s">
        <v>823</v>
      </c>
    </row>
    <row r="509" s="2" customFormat="1">
      <c r="A509" s="40"/>
      <c r="B509" s="41"/>
      <c r="C509" s="42"/>
      <c r="D509" s="250" t="s">
        <v>137</v>
      </c>
      <c r="E509" s="42"/>
      <c r="F509" s="251" t="s">
        <v>824</v>
      </c>
      <c r="G509" s="42"/>
      <c r="H509" s="42"/>
      <c r="I509" s="146"/>
      <c r="J509" s="42"/>
      <c r="K509" s="42"/>
      <c r="L509" s="46"/>
      <c r="M509" s="252"/>
      <c r="N509" s="253"/>
      <c r="O509" s="93"/>
      <c r="P509" s="93"/>
      <c r="Q509" s="93"/>
      <c r="R509" s="93"/>
      <c r="S509" s="93"/>
      <c r="T509" s="94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8" t="s">
        <v>137</v>
      </c>
      <c r="AU509" s="18" t="s">
        <v>93</v>
      </c>
    </row>
    <row r="510" s="14" customFormat="1">
      <c r="A510" s="14"/>
      <c r="B510" s="268"/>
      <c r="C510" s="269"/>
      <c r="D510" s="250" t="s">
        <v>218</v>
      </c>
      <c r="E510" s="270" t="s">
        <v>1</v>
      </c>
      <c r="F510" s="271" t="s">
        <v>825</v>
      </c>
      <c r="G510" s="269"/>
      <c r="H510" s="272">
        <v>315.39999999999998</v>
      </c>
      <c r="I510" s="273"/>
      <c r="J510" s="269"/>
      <c r="K510" s="269"/>
      <c r="L510" s="274"/>
      <c r="M510" s="275"/>
      <c r="N510" s="276"/>
      <c r="O510" s="276"/>
      <c r="P510" s="276"/>
      <c r="Q510" s="276"/>
      <c r="R510" s="276"/>
      <c r="S510" s="276"/>
      <c r="T510" s="27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78" t="s">
        <v>218</v>
      </c>
      <c r="AU510" s="278" t="s">
        <v>93</v>
      </c>
      <c r="AV510" s="14" t="s">
        <v>93</v>
      </c>
      <c r="AW510" s="14" t="s">
        <v>38</v>
      </c>
      <c r="AX510" s="14" t="s">
        <v>83</v>
      </c>
      <c r="AY510" s="278" t="s">
        <v>127</v>
      </c>
    </row>
    <row r="511" s="15" customFormat="1">
      <c r="A511" s="15"/>
      <c r="B511" s="279"/>
      <c r="C511" s="280"/>
      <c r="D511" s="250" t="s">
        <v>218</v>
      </c>
      <c r="E511" s="281" t="s">
        <v>1</v>
      </c>
      <c r="F511" s="282" t="s">
        <v>221</v>
      </c>
      <c r="G511" s="280"/>
      <c r="H511" s="283">
        <v>315.39999999999998</v>
      </c>
      <c r="I511" s="284"/>
      <c r="J511" s="280"/>
      <c r="K511" s="280"/>
      <c r="L511" s="285"/>
      <c r="M511" s="286"/>
      <c r="N511" s="287"/>
      <c r="O511" s="287"/>
      <c r="P511" s="287"/>
      <c r="Q511" s="287"/>
      <c r="R511" s="287"/>
      <c r="S511" s="287"/>
      <c r="T511" s="288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89" t="s">
        <v>218</v>
      </c>
      <c r="AU511" s="289" t="s">
        <v>93</v>
      </c>
      <c r="AV511" s="15" t="s">
        <v>152</v>
      </c>
      <c r="AW511" s="15" t="s">
        <v>38</v>
      </c>
      <c r="AX511" s="15" t="s">
        <v>91</v>
      </c>
      <c r="AY511" s="289" t="s">
        <v>127</v>
      </c>
    </row>
    <row r="512" s="2" customFormat="1" ht="16.5" customHeight="1">
      <c r="A512" s="40"/>
      <c r="B512" s="41"/>
      <c r="C512" s="237" t="s">
        <v>826</v>
      </c>
      <c r="D512" s="237" t="s">
        <v>130</v>
      </c>
      <c r="E512" s="238" t="s">
        <v>827</v>
      </c>
      <c r="F512" s="239" t="s">
        <v>828</v>
      </c>
      <c r="G512" s="240" t="s">
        <v>829</v>
      </c>
      <c r="H512" s="311"/>
      <c r="I512" s="242"/>
      <c r="J512" s="243">
        <f>ROUND(I512*H512,2)</f>
        <v>0</v>
      </c>
      <c r="K512" s="239" t="s">
        <v>134</v>
      </c>
      <c r="L512" s="46"/>
      <c r="M512" s="244" t="s">
        <v>1</v>
      </c>
      <c r="N512" s="245" t="s">
        <v>48</v>
      </c>
      <c r="O512" s="93"/>
      <c r="P512" s="246">
        <f>O512*H512</f>
        <v>0</v>
      </c>
      <c r="Q512" s="246">
        <v>0</v>
      </c>
      <c r="R512" s="246">
        <f>Q512*H512</f>
        <v>0</v>
      </c>
      <c r="S512" s="246">
        <v>0</v>
      </c>
      <c r="T512" s="247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48" t="s">
        <v>286</v>
      </c>
      <c r="AT512" s="248" t="s">
        <v>130</v>
      </c>
      <c r="AU512" s="248" t="s">
        <v>93</v>
      </c>
      <c r="AY512" s="18" t="s">
        <v>127</v>
      </c>
      <c r="BE512" s="249">
        <f>IF(N512="základní",J512,0)</f>
        <v>0</v>
      </c>
      <c r="BF512" s="249">
        <f>IF(N512="snížená",J512,0)</f>
        <v>0</v>
      </c>
      <c r="BG512" s="249">
        <f>IF(N512="zákl. přenesená",J512,0)</f>
        <v>0</v>
      </c>
      <c r="BH512" s="249">
        <f>IF(N512="sníž. přenesená",J512,0)</f>
        <v>0</v>
      </c>
      <c r="BI512" s="249">
        <f>IF(N512="nulová",J512,0)</f>
        <v>0</v>
      </c>
      <c r="BJ512" s="18" t="s">
        <v>91</v>
      </c>
      <c r="BK512" s="249">
        <f>ROUND(I512*H512,2)</f>
        <v>0</v>
      </c>
      <c r="BL512" s="18" t="s">
        <v>286</v>
      </c>
      <c r="BM512" s="248" t="s">
        <v>830</v>
      </c>
    </row>
    <row r="513" s="12" customFormat="1" ht="22.8" customHeight="1">
      <c r="A513" s="12"/>
      <c r="B513" s="221"/>
      <c r="C513" s="222"/>
      <c r="D513" s="223" t="s">
        <v>82</v>
      </c>
      <c r="E513" s="235" t="s">
        <v>831</v>
      </c>
      <c r="F513" s="235" t="s">
        <v>832</v>
      </c>
      <c r="G513" s="222"/>
      <c r="H513" s="222"/>
      <c r="I513" s="225"/>
      <c r="J513" s="236">
        <f>BK513</f>
        <v>0</v>
      </c>
      <c r="K513" s="222"/>
      <c r="L513" s="227"/>
      <c r="M513" s="228"/>
      <c r="N513" s="229"/>
      <c r="O513" s="229"/>
      <c r="P513" s="230">
        <f>SUM(P514:P518)</f>
        <v>0</v>
      </c>
      <c r="Q513" s="229"/>
      <c r="R513" s="230">
        <f>SUM(R514:R518)</f>
        <v>0.050574239999999999</v>
      </c>
      <c r="S513" s="229"/>
      <c r="T513" s="231">
        <f>SUM(T514:T518)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32" t="s">
        <v>93</v>
      </c>
      <c r="AT513" s="233" t="s">
        <v>82</v>
      </c>
      <c r="AU513" s="233" t="s">
        <v>91</v>
      </c>
      <c r="AY513" s="232" t="s">
        <v>127</v>
      </c>
      <c r="BK513" s="234">
        <f>SUM(BK514:BK518)</f>
        <v>0</v>
      </c>
    </row>
    <row r="514" s="2" customFormat="1" ht="16.5" customHeight="1">
      <c r="A514" s="40"/>
      <c r="B514" s="41"/>
      <c r="C514" s="237" t="s">
        <v>833</v>
      </c>
      <c r="D514" s="237" t="s">
        <v>130</v>
      </c>
      <c r="E514" s="238" t="s">
        <v>834</v>
      </c>
      <c r="F514" s="239" t="s">
        <v>835</v>
      </c>
      <c r="G514" s="240" t="s">
        <v>216</v>
      </c>
      <c r="H514" s="241">
        <v>421.452</v>
      </c>
      <c r="I514" s="242"/>
      <c r="J514" s="243">
        <f>ROUND(I514*H514,2)</f>
        <v>0</v>
      </c>
      <c r="K514" s="239" t="s">
        <v>569</v>
      </c>
      <c r="L514" s="46"/>
      <c r="M514" s="244" t="s">
        <v>1</v>
      </c>
      <c r="N514" s="245" t="s">
        <v>48</v>
      </c>
      <c r="O514" s="93"/>
      <c r="P514" s="246">
        <f>O514*H514</f>
        <v>0</v>
      </c>
      <c r="Q514" s="246">
        <v>0.00012</v>
      </c>
      <c r="R514" s="246">
        <f>Q514*H514</f>
        <v>0.050574239999999999</v>
      </c>
      <c r="S514" s="246">
        <v>0</v>
      </c>
      <c r="T514" s="247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48" t="s">
        <v>286</v>
      </c>
      <c r="AT514" s="248" t="s">
        <v>130</v>
      </c>
      <c r="AU514" s="248" t="s">
        <v>93</v>
      </c>
      <c r="AY514" s="18" t="s">
        <v>127</v>
      </c>
      <c r="BE514" s="249">
        <f>IF(N514="základní",J514,0)</f>
        <v>0</v>
      </c>
      <c r="BF514" s="249">
        <f>IF(N514="snížená",J514,0)</f>
        <v>0</v>
      </c>
      <c r="BG514" s="249">
        <f>IF(N514="zákl. přenesená",J514,0)</f>
        <v>0</v>
      </c>
      <c r="BH514" s="249">
        <f>IF(N514="sníž. přenesená",J514,0)</f>
        <v>0</v>
      </c>
      <c r="BI514" s="249">
        <f>IF(N514="nulová",J514,0)</f>
        <v>0</v>
      </c>
      <c r="BJ514" s="18" t="s">
        <v>91</v>
      </c>
      <c r="BK514" s="249">
        <f>ROUND(I514*H514,2)</f>
        <v>0</v>
      </c>
      <c r="BL514" s="18" t="s">
        <v>286</v>
      </c>
      <c r="BM514" s="248" t="s">
        <v>836</v>
      </c>
    </row>
    <row r="515" s="13" customFormat="1">
      <c r="A515" s="13"/>
      <c r="B515" s="258"/>
      <c r="C515" s="259"/>
      <c r="D515" s="250" t="s">
        <v>218</v>
      </c>
      <c r="E515" s="260" t="s">
        <v>1</v>
      </c>
      <c r="F515" s="261" t="s">
        <v>837</v>
      </c>
      <c r="G515" s="259"/>
      <c r="H515" s="260" t="s">
        <v>1</v>
      </c>
      <c r="I515" s="262"/>
      <c r="J515" s="259"/>
      <c r="K515" s="259"/>
      <c r="L515" s="263"/>
      <c r="M515" s="264"/>
      <c r="N515" s="265"/>
      <c r="O515" s="265"/>
      <c r="P515" s="265"/>
      <c r="Q515" s="265"/>
      <c r="R515" s="265"/>
      <c r="S515" s="265"/>
      <c r="T515" s="26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7" t="s">
        <v>218</v>
      </c>
      <c r="AU515" s="267" t="s">
        <v>93</v>
      </c>
      <c r="AV515" s="13" t="s">
        <v>91</v>
      </c>
      <c r="AW515" s="13" t="s">
        <v>38</v>
      </c>
      <c r="AX515" s="13" t="s">
        <v>83</v>
      </c>
      <c r="AY515" s="267" t="s">
        <v>127</v>
      </c>
    </row>
    <row r="516" s="13" customFormat="1">
      <c r="A516" s="13"/>
      <c r="B516" s="258"/>
      <c r="C516" s="259"/>
      <c r="D516" s="250" t="s">
        <v>218</v>
      </c>
      <c r="E516" s="260" t="s">
        <v>1</v>
      </c>
      <c r="F516" s="261" t="s">
        <v>838</v>
      </c>
      <c r="G516" s="259"/>
      <c r="H516" s="260" t="s">
        <v>1</v>
      </c>
      <c r="I516" s="262"/>
      <c r="J516" s="259"/>
      <c r="K516" s="259"/>
      <c r="L516" s="263"/>
      <c r="M516" s="264"/>
      <c r="N516" s="265"/>
      <c r="O516" s="265"/>
      <c r="P516" s="265"/>
      <c r="Q516" s="265"/>
      <c r="R516" s="265"/>
      <c r="S516" s="265"/>
      <c r="T516" s="26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7" t="s">
        <v>218</v>
      </c>
      <c r="AU516" s="267" t="s">
        <v>93</v>
      </c>
      <c r="AV516" s="13" t="s">
        <v>91</v>
      </c>
      <c r="AW516" s="13" t="s">
        <v>38</v>
      </c>
      <c r="AX516" s="13" t="s">
        <v>83</v>
      </c>
      <c r="AY516" s="267" t="s">
        <v>127</v>
      </c>
    </row>
    <row r="517" s="14" customFormat="1">
      <c r="A517" s="14"/>
      <c r="B517" s="268"/>
      <c r="C517" s="269"/>
      <c r="D517" s="250" t="s">
        <v>218</v>
      </c>
      <c r="E517" s="270" t="s">
        <v>1</v>
      </c>
      <c r="F517" s="271" t="s">
        <v>839</v>
      </c>
      <c r="G517" s="269"/>
      <c r="H517" s="272">
        <v>421.452</v>
      </c>
      <c r="I517" s="273"/>
      <c r="J517" s="269"/>
      <c r="K517" s="269"/>
      <c r="L517" s="274"/>
      <c r="M517" s="275"/>
      <c r="N517" s="276"/>
      <c r="O517" s="276"/>
      <c r="P517" s="276"/>
      <c r="Q517" s="276"/>
      <c r="R517" s="276"/>
      <c r="S517" s="276"/>
      <c r="T517" s="277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8" t="s">
        <v>218</v>
      </c>
      <c r="AU517" s="278" t="s">
        <v>93</v>
      </c>
      <c r="AV517" s="14" t="s">
        <v>93</v>
      </c>
      <c r="AW517" s="14" t="s">
        <v>38</v>
      </c>
      <c r="AX517" s="14" t="s">
        <v>83</v>
      </c>
      <c r="AY517" s="278" t="s">
        <v>127</v>
      </c>
    </row>
    <row r="518" s="15" customFormat="1">
      <c r="A518" s="15"/>
      <c r="B518" s="279"/>
      <c r="C518" s="280"/>
      <c r="D518" s="250" t="s">
        <v>218</v>
      </c>
      <c r="E518" s="281" t="s">
        <v>1</v>
      </c>
      <c r="F518" s="282" t="s">
        <v>221</v>
      </c>
      <c r="G518" s="280"/>
      <c r="H518" s="283">
        <v>421.452</v>
      </c>
      <c r="I518" s="284"/>
      <c r="J518" s="280"/>
      <c r="K518" s="280"/>
      <c r="L518" s="285"/>
      <c r="M518" s="286"/>
      <c r="N518" s="287"/>
      <c r="O518" s="287"/>
      <c r="P518" s="287"/>
      <c r="Q518" s="287"/>
      <c r="R518" s="287"/>
      <c r="S518" s="287"/>
      <c r="T518" s="288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89" t="s">
        <v>218</v>
      </c>
      <c r="AU518" s="289" t="s">
        <v>93</v>
      </c>
      <c r="AV518" s="15" t="s">
        <v>152</v>
      </c>
      <c r="AW518" s="15" t="s">
        <v>38</v>
      </c>
      <c r="AX518" s="15" t="s">
        <v>91</v>
      </c>
      <c r="AY518" s="289" t="s">
        <v>127</v>
      </c>
    </row>
    <row r="519" s="12" customFormat="1" ht="22.8" customHeight="1">
      <c r="A519" s="12"/>
      <c r="B519" s="221"/>
      <c r="C519" s="222"/>
      <c r="D519" s="223" t="s">
        <v>82</v>
      </c>
      <c r="E519" s="235" t="s">
        <v>840</v>
      </c>
      <c r="F519" s="235" t="s">
        <v>841</v>
      </c>
      <c r="G519" s="222"/>
      <c r="H519" s="222"/>
      <c r="I519" s="225"/>
      <c r="J519" s="236">
        <f>BK519</f>
        <v>0</v>
      </c>
      <c r="K519" s="222"/>
      <c r="L519" s="227"/>
      <c r="M519" s="228"/>
      <c r="N519" s="229"/>
      <c r="O519" s="229"/>
      <c r="P519" s="230">
        <f>SUM(P520:P522)</f>
        <v>0</v>
      </c>
      <c r="Q519" s="229"/>
      <c r="R519" s="230">
        <f>SUM(R520:R522)</f>
        <v>0.061080000000000002</v>
      </c>
      <c r="S519" s="229"/>
      <c r="T519" s="231">
        <f>SUM(T520:T522)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32" t="s">
        <v>93</v>
      </c>
      <c r="AT519" s="233" t="s">
        <v>82</v>
      </c>
      <c r="AU519" s="233" t="s">
        <v>91</v>
      </c>
      <c r="AY519" s="232" t="s">
        <v>127</v>
      </c>
      <c r="BK519" s="234">
        <f>SUM(BK520:BK522)</f>
        <v>0</v>
      </c>
    </row>
    <row r="520" s="2" customFormat="1" ht="16.5" customHeight="1">
      <c r="A520" s="40"/>
      <c r="B520" s="41"/>
      <c r="C520" s="237" t="s">
        <v>842</v>
      </c>
      <c r="D520" s="237" t="s">
        <v>130</v>
      </c>
      <c r="E520" s="238" t="s">
        <v>843</v>
      </c>
      <c r="F520" s="239" t="s">
        <v>844</v>
      </c>
      <c r="G520" s="240" t="s">
        <v>216</v>
      </c>
      <c r="H520" s="241">
        <v>122.16</v>
      </c>
      <c r="I520" s="242"/>
      <c r="J520" s="243">
        <f>ROUND(I520*H520,2)</f>
        <v>0</v>
      </c>
      <c r="K520" s="239" t="s">
        <v>134</v>
      </c>
      <c r="L520" s="46"/>
      <c r="M520" s="244" t="s">
        <v>1</v>
      </c>
      <c r="N520" s="245" t="s">
        <v>48</v>
      </c>
      <c r="O520" s="93"/>
      <c r="P520" s="246">
        <f>O520*H520</f>
        <v>0</v>
      </c>
      <c r="Q520" s="246">
        <v>0.00050000000000000001</v>
      </c>
      <c r="R520" s="246">
        <f>Q520*H520</f>
        <v>0.061080000000000002</v>
      </c>
      <c r="S520" s="246">
        <v>0</v>
      </c>
      <c r="T520" s="247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48" t="s">
        <v>286</v>
      </c>
      <c r="AT520" s="248" t="s">
        <v>130</v>
      </c>
      <c r="AU520" s="248" t="s">
        <v>93</v>
      </c>
      <c r="AY520" s="18" t="s">
        <v>127</v>
      </c>
      <c r="BE520" s="249">
        <f>IF(N520="základní",J520,0)</f>
        <v>0</v>
      </c>
      <c r="BF520" s="249">
        <f>IF(N520="snížená",J520,0)</f>
        <v>0</v>
      </c>
      <c r="BG520" s="249">
        <f>IF(N520="zákl. přenesená",J520,0)</f>
        <v>0</v>
      </c>
      <c r="BH520" s="249">
        <f>IF(N520="sníž. přenesená",J520,0)</f>
        <v>0</v>
      </c>
      <c r="BI520" s="249">
        <f>IF(N520="nulová",J520,0)</f>
        <v>0</v>
      </c>
      <c r="BJ520" s="18" t="s">
        <v>91</v>
      </c>
      <c r="BK520" s="249">
        <f>ROUND(I520*H520,2)</f>
        <v>0</v>
      </c>
      <c r="BL520" s="18" t="s">
        <v>286</v>
      </c>
      <c r="BM520" s="248" t="s">
        <v>845</v>
      </c>
    </row>
    <row r="521" s="14" customFormat="1">
      <c r="A521" s="14"/>
      <c r="B521" s="268"/>
      <c r="C521" s="269"/>
      <c r="D521" s="250" t="s">
        <v>218</v>
      </c>
      <c r="E521" s="270" t="s">
        <v>1</v>
      </c>
      <c r="F521" s="271" t="s">
        <v>346</v>
      </c>
      <c r="G521" s="269"/>
      <c r="H521" s="272">
        <v>122.16</v>
      </c>
      <c r="I521" s="273"/>
      <c r="J521" s="269"/>
      <c r="K521" s="269"/>
      <c r="L521" s="274"/>
      <c r="M521" s="275"/>
      <c r="N521" s="276"/>
      <c r="O521" s="276"/>
      <c r="P521" s="276"/>
      <c r="Q521" s="276"/>
      <c r="R521" s="276"/>
      <c r="S521" s="276"/>
      <c r="T521" s="27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8" t="s">
        <v>218</v>
      </c>
      <c r="AU521" s="278" t="s">
        <v>93</v>
      </c>
      <c r="AV521" s="14" t="s">
        <v>93</v>
      </c>
      <c r="AW521" s="14" t="s">
        <v>38</v>
      </c>
      <c r="AX521" s="14" t="s">
        <v>83</v>
      </c>
      <c r="AY521" s="278" t="s">
        <v>127</v>
      </c>
    </row>
    <row r="522" s="15" customFormat="1">
      <c r="A522" s="15"/>
      <c r="B522" s="279"/>
      <c r="C522" s="280"/>
      <c r="D522" s="250" t="s">
        <v>218</v>
      </c>
      <c r="E522" s="281" t="s">
        <v>1</v>
      </c>
      <c r="F522" s="282" t="s">
        <v>221</v>
      </c>
      <c r="G522" s="280"/>
      <c r="H522" s="283">
        <v>122.16</v>
      </c>
      <c r="I522" s="284"/>
      <c r="J522" s="280"/>
      <c r="K522" s="280"/>
      <c r="L522" s="285"/>
      <c r="M522" s="286"/>
      <c r="N522" s="287"/>
      <c r="O522" s="287"/>
      <c r="P522" s="287"/>
      <c r="Q522" s="287"/>
      <c r="R522" s="287"/>
      <c r="S522" s="287"/>
      <c r="T522" s="288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89" t="s">
        <v>218</v>
      </c>
      <c r="AU522" s="289" t="s">
        <v>93</v>
      </c>
      <c r="AV522" s="15" t="s">
        <v>152</v>
      </c>
      <c r="AW522" s="15" t="s">
        <v>38</v>
      </c>
      <c r="AX522" s="15" t="s">
        <v>91</v>
      </c>
      <c r="AY522" s="289" t="s">
        <v>127</v>
      </c>
    </row>
    <row r="523" s="12" customFormat="1" ht="25.92" customHeight="1">
      <c r="A523" s="12"/>
      <c r="B523" s="221"/>
      <c r="C523" s="222"/>
      <c r="D523" s="223" t="s">
        <v>82</v>
      </c>
      <c r="E523" s="224" t="s">
        <v>846</v>
      </c>
      <c r="F523" s="224" t="s">
        <v>847</v>
      </c>
      <c r="G523" s="222"/>
      <c r="H523" s="222"/>
      <c r="I523" s="225"/>
      <c r="J523" s="226">
        <f>BK523</f>
        <v>0</v>
      </c>
      <c r="K523" s="222"/>
      <c r="L523" s="227"/>
      <c r="M523" s="228"/>
      <c r="N523" s="229"/>
      <c r="O523" s="229"/>
      <c r="P523" s="230">
        <f>SUM(P524:P527)</f>
        <v>0</v>
      </c>
      <c r="Q523" s="229"/>
      <c r="R523" s="230">
        <f>SUM(R524:R527)</f>
        <v>0</v>
      </c>
      <c r="S523" s="229"/>
      <c r="T523" s="231">
        <f>SUM(T524:T527)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32" t="s">
        <v>152</v>
      </c>
      <c r="AT523" s="233" t="s">
        <v>82</v>
      </c>
      <c r="AU523" s="233" t="s">
        <v>83</v>
      </c>
      <c r="AY523" s="232" t="s">
        <v>127</v>
      </c>
      <c r="BK523" s="234">
        <f>SUM(BK524:BK527)</f>
        <v>0</v>
      </c>
    </row>
    <row r="524" s="2" customFormat="1" ht="21.75" customHeight="1">
      <c r="A524" s="40"/>
      <c r="B524" s="41"/>
      <c r="C524" s="237" t="s">
        <v>848</v>
      </c>
      <c r="D524" s="237" t="s">
        <v>130</v>
      </c>
      <c r="E524" s="238" t="s">
        <v>849</v>
      </c>
      <c r="F524" s="239" t="s">
        <v>850</v>
      </c>
      <c r="G524" s="240" t="s">
        <v>216</v>
      </c>
      <c r="H524" s="241">
        <v>519.92600000000004</v>
      </c>
      <c r="I524" s="242"/>
      <c r="J524" s="243">
        <f>ROUND(I524*H524,2)</f>
        <v>0</v>
      </c>
      <c r="K524" s="239" t="s">
        <v>569</v>
      </c>
      <c r="L524" s="46"/>
      <c r="M524" s="244" t="s">
        <v>1</v>
      </c>
      <c r="N524" s="245" t="s">
        <v>48</v>
      </c>
      <c r="O524" s="93"/>
      <c r="P524" s="246">
        <f>O524*H524</f>
        <v>0</v>
      </c>
      <c r="Q524" s="246">
        <v>0</v>
      </c>
      <c r="R524" s="246">
        <f>Q524*H524</f>
        <v>0</v>
      </c>
      <c r="S524" s="246">
        <v>0</v>
      </c>
      <c r="T524" s="247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48" t="s">
        <v>851</v>
      </c>
      <c r="AT524" s="248" t="s">
        <v>130</v>
      </c>
      <c r="AU524" s="248" t="s">
        <v>91</v>
      </c>
      <c r="AY524" s="18" t="s">
        <v>127</v>
      </c>
      <c r="BE524" s="249">
        <f>IF(N524="základní",J524,0)</f>
        <v>0</v>
      </c>
      <c r="BF524" s="249">
        <f>IF(N524="snížená",J524,0)</f>
        <v>0</v>
      </c>
      <c r="BG524" s="249">
        <f>IF(N524="zákl. přenesená",J524,0)</f>
        <v>0</v>
      </c>
      <c r="BH524" s="249">
        <f>IF(N524="sníž. přenesená",J524,0)</f>
        <v>0</v>
      </c>
      <c r="BI524" s="249">
        <f>IF(N524="nulová",J524,0)</f>
        <v>0</v>
      </c>
      <c r="BJ524" s="18" t="s">
        <v>91</v>
      </c>
      <c r="BK524" s="249">
        <f>ROUND(I524*H524,2)</f>
        <v>0</v>
      </c>
      <c r="BL524" s="18" t="s">
        <v>851</v>
      </c>
      <c r="BM524" s="248" t="s">
        <v>852</v>
      </c>
    </row>
    <row r="525" s="2" customFormat="1">
      <c r="A525" s="40"/>
      <c r="B525" s="41"/>
      <c r="C525" s="42"/>
      <c r="D525" s="250" t="s">
        <v>137</v>
      </c>
      <c r="E525" s="42"/>
      <c r="F525" s="251" t="s">
        <v>853</v>
      </c>
      <c r="G525" s="42"/>
      <c r="H525" s="42"/>
      <c r="I525" s="146"/>
      <c r="J525" s="42"/>
      <c r="K525" s="42"/>
      <c r="L525" s="46"/>
      <c r="M525" s="252"/>
      <c r="N525" s="253"/>
      <c r="O525" s="93"/>
      <c r="P525" s="93"/>
      <c r="Q525" s="93"/>
      <c r="R525" s="93"/>
      <c r="S525" s="93"/>
      <c r="T525" s="94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8" t="s">
        <v>137</v>
      </c>
      <c r="AU525" s="18" t="s">
        <v>91</v>
      </c>
    </row>
    <row r="526" s="14" customFormat="1">
      <c r="A526" s="14"/>
      <c r="B526" s="268"/>
      <c r="C526" s="269"/>
      <c r="D526" s="250" t="s">
        <v>218</v>
      </c>
      <c r="E526" s="270" t="s">
        <v>1</v>
      </c>
      <c r="F526" s="271" t="s">
        <v>854</v>
      </c>
      <c r="G526" s="269"/>
      <c r="H526" s="272">
        <v>519.92600000000004</v>
      </c>
      <c r="I526" s="273"/>
      <c r="J526" s="269"/>
      <c r="K526" s="269"/>
      <c r="L526" s="274"/>
      <c r="M526" s="275"/>
      <c r="N526" s="276"/>
      <c r="O526" s="276"/>
      <c r="P526" s="276"/>
      <c r="Q526" s="276"/>
      <c r="R526" s="276"/>
      <c r="S526" s="276"/>
      <c r="T526" s="27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78" t="s">
        <v>218</v>
      </c>
      <c r="AU526" s="278" t="s">
        <v>91</v>
      </c>
      <c r="AV526" s="14" t="s">
        <v>93</v>
      </c>
      <c r="AW526" s="14" t="s">
        <v>38</v>
      </c>
      <c r="AX526" s="14" t="s">
        <v>83</v>
      </c>
      <c r="AY526" s="278" t="s">
        <v>127</v>
      </c>
    </row>
    <row r="527" s="15" customFormat="1">
      <c r="A527" s="15"/>
      <c r="B527" s="279"/>
      <c r="C527" s="280"/>
      <c r="D527" s="250" t="s">
        <v>218</v>
      </c>
      <c r="E527" s="281" t="s">
        <v>1</v>
      </c>
      <c r="F527" s="282" t="s">
        <v>221</v>
      </c>
      <c r="G527" s="280"/>
      <c r="H527" s="283">
        <v>519.92600000000004</v>
      </c>
      <c r="I527" s="284"/>
      <c r="J527" s="280"/>
      <c r="K527" s="280"/>
      <c r="L527" s="285"/>
      <c r="M527" s="286"/>
      <c r="N527" s="287"/>
      <c r="O527" s="287"/>
      <c r="P527" s="287"/>
      <c r="Q527" s="287"/>
      <c r="R527" s="287"/>
      <c r="S527" s="287"/>
      <c r="T527" s="288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89" t="s">
        <v>218</v>
      </c>
      <c r="AU527" s="289" t="s">
        <v>91</v>
      </c>
      <c r="AV527" s="15" t="s">
        <v>152</v>
      </c>
      <c r="AW527" s="15" t="s">
        <v>38</v>
      </c>
      <c r="AX527" s="15" t="s">
        <v>91</v>
      </c>
      <c r="AY527" s="289" t="s">
        <v>127</v>
      </c>
    </row>
    <row r="528" s="12" customFormat="1" ht="25.92" customHeight="1">
      <c r="A528" s="12"/>
      <c r="B528" s="221"/>
      <c r="C528" s="222"/>
      <c r="D528" s="223" t="s">
        <v>82</v>
      </c>
      <c r="E528" s="224" t="s">
        <v>855</v>
      </c>
      <c r="F528" s="224" t="s">
        <v>855</v>
      </c>
      <c r="G528" s="222"/>
      <c r="H528" s="222"/>
      <c r="I528" s="225"/>
      <c r="J528" s="226">
        <f>BK528</f>
        <v>0</v>
      </c>
      <c r="K528" s="222"/>
      <c r="L528" s="227"/>
      <c r="M528" s="228"/>
      <c r="N528" s="229"/>
      <c r="O528" s="229"/>
      <c r="P528" s="230">
        <f>P529</f>
        <v>0</v>
      </c>
      <c r="Q528" s="229"/>
      <c r="R528" s="230">
        <f>R529</f>
        <v>0</v>
      </c>
      <c r="S528" s="229"/>
      <c r="T528" s="231">
        <f>T529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32" t="s">
        <v>152</v>
      </c>
      <c r="AT528" s="233" t="s">
        <v>82</v>
      </c>
      <c r="AU528" s="233" t="s">
        <v>83</v>
      </c>
      <c r="AY528" s="232" t="s">
        <v>127</v>
      </c>
      <c r="BK528" s="234">
        <f>BK529</f>
        <v>0</v>
      </c>
    </row>
    <row r="529" s="12" customFormat="1" ht="22.8" customHeight="1">
      <c r="A529" s="12"/>
      <c r="B529" s="221"/>
      <c r="C529" s="222"/>
      <c r="D529" s="223" t="s">
        <v>82</v>
      </c>
      <c r="E529" s="235" t="s">
        <v>856</v>
      </c>
      <c r="F529" s="235" t="s">
        <v>857</v>
      </c>
      <c r="G529" s="222"/>
      <c r="H529" s="222"/>
      <c r="I529" s="225"/>
      <c r="J529" s="236">
        <f>BK529</f>
        <v>0</v>
      </c>
      <c r="K529" s="222"/>
      <c r="L529" s="227"/>
      <c r="M529" s="228"/>
      <c r="N529" s="229"/>
      <c r="O529" s="229"/>
      <c r="P529" s="230">
        <f>SUM(P530:P566)</f>
        <v>0</v>
      </c>
      <c r="Q529" s="229"/>
      <c r="R529" s="230">
        <f>SUM(R530:R566)</f>
        <v>0</v>
      </c>
      <c r="S529" s="229"/>
      <c r="T529" s="231">
        <f>SUM(T530:T566)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32" t="s">
        <v>152</v>
      </c>
      <c r="AT529" s="233" t="s">
        <v>82</v>
      </c>
      <c r="AU529" s="233" t="s">
        <v>91</v>
      </c>
      <c r="AY529" s="232" t="s">
        <v>127</v>
      </c>
      <c r="BK529" s="234">
        <f>SUM(BK530:BK566)</f>
        <v>0</v>
      </c>
    </row>
    <row r="530" s="2" customFormat="1" ht="21.75" customHeight="1">
      <c r="A530" s="40"/>
      <c r="B530" s="41"/>
      <c r="C530" s="237" t="s">
        <v>858</v>
      </c>
      <c r="D530" s="237" t="s">
        <v>130</v>
      </c>
      <c r="E530" s="238" t="s">
        <v>859</v>
      </c>
      <c r="F530" s="239" t="s">
        <v>860</v>
      </c>
      <c r="G530" s="240" t="s">
        <v>240</v>
      </c>
      <c r="H530" s="241">
        <v>447</v>
      </c>
      <c r="I530" s="242"/>
      <c r="J530" s="243">
        <f>ROUND(I530*H530,2)</f>
        <v>0</v>
      </c>
      <c r="K530" s="239" t="s">
        <v>569</v>
      </c>
      <c r="L530" s="46"/>
      <c r="M530" s="244" t="s">
        <v>1</v>
      </c>
      <c r="N530" s="245" t="s">
        <v>48</v>
      </c>
      <c r="O530" s="93"/>
      <c r="P530" s="246">
        <f>O530*H530</f>
        <v>0</v>
      </c>
      <c r="Q530" s="246">
        <v>0</v>
      </c>
      <c r="R530" s="246">
        <f>Q530*H530</f>
        <v>0</v>
      </c>
      <c r="S530" s="246">
        <v>0</v>
      </c>
      <c r="T530" s="247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48" t="s">
        <v>152</v>
      </c>
      <c r="AT530" s="248" t="s">
        <v>130</v>
      </c>
      <c r="AU530" s="248" t="s">
        <v>93</v>
      </c>
      <c r="AY530" s="18" t="s">
        <v>127</v>
      </c>
      <c r="BE530" s="249">
        <f>IF(N530="základní",J530,0)</f>
        <v>0</v>
      </c>
      <c r="BF530" s="249">
        <f>IF(N530="snížená",J530,0)</f>
        <v>0</v>
      </c>
      <c r="BG530" s="249">
        <f>IF(N530="zákl. přenesená",J530,0)</f>
        <v>0</v>
      </c>
      <c r="BH530" s="249">
        <f>IF(N530="sníž. přenesená",J530,0)</f>
        <v>0</v>
      </c>
      <c r="BI530" s="249">
        <f>IF(N530="nulová",J530,0)</f>
        <v>0</v>
      </c>
      <c r="BJ530" s="18" t="s">
        <v>91</v>
      </c>
      <c r="BK530" s="249">
        <f>ROUND(I530*H530,2)</f>
        <v>0</v>
      </c>
      <c r="BL530" s="18" t="s">
        <v>152</v>
      </c>
      <c r="BM530" s="248" t="s">
        <v>861</v>
      </c>
    </row>
    <row r="531" s="2" customFormat="1">
      <c r="A531" s="40"/>
      <c r="B531" s="41"/>
      <c r="C531" s="42"/>
      <c r="D531" s="250" t="s">
        <v>137</v>
      </c>
      <c r="E531" s="42"/>
      <c r="F531" s="251" t="s">
        <v>862</v>
      </c>
      <c r="G531" s="42"/>
      <c r="H531" s="42"/>
      <c r="I531" s="146"/>
      <c r="J531" s="42"/>
      <c r="K531" s="42"/>
      <c r="L531" s="46"/>
      <c r="M531" s="252"/>
      <c r="N531" s="253"/>
      <c r="O531" s="93"/>
      <c r="P531" s="93"/>
      <c r="Q531" s="93"/>
      <c r="R531" s="93"/>
      <c r="S531" s="93"/>
      <c r="T531" s="94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8" t="s">
        <v>137</v>
      </c>
      <c r="AU531" s="18" t="s">
        <v>93</v>
      </c>
    </row>
    <row r="532" s="14" customFormat="1">
      <c r="A532" s="14"/>
      <c r="B532" s="268"/>
      <c r="C532" s="269"/>
      <c r="D532" s="250" t="s">
        <v>218</v>
      </c>
      <c r="E532" s="270" t="s">
        <v>1</v>
      </c>
      <c r="F532" s="271" t="s">
        <v>863</v>
      </c>
      <c r="G532" s="269"/>
      <c r="H532" s="272">
        <v>447</v>
      </c>
      <c r="I532" s="273"/>
      <c r="J532" s="269"/>
      <c r="K532" s="269"/>
      <c r="L532" s="274"/>
      <c r="M532" s="275"/>
      <c r="N532" s="276"/>
      <c r="O532" s="276"/>
      <c r="P532" s="276"/>
      <c r="Q532" s="276"/>
      <c r="R532" s="276"/>
      <c r="S532" s="276"/>
      <c r="T532" s="27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78" t="s">
        <v>218</v>
      </c>
      <c r="AU532" s="278" t="s">
        <v>93</v>
      </c>
      <c r="AV532" s="14" t="s">
        <v>93</v>
      </c>
      <c r="AW532" s="14" t="s">
        <v>38</v>
      </c>
      <c r="AX532" s="14" t="s">
        <v>83</v>
      </c>
      <c r="AY532" s="278" t="s">
        <v>127</v>
      </c>
    </row>
    <row r="533" s="15" customFormat="1">
      <c r="A533" s="15"/>
      <c r="B533" s="279"/>
      <c r="C533" s="280"/>
      <c r="D533" s="250" t="s">
        <v>218</v>
      </c>
      <c r="E533" s="281" t="s">
        <v>1</v>
      </c>
      <c r="F533" s="282" t="s">
        <v>221</v>
      </c>
      <c r="G533" s="280"/>
      <c r="H533" s="283">
        <v>447</v>
      </c>
      <c r="I533" s="284"/>
      <c r="J533" s="280"/>
      <c r="K533" s="280"/>
      <c r="L533" s="285"/>
      <c r="M533" s="286"/>
      <c r="N533" s="287"/>
      <c r="O533" s="287"/>
      <c r="P533" s="287"/>
      <c r="Q533" s="287"/>
      <c r="R533" s="287"/>
      <c r="S533" s="287"/>
      <c r="T533" s="288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89" t="s">
        <v>218</v>
      </c>
      <c r="AU533" s="289" t="s">
        <v>93</v>
      </c>
      <c r="AV533" s="15" t="s">
        <v>152</v>
      </c>
      <c r="AW533" s="15" t="s">
        <v>38</v>
      </c>
      <c r="AX533" s="15" t="s">
        <v>91</v>
      </c>
      <c r="AY533" s="289" t="s">
        <v>127</v>
      </c>
    </row>
    <row r="534" s="2" customFormat="1" ht="21.75" customHeight="1">
      <c r="A534" s="40"/>
      <c r="B534" s="41"/>
      <c r="C534" s="237" t="s">
        <v>864</v>
      </c>
      <c r="D534" s="237" t="s">
        <v>130</v>
      </c>
      <c r="E534" s="238" t="s">
        <v>865</v>
      </c>
      <c r="F534" s="239" t="s">
        <v>866</v>
      </c>
      <c r="G534" s="240" t="s">
        <v>216</v>
      </c>
      <c r="H534" s="241">
        <v>122.16</v>
      </c>
      <c r="I534" s="242"/>
      <c r="J534" s="243">
        <f>ROUND(I534*H534,2)</f>
        <v>0</v>
      </c>
      <c r="K534" s="239" t="s">
        <v>569</v>
      </c>
      <c r="L534" s="46"/>
      <c r="M534" s="244" t="s">
        <v>1</v>
      </c>
      <c r="N534" s="245" t="s">
        <v>48</v>
      </c>
      <c r="O534" s="93"/>
      <c r="P534" s="246">
        <f>O534*H534</f>
        <v>0</v>
      </c>
      <c r="Q534" s="246">
        <v>0</v>
      </c>
      <c r="R534" s="246">
        <f>Q534*H534</f>
        <v>0</v>
      </c>
      <c r="S534" s="246">
        <v>0</v>
      </c>
      <c r="T534" s="247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48" t="s">
        <v>152</v>
      </c>
      <c r="AT534" s="248" t="s">
        <v>130</v>
      </c>
      <c r="AU534" s="248" t="s">
        <v>93</v>
      </c>
      <c r="AY534" s="18" t="s">
        <v>127</v>
      </c>
      <c r="BE534" s="249">
        <f>IF(N534="základní",J534,0)</f>
        <v>0</v>
      </c>
      <c r="BF534" s="249">
        <f>IF(N534="snížená",J534,0)</f>
        <v>0</v>
      </c>
      <c r="BG534" s="249">
        <f>IF(N534="zákl. přenesená",J534,0)</f>
        <v>0</v>
      </c>
      <c r="BH534" s="249">
        <f>IF(N534="sníž. přenesená",J534,0)</f>
        <v>0</v>
      </c>
      <c r="BI534" s="249">
        <f>IF(N534="nulová",J534,0)</f>
        <v>0</v>
      </c>
      <c r="BJ534" s="18" t="s">
        <v>91</v>
      </c>
      <c r="BK534" s="249">
        <f>ROUND(I534*H534,2)</f>
        <v>0</v>
      </c>
      <c r="BL534" s="18" t="s">
        <v>152</v>
      </c>
      <c r="BM534" s="248" t="s">
        <v>867</v>
      </c>
    </row>
    <row r="535" s="2" customFormat="1">
      <c r="A535" s="40"/>
      <c r="B535" s="41"/>
      <c r="C535" s="42"/>
      <c r="D535" s="250" t="s">
        <v>137</v>
      </c>
      <c r="E535" s="42"/>
      <c r="F535" s="251" t="s">
        <v>868</v>
      </c>
      <c r="G535" s="42"/>
      <c r="H535" s="42"/>
      <c r="I535" s="146"/>
      <c r="J535" s="42"/>
      <c r="K535" s="42"/>
      <c r="L535" s="46"/>
      <c r="M535" s="252"/>
      <c r="N535" s="253"/>
      <c r="O535" s="93"/>
      <c r="P535" s="93"/>
      <c r="Q535" s="93"/>
      <c r="R535" s="93"/>
      <c r="S535" s="93"/>
      <c r="T535" s="94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8" t="s">
        <v>137</v>
      </c>
      <c r="AU535" s="18" t="s">
        <v>93</v>
      </c>
    </row>
    <row r="536" s="14" customFormat="1">
      <c r="A536" s="14"/>
      <c r="B536" s="268"/>
      <c r="C536" s="269"/>
      <c r="D536" s="250" t="s">
        <v>218</v>
      </c>
      <c r="E536" s="270" t="s">
        <v>1</v>
      </c>
      <c r="F536" s="271" t="s">
        <v>869</v>
      </c>
      <c r="G536" s="269"/>
      <c r="H536" s="272">
        <v>122.16</v>
      </c>
      <c r="I536" s="273"/>
      <c r="J536" s="269"/>
      <c r="K536" s="269"/>
      <c r="L536" s="274"/>
      <c r="M536" s="275"/>
      <c r="N536" s="276"/>
      <c r="O536" s="276"/>
      <c r="P536" s="276"/>
      <c r="Q536" s="276"/>
      <c r="R536" s="276"/>
      <c r="S536" s="276"/>
      <c r="T536" s="27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8" t="s">
        <v>218</v>
      </c>
      <c r="AU536" s="278" t="s">
        <v>93</v>
      </c>
      <c r="AV536" s="14" t="s">
        <v>93</v>
      </c>
      <c r="AW536" s="14" t="s">
        <v>38</v>
      </c>
      <c r="AX536" s="14" t="s">
        <v>83</v>
      </c>
      <c r="AY536" s="278" t="s">
        <v>127</v>
      </c>
    </row>
    <row r="537" s="15" customFormat="1">
      <c r="A537" s="15"/>
      <c r="B537" s="279"/>
      <c r="C537" s="280"/>
      <c r="D537" s="250" t="s">
        <v>218</v>
      </c>
      <c r="E537" s="281" t="s">
        <v>1</v>
      </c>
      <c r="F537" s="282" t="s">
        <v>221</v>
      </c>
      <c r="G537" s="280"/>
      <c r="H537" s="283">
        <v>122.16</v>
      </c>
      <c r="I537" s="284"/>
      <c r="J537" s="280"/>
      <c r="K537" s="280"/>
      <c r="L537" s="285"/>
      <c r="M537" s="286"/>
      <c r="N537" s="287"/>
      <c r="O537" s="287"/>
      <c r="P537" s="287"/>
      <c r="Q537" s="287"/>
      <c r="R537" s="287"/>
      <c r="S537" s="287"/>
      <c r="T537" s="288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89" t="s">
        <v>218</v>
      </c>
      <c r="AU537" s="289" t="s">
        <v>93</v>
      </c>
      <c r="AV537" s="15" t="s">
        <v>152</v>
      </c>
      <c r="AW537" s="15" t="s">
        <v>38</v>
      </c>
      <c r="AX537" s="15" t="s">
        <v>91</v>
      </c>
      <c r="AY537" s="289" t="s">
        <v>127</v>
      </c>
    </row>
    <row r="538" s="2" customFormat="1" ht="16.5" customHeight="1">
      <c r="A538" s="40"/>
      <c r="B538" s="41"/>
      <c r="C538" s="237" t="s">
        <v>870</v>
      </c>
      <c r="D538" s="237" t="s">
        <v>130</v>
      </c>
      <c r="E538" s="238" t="s">
        <v>871</v>
      </c>
      <c r="F538" s="239" t="s">
        <v>872</v>
      </c>
      <c r="G538" s="240" t="s">
        <v>216</v>
      </c>
      <c r="H538" s="241">
        <v>28.199999999999999</v>
      </c>
      <c r="I538" s="242"/>
      <c r="J538" s="243">
        <f>ROUND(I538*H538,2)</f>
        <v>0</v>
      </c>
      <c r="K538" s="239" t="s">
        <v>569</v>
      </c>
      <c r="L538" s="46"/>
      <c r="M538" s="244" t="s">
        <v>1</v>
      </c>
      <c r="N538" s="245" t="s">
        <v>48</v>
      </c>
      <c r="O538" s="93"/>
      <c r="P538" s="246">
        <f>O538*H538</f>
        <v>0</v>
      </c>
      <c r="Q538" s="246">
        <v>0</v>
      </c>
      <c r="R538" s="246">
        <f>Q538*H538</f>
        <v>0</v>
      </c>
      <c r="S538" s="246">
        <v>0</v>
      </c>
      <c r="T538" s="247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48" t="s">
        <v>152</v>
      </c>
      <c r="AT538" s="248" t="s">
        <v>130</v>
      </c>
      <c r="AU538" s="248" t="s">
        <v>93</v>
      </c>
      <c r="AY538" s="18" t="s">
        <v>127</v>
      </c>
      <c r="BE538" s="249">
        <f>IF(N538="základní",J538,0)</f>
        <v>0</v>
      </c>
      <c r="BF538" s="249">
        <f>IF(N538="snížená",J538,0)</f>
        <v>0</v>
      </c>
      <c r="BG538" s="249">
        <f>IF(N538="zákl. přenesená",J538,0)</f>
        <v>0</v>
      </c>
      <c r="BH538" s="249">
        <f>IF(N538="sníž. přenesená",J538,0)</f>
        <v>0</v>
      </c>
      <c r="BI538" s="249">
        <f>IF(N538="nulová",J538,0)</f>
        <v>0</v>
      </c>
      <c r="BJ538" s="18" t="s">
        <v>91</v>
      </c>
      <c r="BK538" s="249">
        <f>ROUND(I538*H538,2)</f>
        <v>0</v>
      </c>
      <c r="BL538" s="18" t="s">
        <v>152</v>
      </c>
      <c r="BM538" s="248" t="s">
        <v>873</v>
      </c>
    </row>
    <row r="539" s="2" customFormat="1">
      <c r="A539" s="40"/>
      <c r="B539" s="41"/>
      <c r="C539" s="42"/>
      <c r="D539" s="250" t="s">
        <v>137</v>
      </c>
      <c r="E539" s="42"/>
      <c r="F539" s="251" t="s">
        <v>868</v>
      </c>
      <c r="G539" s="42"/>
      <c r="H539" s="42"/>
      <c r="I539" s="146"/>
      <c r="J539" s="42"/>
      <c r="K539" s="42"/>
      <c r="L539" s="46"/>
      <c r="M539" s="252"/>
      <c r="N539" s="253"/>
      <c r="O539" s="93"/>
      <c r="P539" s="93"/>
      <c r="Q539" s="93"/>
      <c r="R539" s="93"/>
      <c r="S539" s="93"/>
      <c r="T539" s="94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8" t="s">
        <v>137</v>
      </c>
      <c r="AU539" s="18" t="s">
        <v>93</v>
      </c>
    </row>
    <row r="540" s="13" customFormat="1">
      <c r="A540" s="13"/>
      <c r="B540" s="258"/>
      <c r="C540" s="259"/>
      <c r="D540" s="250" t="s">
        <v>218</v>
      </c>
      <c r="E540" s="260" t="s">
        <v>1</v>
      </c>
      <c r="F540" s="261" t="s">
        <v>874</v>
      </c>
      <c r="G540" s="259"/>
      <c r="H540" s="260" t="s">
        <v>1</v>
      </c>
      <c r="I540" s="262"/>
      <c r="J540" s="259"/>
      <c r="K540" s="259"/>
      <c r="L540" s="263"/>
      <c r="M540" s="264"/>
      <c r="N540" s="265"/>
      <c r="O540" s="265"/>
      <c r="P540" s="265"/>
      <c r="Q540" s="265"/>
      <c r="R540" s="265"/>
      <c r="S540" s="265"/>
      <c r="T540" s="26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7" t="s">
        <v>218</v>
      </c>
      <c r="AU540" s="267" t="s">
        <v>93</v>
      </c>
      <c r="AV540" s="13" t="s">
        <v>91</v>
      </c>
      <c r="AW540" s="13" t="s">
        <v>38</v>
      </c>
      <c r="AX540" s="13" t="s">
        <v>83</v>
      </c>
      <c r="AY540" s="267" t="s">
        <v>127</v>
      </c>
    </row>
    <row r="541" s="14" customFormat="1">
      <c r="A541" s="14"/>
      <c r="B541" s="268"/>
      <c r="C541" s="269"/>
      <c r="D541" s="250" t="s">
        <v>218</v>
      </c>
      <c r="E541" s="270" t="s">
        <v>1</v>
      </c>
      <c r="F541" s="271" t="s">
        <v>349</v>
      </c>
      <c r="G541" s="269"/>
      <c r="H541" s="272">
        <v>28.199999999999999</v>
      </c>
      <c r="I541" s="273"/>
      <c r="J541" s="269"/>
      <c r="K541" s="269"/>
      <c r="L541" s="274"/>
      <c r="M541" s="275"/>
      <c r="N541" s="276"/>
      <c r="O541" s="276"/>
      <c r="P541" s="276"/>
      <c r="Q541" s="276"/>
      <c r="R541" s="276"/>
      <c r="S541" s="276"/>
      <c r="T541" s="27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8" t="s">
        <v>218</v>
      </c>
      <c r="AU541" s="278" t="s">
        <v>93</v>
      </c>
      <c r="AV541" s="14" t="s">
        <v>93</v>
      </c>
      <c r="AW541" s="14" t="s">
        <v>38</v>
      </c>
      <c r="AX541" s="14" t="s">
        <v>83</v>
      </c>
      <c r="AY541" s="278" t="s">
        <v>127</v>
      </c>
    </row>
    <row r="542" s="15" customFormat="1">
      <c r="A542" s="15"/>
      <c r="B542" s="279"/>
      <c r="C542" s="280"/>
      <c r="D542" s="250" t="s">
        <v>218</v>
      </c>
      <c r="E542" s="281" t="s">
        <v>1</v>
      </c>
      <c r="F542" s="282" t="s">
        <v>221</v>
      </c>
      <c r="G542" s="280"/>
      <c r="H542" s="283">
        <v>28.199999999999999</v>
      </c>
      <c r="I542" s="284"/>
      <c r="J542" s="280"/>
      <c r="K542" s="280"/>
      <c r="L542" s="285"/>
      <c r="M542" s="286"/>
      <c r="N542" s="287"/>
      <c r="O542" s="287"/>
      <c r="P542" s="287"/>
      <c r="Q542" s="287"/>
      <c r="R542" s="287"/>
      <c r="S542" s="287"/>
      <c r="T542" s="288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89" t="s">
        <v>218</v>
      </c>
      <c r="AU542" s="289" t="s">
        <v>93</v>
      </c>
      <c r="AV542" s="15" t="s">
        <v>152</v>
      </c>
      <c r="AW542" s="15" t="s">
        <v>38</v>
      </c>
      <c r="AX542" s="15" t="s">
        <v>91</v>
      </c>
      <c r="AY542" s="289" t="s">
        <v>127</v>
      </c>
    </row>
    <row r="543" s="2" customFormat="1" ht="16.5" customHeight="1">
      <c r="A543" s="40"/>
      <c r="B543" s="41"/>
      <c r="C543" s="237" t="s">
        <v>875</v>
      </c>
      <c r="D543" s="237" t="s">
        <v>130</v>
      </c>
      <c r="E543" s="238" t="s">
        <v>876</v>
      </c>
      <c r="F543" s="239" t="s">
        <v>877</v>
      </c>
      <c r="G543" s="240" t="s">
        <v>133</v>
      </c>
      <c r="H543" s="241">
        <v>1</v>
      </c>
      <c r="I543" s="242"/>
      <c r="J543" s="243">
        <f>ROUND(I543*H543,2)</f>
        <v>0</v>
      </c>
      <c r="K543" s="239" t="s">
        <v>569</v>
      </c>
      <c r="L543" s="46"/>
      <c r="M543" s="244" t="s">
        <v>1</v>
      </c>
      <c r="N543" s="245" t="s">
        <v>48</v>
      </c>
      <c r="O543" s="93"/>
      <c r="P543" s="246">
        <f>O543*H543</f>
        <v>0</v>
      </c>
      <c r="Q543" s="246">
        <v>0</v>
      </c>
      <c r="R543" s="246">
        <f>Q543*H543</f>
        <v>0</v>
      </c>
      <c r="S543" s="246">
        <v>0</v>
      </c>
      <c r="T543" s="247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48" t="s">
        <v>152</v>
      </c>
      <c r="AT543" s="248" t="s">
        <v>130</v>
      </c>
      <c r="AU543" s="248" t="s">
        <v>93</v>
      </c>
      <c r="AY543" s="18" t="s">
        <v>127</v>
      </c>
      <c r="BE543" s="249">
        <f>IF(N543="základní",J543,0)</f>
        <v>0</v>
      </c>
      <c r="BF543" s="249">
        <f>IF(N543="snížená",J543,0)</f>
        <v>0</v>
      </c>
      <c r="BG543" s="249">
        <f>IF(N543="zákl. přenesená",J543,0)</f>
        <v>0</v>
      </c>
      <c r="BH543" s="249">
        <f>IF(N543="sníž. přenesená",J543,0)</f>
        <v>0</v>
      </c>
      <c r="BI543" s="249">
        <f>IF(N543="nulová",J543,0)</f>
        <v>0</v>
      </c>
      <c r="BJ543" s="18" t="s">
        <v>91</v>
      </c>
      <c r="BK543" s="249">
        <f>ROUND(I543*H543,2)</f>
        <v>0</v>
      </c>
      <c r="BL543" s="18" t="s">
        <v>152</v>
      </c>
      <c r="BM543" s="248" t="s">
        <v>878</v>
      </c>
    </row>
    <row r="544" s="2" customFormat="1">
      <c r="A544" s="40"/>
      <c r="B544" s="41"/>
      <c r="C544" s="42"/>
      <c r="D544" s="250" t="s">
        <v>137</v>
      </c>
      <c r="E544" s="42"/>
      <c r="F544" s="251" t="s">
        <v>879</v>
      </c>
      <c r="G544" s="42"/>
      <c r="H544" s="42"/>
      <c r="I544" s="146"/>
      <c r="J544" s="42"/>
      <c r="K544" s="42"/>
      <c r="L544" s="46"/>
      <c r="M544" s="252"/>
      <c r="N544" s="253"/>
      <c r="O544" s="93"/>
      <c r="P544" s="93"/>
      <c r="Q544" s="93"/>
      <c r="R544" s="93"/>
      <c r="S544" s="93"/>
      <c r="T544" s="94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8" t="s">
        <v>137</v>
      </c>
      <c r="AU544" s="18" t="s">
        <v>93</v>
      </c>
    </row>
    <row r="545" s="14" customFormat="1">
      <c r="A545" s="14"/>
      <c r="B545" s="268"/>
      <c r="C545" s="269"/>
      <c r="D545" s="250" t="s">
        <v>218</v>
      </c>
      <c r="E545" s="270" t="s">
        <v>1</v>
      </c>
      <c r="F545" s="271" t="s">
        <v>880</v>
      </c>
      <c r="G545" s="269"/>
      <c r="H545" s="272">
        <v>1</v>
      </c>
      <c r="I545" s="273"/>
      <c r="J545" s="269"/>
      <c r="K545" s="269"/>
      <c r="L545" s="274"/>
      <c r="M545" s="275"/>
      <c r="N545" s="276"/>
      <c r="O545" s="276"/>
      <c r="P545" s="276"/>
      <c r="Q545" s="276"/>
      <c r="R545" s="276"/>
      <c r="S545" s="276"/>
      <c r="T545" s="27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78" t="s">
        <v>218</v>
      </c>
      <c r="AU545" s="278" t="s">
        <v>93</v>
      </c>
      <c r="AV545" s="14" t="s">
        <v>93</v>
      </c>
      <c r="AW545" s="14" t="s">
        <v>38</v>
      </c>
      <c r="AX545" s="14" t="s">
        <v>83</v>
      </c>
      <c r="AY545" s="278" t="s">
        <v>127</v>
      </c>
    </row>
    <row r="546" s="15" customFormat="1">
      <c r="A546" s="15"/>
      <c r="B546" s="279"/>
      <c r="C546" s="280"/>
      <c r="D546" s="250" t="s">
        <v>218</v>
      </c>
      <c r="E546" s="281" t="s">
        <v>1</v>
      </c>
      <c r="F546" s="282" t="s">
        <v>221</v>
      </c>
      <c r="G546" s="280"/>
      <c r="H546" s="283">
        <v>1</v>
      </c>
      <c r="I546" s="284"/>
      <c r="J546" s="280"/>
      <c r="K546" s="280"/>
      <c r="L546" s="285"/>
      <c r="M546" s="286"/>
      <c r="N546" s="287"/>
      <c r="O546" s="287"/>
      <c r="P546" s="287"/>
      <c r="Q546" s="287"/>
      <c r="R546" s="287"/>
      <c r="S546" s="287"/>
      <c r="T546" s="288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89" t="s">
        <v>218</v>
      </c>
      <c r="AU546" s="289" t="s">
        <v>93</v>
      </c>
      <c r="AV546" s="15" t="s">
        <v>152</v>
      </c>
      <c r="AW546" s="15" t="s">
        <v>38</v>
      </c>
      <c r="AX546" s="15" t="s">
        <v>91</v>
      </c>
      <c r="AY546" s="289" t="s">
        <v>127</v>
      </c>
    </row>
    <row r="547" s="2" customFormat="1" ht="21.75" customHeight="1">
      <c r="A547" s="40"/>
      <c r="B547" s="41"/>
      <c r="C547" s="237" t="s">
        <v>881</v>
      </c>
      <c r="D547" s="237" t="s">
        <v>130</v>
      </c>
      <c r="E547" s="238" t="s">
        <v>882</v>
      </c>
      <c r="F547" s="239" t="s">
        <v>883</v>
      </c>
      <c r="G547" s="240" t="s">
        <v>568</v>
      </c>
      <c r="H547" s="241">
        <v>6</v>
      </c>
      <c r="I547" s="242"/>
      <c r="J547" s="243">
        <f>ROUND(I547*H547,2)</f>
        <v>0</v>
      </c>
      <c r="K547" s="239" t="s">
        <v>569</v>
      </c>
      <c r="L547" s="46"/>
      <c r="M547" s="244" t="s">
        <v>1</v>
      </c>
      <c r="N547" s="245" t="s">
        <v>48</v>
      </c>
      <c r="O547" s="93"/>
      <c r="P547" s="246">
        <f>O547*H547</f>
        <v>0</v>
      </c>
      <c r="Q547" s="246">
        <v>0</v>
      </c>
      <c r="R547" s="246">
        <f>Q547*H547</f>
        <v>0</v>
      </c>
      <c r="S547" s="246">
        <v>0</v>
      </c>
      <c r="T547" s="247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48" t="s">
        <v>152</v>
      </c>
      <c r="AT547" s="248" t="s">
        <v>130</v>
      </c>
      <c r="AU547" s="248" t="s">
        <v>93</v>
      </c>
      <c r="AY547" s="18" t="s">
        <v>127</v>
      </c>
      <c r="BE547" s="249">
        <f>IF(N547="základní",J547,0)</f>
        <v>0</v>
      </c>
      <c r="BF547" s="249">
        <f>IF(N547="snížená",J547,0)</f>
        <v>0</v>
      </c>
      <c r="BG547" s="249">
        <f>IF(N547="zákl. přenesená",J547,0)</f>
        <v>0</v>
      </c>
      <c r="BH547" s="249">
        <f>IF(N547="sníž. přenesená",J547,0)</f>
        <v>0</v>
      </c>
      <c r="BI547" s="249">
        <f>IF(N547="nulová",J547,0)</f>
        <v>0</v>
      </c>
      <c r="BJ547" s="18" t="s">
        <v>91</v>
      </c>
      <c r="BK547" s="249">
        <f>ROUND(I547*H547,2)</f>
        <v>0</v>
      </c>
      <c r="BL547" s="18" t="s">
        <v>152</v>
      </c>
      <c r="BM547" s="248" t="s">
        <v>884</v>
      </c>
    </row>
    <row r="548" s="2" customFormat="1">
      <c r="A548" s="40"/>
      <c r="B548" s="41"/>
      <c r="C548" s="42"/>
      <c r="D548" s="250" t="s">
        <v>137</v>
      </c>
      <c r="E548" s="42"/>
      <c r="F548" s="251" t="s">
        <v>879</v>
      </c>
      <c r="G548" s="42"/>
      <c r="H548" s="42"/>
      <c r="I548" s="146"/>
      <c r="J548" s="42"/>
      <c r="K548" s="42"/>
      <c r="L548" s="46"/>
      <c r="M548" s="252"/>
      <c r="N548" s="253"/>
      <c r="O548" s="93"/>
      <c r="P548" s="93"/>
      <c r="Q548" s="93"/>
      <c r="R548" s="93"/>
      <c r="S548" s="93"/>
      <c r="T548" s="94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8" t="s">
        <v>137</v>
      </c>
      <c r="AU548" s="18" t="s">
        <v>93</v>
      </c>
    </row>
    <row r="549" s="2" customFormat="1" ht="21.75" customHeight="1">
      <c r="A549" s="40"/>
      <c r="B549" s="41"/>
      <c r="C549" s="237" t="s">
        <v>885</v>
      </c>
      <c r="D549" s="237" t="s">
        <v>130</v>
      </c>
      <c r="E549" s="238" t="s">
        <v>886</v>
      </c>
      <c r="F549" s="239" t="s">
        <v>887</v>
      </c>
      <c r="G549" s="240" t="s">
        <v>240</v>
      </c>
      <c r="H549" s="241">
        <v>3</v>
      </c>
      <c r="I549" s="242"/>
      <c r="J549" s="243">
        <f>ROUND(I549*H549,2)</f>
        <v>0</v>
      </c>
      <c r="K549" s="239" t="s">
        <v>569</v>
      </c>
      <c r="L549" s="46"/>
      <c r="M549" s="244" t="s">
        <v>1</v>
      </c>
      <c r="N549" s="245" t="s">
        <v>48</v>
      </c>
      <c r="O549" s="93"/>
      <c r="P549" s="246">
        <f>O549*H549</f>
        <v>0</v>
      </c>
      <c r="Q549" s="246">
        <v>0</v>
      </c>
      <c r="R549" s="246">
        <f>Q549*H549</f>
        <v>0</v>
      </c>
      <c r="S549" s="246">
        <v>0</v>
      </c>
      <c r="T549" s="247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48" t="s">
        <v>152</v>
      </c>
      <c r="AT549" s="248" t="s">
        <v>130</v>
      </c>
      <c r="AU549" s="248" t="s">
        <v>93</v>
      </c>
      <c r="AY549" s="18" t="s">
        <v>127</v>
      </c>
      <c r="BE549" s="249">
        <f>IF(N549="základní",J549,0)</f>
        <v>0</v>
      </c>
      <c r="BF549" s="249">
        <f>IF(N549="snížená",J549,0)</f>
        <v>0</v>
      </c>
      <c r="BG549" s="249">
        <f>IF(N549="zákl. přenesená",J549,0)</f>
        <v>0</v>
      </c>
      <c r="BH549" s="249">
        <f>IF(N549="sníž. přenesená",J549,0)</f>
        <v>0</v>
      </c>
      <c r="BI549" s="249">
        <f>IF(N549="nulová",J549,0)</f>
        <v>0</v>
      </c>
      <c r="BJ549" s="18" t="s">
        <v>91</v>
      </c>
      <c r="BK549" s="249">
        <f>ROUND(I549*H549,2)</f>
        <v>0</v>
      </c>
      <c r="BL549" s="18" t="s">
        <v>152</v>
      </c>
      <c r="BM549" s="248" t="s">
        <v>888</v>
      </c>
    </row>
    <row r="550" s="2" customFormat="1">
      <c r="A550" s="40"/>
      <c r="B550" s="41"/>
      <c r="C550" s="42"/>
      <c r="D550" s="250" t="s">
        <v>137</v>
      </c>
      <c r="E550" s="42"/>
      <c r="F550" s="251" t="s">
        <v>879</v>
      </c>
      <c r="G550" s="42"/>
      <c r="H550" s="42"/>
      <c r="I550" s="146"/>
      <c r="J550" s="42"/>
      <c r="K550" s="42"/>
      <c r="L550" s="46"/>
      <c r="M550" s="252"/>
      <c r="N550" s="253"/>
      <c r="O550" s="93"/>
      <c r="P550" s="93"/>
      <c r="Q550" s="93"/>
      <c r="R550" s="93"/>
      <c r="S550" s="93"/>
      <c r="T550" s="94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8" t="s">
        <v>137</v>
      </c>
      <c r="AU550" s="18" t="s">
        <v>93</v>
      </c>
    </row>
    <row r="551" s="2" customFormat="1" ht="21.75" customHeight="1">
      <c r="A551" s="40"/>
      <c r="B551" s="41"/>
      <c r="C551" s="237" t="s">
        <v>889</v>
      </c>
      <c r="D551" s="237" t="s">
        <v>130</v>
      </c>
      <c r="E551" s="238" t="s">
        <v>890</v>
      </c>
      <c r="F551" s="239" t="s">
        <v>891</v>
      </c>
      <c r="G551" s="240" t="s">
        <v>240</v>
      </c>
      <c r="H551" s="241">
        <v>3</v>
      </c>
      <c r="I551" s="242"/>
      <c r="J551" s="243">
        <f>ROUND(I551*H551,2)</f>
        <v>0</v>
      </c>
      <c r="K551" s="239" t="s">
        <v>569</v>
      </c>
      <c r="L551" s="46"/>
      <c r="M551" s="244" t="s">
        <v>1</v>
      </c>
      <c r="N551" s="245" t="s">
        <v>48</v>
      </c>
      <c r="O551" s="93"/>
      <c r="P551" s="246">
        <f>O551*H551</f>
        <v>0</v>
      </c>
      <c r="Q551" s="246">
        <v>0</v>
      </c>
      <c r="R551" s="246">
        <f>Q551*H551</f>
        <v>0</v>
      </c>
      <c r="S551" s="246">
        <v>0</v>
      </c>
      <c r="T551" s="247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48" t="s">
        <v>152</v>
      </c>
      <c r="AT551" s="248" t="s">
        <v>130</v>
      </c>
      <c r="AU551" s="248" t="s">
        <v>93</v>
      </c>
      <c r="AY551" s="18" t="s">
        <v>127</v>
      </c>
      <c r="BE551" s="249">
        <f>IF(N551="základní",J551,0)</f>
        <v>0</v>
      </c>
      <c r="BF551" s="249">
        <f>IF(N551="snížená",J551,0)</f>
        <v>0</v>
      </c>
      <c r="BG551" s="249">
        <f>IF(N551="zákl. přenesená",J551,0)</f>
        <v>0</v>
      </c>
      <c r="BH551" s="249">
        <f>IF(N551="sníž. přenesená",J551,0)</f>
        <v>0</v>
      </c>
      <c r="BI551" s="249">
        <f>IF(N551="nulová",J551,0)</f>
        <v>0</v>
      </c>
      <c r="BJ551" s="18" t="s">
        <v>91</v>
      </c>
      <c r="BK551" s="249">
        <f>ROUND(I551*H551,2)</f>
        <v>0</v>
      </c>
      <c r="BL551" s="18" t="s">
        <v>152</v>
      </c>
      <c r="BM551" s="248" t="s">
        <v>892</v>
      </c>
    </row>
    <row r="552" s="2" customFormat="1">
      <c r="A552" s="40"/>
      <c r="B552" s="41"/>
      <c r="C552" s="42"/>
      <c r="D552" s="250" t="s">
        <v>137</v>
      </c>
      <c r="E552" s="42"/>
      <c r="F552" s="251" t="s">
        <v>879</v>
      </c>
      <c r="G552" s="42"/>
      <c r="H552" s="42"/>
      <c r="I552" s="146"/>
      <c r="J552" s="42"/>
      <c r="K552" s="42"/>
      <c r="L552" s="46"/>
      <c r="M552" s="252"/>
      <c r="N552" s="253"/>
      <c r="O552" s="93"/>
      <c r="P552" s="93"/>
      <c r="Q552" s="93"/>
      <c r="R552" s="93"/>
      <c r="S552" s="93"/>
      <c r="T552" s="94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8" t="s">
        <v>137</v>
      </c>
      <c r="AU552" s="18" t="s">
        <v>93</v>
      </c>
    </row>
    <row r="553" s="2" customFormat="1" ht="21.75" customHeight="1">
      <c r="A553" s="40"/>
      <c r="B553" s="41"/>
      <c r="C553" s="237" t="s">
        <v>893</v>
      </c>
      <c r="D553" s="237" t="s">
        <v>130</v>
      </c>
      <c r="E553" s="238" t="s">
        <v>894</v>
      </c>
      <c r="F553" s="239" t="s">
        <v>895</v>
      </c>
      <c r="G553" s="240" t="s">
        <v>240</v>
      </c>
      <c r="H553" s="241">
        <v>1.5</v>
      </c>
      <c r="I553" s="242"/>
      <c r="J553" s="243">
        <f>ROUND(I553*H553,2)</f>
        <v>0</v>
      </c>
      <c r="K553" s="239" t="s">
        <v>569</v>
      </c>
      <c r="L553" s="46"/>
      <c r="M553" s="244" t="s">
        <v>1</v>
      </c>
      <c r="N553" s="245" t="s">
        <v>48</v>
      </c>
      <c r="O553" s="93"/>
      <c r="P553" s="246">
        <f>O553*H553</f>
        <v>0</v>
      </c>
      <c r="Q553" s="246">
        <v>0</v>
      </c>
      <c r="R553" s="246">
        <f>Q553*H553</f>
        <v>0</v>
      </c>
      <c r="S553" s="246">
        <v>0</v>
      </c>
      <c r="T553" s="247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48" t="s">
        <v>152</v>
      </c>
      <c r="AT553" s="248" t="s">
        <v>130</v>
      </c>
      <c r="AU553" s="248" t="s">
        <v>93</v>
      </c>
      <c r="AY553" s="18" t="s">
        <v>127</v>
      </c>
      <c r="BE553" s="249">
        <f>IF(N553="základní",J553,0)</f>
        <v>0</v>
      </c>
      <c r="BF553" s="249">
        <f>IF(N553="snížená",J553,0)</f>
        <v>0</v>
      </c>
      <c r="BG553" s="249">
        <f>IF(N553="zákl. přenesená",J553,0)</f>
        <v>0</v>
      </c>
      <c r="BH553" s="249">
        <f>IF(N553="sníž. přenesená",J553,0)</f>
        <v>0</v>
      </c>
      <c r="BI553" s="249">
        <f>IF(N553="nulová",J553,0)</f>
        <v>0</v>
      </c>
      <c r="BJ553" s="18" t="s">
        <v>91</v>
      </c>
      <c r="BK553" s="249">
        <f>ROUND(I553*H553,2)</f>
        <v>0</v>
      </c>
      <c r="BL553" s="18" t="s">
        <v>152</v>
      </c>
      <c r="BM553" s="248" t="s">
        <v>896</v>
      </c>
    </row>
    <row r="554" s="2" customFormat="1">
      <c r="A554" s="40"/>
      <c r="B554" s="41"/>
      <c r="C554" s="42"/>
      <c r="D554" s="250" t="s">
        <v>137</v>
      </c>
      <c r="E554" s="42"/>
      <c r="F554" s="251" t="s">
        <v>879</v>
      </c>
      <c r="G554" s="42"/>
      <c r="H554" s="42"/>
      <c r="I554" s="146"/>
      <c r="J554" s="42"/>
      <c r="K554" s="42"/>
      <c r="L554" s="46"/>
      <c r="M554" s="252"/>
      <c r="N554" s="253"/>
      <c r="O554" s="93"/>
      <c r="P554" s="93"/>
      <c r="Q554" s="93"/>
      <c r="R554" s="93"/>
      <c r="S554" s="93"/>
      <c r="T554" s="94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8" t="s">
        <v>137</v>
      </c>
      <c r="AU554" s="18" t="s">
        <v>93</v>
      </c>
    </row>
    <row r="555" s="2" customFormat="1" ht="21.75" customHeight="1">
      <c r="A555" s="40"/>
      <c r="B555" s="41"/>
      <c r="C555" s="237" t="s">
        <v>897</v>
      </c>
      <c r="D555" s="237" t="s">
        <v>130</v>
      </c>
      <c r="E555" s="238" t="s">
        <v>898</v>
      </c>
      <c r="F555" s="239" t="s">
        <v>899</v>
      </c>
      <c r="G555" s="240" t="s">
        <v>240</v>
      </c>
      <c r="H555" s="241">
        <v>3.5499999999999998</v>
      </c>
      <c r="I555" s="242"/>
      <c r="J555" s="243">
        <f>ROUND(I555*H555,2)</f>
        <v>0</v>
      </c>
      <c r="K555" s="239" t="s">
        <v>569</v>
      </c>
      <c r="L555" s="46"/>
      <c r="M555" s="244" t="s">
        <v>1</v>
      </c>
      <c r="N555" s="245" t="s">
        <v>48</v>
      </c>
      <c r="O555" s="93"/>
      <c r="P555" s="246">
        <f>O555*H555</f>
        <v>0</v>
      </c>
      <c r="Q555" s="246">
        <v>0</v>
      </c>
      <c r="R555" s="246">
        <f>Q555*H555</f>
        <v>0</v>
      </c>
      <c r="S555" s="246">
        <v>0</v>
      </c>
      <c r="T555" s="247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48" t="s">
        <v>152</v>
      </c>
      <c r="AT555" s="248" t="s">
        <v>130</v>
      </c>
      <c r="AU555" s="248" t="s">
        <v>93</v>
      </c>
      <c r="AY555" s="18" t="s">
        <v>127</v>
      </c>
      <c r="BE555" s="249">
        <f>IF(N555="základní",J555,0)</f>
        <v>0</v>
      </c>
      <c r="BF555" s="249">
        <f>IF(N555="snížená",J555,0)</f>
        <v>0</v>
      </c>
      <c r="BG555" s="249">
        <f>IF(N555="zákl. přenesená",J555,0)</f>
        <v>0</v>
      </c>
      <c r="BH555" s="249">
        <f>IF(N555="sníž. přenesená",J555,0)</f>
        <v>0</v>
      </c>
      <c r="BI555" s="249">
        <f>IF(N555="nulová",J555,0)</f>
        <v>0</v>
      </c>
      <c r="BJ555" s="18" t="s">
        <v>91</v>
      </c>
      <c r="BK555" s="249">
        <f>ROUND(I555*H555,2)</f>
        <v>0</v>
      </c>
      <c r="BL555" s="18" t="s">
        <v>152</v>
      </c>
      <c r="BM555" s="248" t="s">
        <v>900</v>
      </c>
    </row>
    <row r="556" s="2" customFormat="1">
      <c r="A556" s="40"/>
      <c r="B556" s="41"/>
      <c r="C556" s="42"/>
      <c r="D556" s="250" t="s">
        <v>137</v>
      </c>
      <c r="E556" s="42"/>
      <c r="F556" s="251" t="s">
        <v>879</v>
      </c>
      <c r="G556" s="42"/>
      <c r="H556" s="42"/>
      <c r="I556" s="146"/>
      <c r="J556" s="42"/>
      <c r="K556" s="42"/>
      <c r="L556" s="46"/>
      <c r="M556" s="252"/>
      <c r="N556" s="253"/>
      <c r="O556" s="93"/>
      <c r="P556" s="93"/>
      <c r="Q556" s="93"/>
      <c r="R556" s="93"/>
      <c r="S556" s="93"/>
      <c r="T556" s="94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8" t="s">
        <v>137</v>
      </c>
      <c r="AU556" s="18" t="s">
        <v>93</v>
      </c>
    </row>
    <row r="557" s="2" customFormat="1" ht="21.75" customHeight="1">
      <c r="A557" s="40"/>
      <c r="B557" s="41"/>
      <c r="C557" s="237" t="s">
        <v>901</v>
      </c>
      <c r="D557" s="237" t="s">
        <v>130</v>
      </c>
      <c r="E557" s="238" t="s">
        <v>902</v>
      </c>
      <c r="F557" s="239" t="s">
        <v>903</v>
      </c>
      <c r="G557" s="240" t="s">
        <v>133</v>
      </c>
      <c r="H557" s="241">
        <v>1</v>
      </c>
      <c r="I557" s="242"/>
      <c r="J557" s="243">
        <f>ROUND(I557*H557,2)</f>
        <v>0</v>
      </c>
      <c r="K557" s="239" t="s">
        <v>569</v>
      </c>
      <c r="L557" s="46"/>
      <c r="M557" s="244" t="s">
        <v>1</v>
      </c>
      <c r="N557" s="245" t="s">
        <v>48</v>
      </c>
      <c r="O557" s="93"/>
      <c r="P557" s="246">
        <f>O557*H557</f>
        <v>0</v>
      </c>
      <c r="Q557" s="246">
        <v>0</v>
      </c>
      <c r="R557" s="246">
        <f>Q557*H557</f>
        <v>0</v>
      </c>
      <c r="S557" s="246">
        <v>0</v>
      </c>
      <c r="T557" s="247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48" t="s">
        <v>152</v>
      </c>
      <c r="AT557" s="248" t="s">
        <v>130</v>
      </c>
      <c r="AU557" s="248" t="s">
        <v>93</v>
      </c>
      <c r="AY557" s="18" t="s">
        <v>127</v>
      </c>
      <c r="BE557" s="249">
        <f>IF(N557="základní",J557,0)</f>
        <v>0</v>
      </c>
      <c r="BF557" s="249">
        <f>IF(N557="snížená",J557,0)</f>
        <v>0</v>
      </c>
      <c r="BG557" s="249">
        <f>IF(N557="zákl. přenesená",J557,0)</f>
        <v>0</v>
      </c>
      <c r="BH557" s="249">
        <f>IF(N557="sníž. přenesená",J557,0)</f>
        <v>0</v>
      </c>
      <c r="BI557" s="249">
        <f>IF(N557="nulová",J557,0)</f>
        <v>0</v>
      </c>
      <c r="BJ557" s="18" t="s">
        <v>91</v>
      </c>
      <c r="BK557" s="249">
        <f>ROUND(I557*H557,2)</f>
        <v>0</v>
      </c>
      <c r="BL557" s="18" t="s">
        <v>152</v>
      </c>
      <c r="BM557" s="248" t="s">
        <v>904</v>
      </c>
    </row>
    <row r="558" s="2" customFormat="1">
      <c r="A558" s="40"/>
      <c r="B558" s="41"/>
      <c r="C558" s="42"/>
      <c r="D558" s="250" t="s">
        <v>137</v>
      </c>
      <c r="E558" s="42"/>
      <c r="F558" s="251" t="s">
        <v>879</v>
      </c>
      <c r="G558" s="42"/>
      <c r="H558" s="42"/>
      <c r="I558" s="146"/>
      <c r="J558" s="42"/>
      <c r="K558" s="42"/>
      <c r="L558" s="46"/>
      <c r="M558" s="252"/>
      <c r="N558" s="253"/>
      <c r="O558" s="93"/>
      <c r="P558" s="93"/>
      <c r="Q558" s="93"/>
      <c r="R558" s="93"/>
      <c r="S558" s="93"/>
      <c r="T558" s="94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8" t="s">
        <v>137</v>
      </c>
      <c r="AU558" s="18" t="s">
        <v>93</v>
      </c>
    </row>
    <row r="559" s="2" customFormat="1" ht="21.75" customHeight="1">
      <c r="A559" s="40"/>
      <c r="B559" s="41"/>
      <c r="C559" s="237" t="s">
        <v>905</v>
      </c>
      <c r="D559" s="237" t="s">
        <v>130</v>
      </c>
      <c r="E559" s="238" t="s">
        <v>906</v>
      </c>
      <c r="F559" s="239" t="s">
        <v>907</v>
      </c>
      <c r="G559" s="240" t="s">
        <v>133</v>
      </c>
      <c r="H559" s="241">
        <v>1</v>
      </c>
      <c r="I559" s="242"/>
      <c r="J559" s="243">
        <f>ROUND(I559*H559,2)</f>
        <v>0</v>
      </c>
      <c r="K559" s="239" t="s">
        <v>569</v>
      </c>
      <c r="L559" s="46"/>
      <c r="M559" s="244" t="s">
        <v>1</v>
      </c>
      <c r="N559" s="245" t="s">
        <v>48</v>
      </c>
      <c r="O559" s="93"/>
      <c r="P559" s="246">
        <f>O559*H559</f>
        <v>0</v>
      </c>
      <c r="Q559" s="246">
        <v>0</v>
      </c>
      <c r="R559" s="246">
        <f>Q559*H559</f>
        <v>0</v>
      </c>
      <c r="S559" s="246">
        <v>0</v>
      </c>
      <c r="T559" s="247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48" t="s">
        <v>152</v>
      </c>
      <c r="AT559" s="248" t="s">
        <v>130</v>
      </c>
      <c r="AU559" s="248" t="s">
        <v>93</v>
      </c>
      <c r="AY559" s="18" t="s">
        <v>127</v>
      </c>
      <c r="BE559" s="249">
        <f>IF(N559="základní",J559,0)</f>
        <v>0</v>
      </c>
      <c r="BF559" s="249">
        <f>IF(N559="snížená",J559,0)</f>
        <v>0</v>
      </c>
      <c r="BG559" s="249">
        <f>IF(N559="zákl. přenesená",J559,0)</f>
        <v>0</v>
      </c>
      <c r="BH559" s="249">
        <f>IF(N559="sníž. přenesená",J559,0)</f>
        <v>0</v>
      </c>
      <c r="BI559" s="249">
        <f>IF(N559="nulová",J559,0)</f>
        <v>0</v>
      </c>
      <c r="BJ559" s="18" t="s">
        <v>91</v>
      </c>
      <c r="BK559" s="249">
        <f>ROUND(I559*H559,2)</f>
        <v>0</v>
      </c>
      <c r="BL559" s="18" t="s">
        <v>152</v>
      </c>
      <c r="BM559" s="248" t="s">
        <v>908</v>
      </c>
    </row>
    <row r="560" s="2" customFormat="1">
      <c r="A560" s="40"/>
      <c r="B560" s="41"/>
      <c r="C560" s="42"/>
      <c r="D560" s="250" t="s">
        <v>137</v>
      </c>
      <c r="E560" s="42"/>
      <c r="F560" s="251" t="s">
        <v>879</v>
      </c>
      <c r="G560" s="42"/>
      <c r="H560" s="42"/>
      <c r="I560" s="146"/>
      <c r="J560" s="42"/>
      <c r="K560" s="42"/>
      <c r="L560" s="46"/>
      <c r="M560" s="252"/>
      <c r="N560" s="253"/>
      <c r="O560" s="93"/>
      <c r="P560" s="93"/>
      <c r="Q560" s="93"/>
      <c r="R560" s="93"/>
      <c r="S560" s="93"/>
      <c r="T560" s="94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8" t="s">
        <v>137</v>
      </c>
      <c r="AU560" s="18" t="s">
        <v>93</v>
      </c>
    </row>
    <row r="561" s="14" customFormat="1">
      <c r="A561" s="14"/>
      <c r="B561" s="268"/>
      <c r="C561" s="269"/>
      <c r="D561" s="250" t="s">
        <v>218</v>
      </c>
      <c r="E561" s="270" t="s">
        <v>1</v>
      </c>
      <c r="F561" s="271" t="s">
        <v>880</v>
      </c>
      <c r="G561" s="269"/>
      <c r="H561" s="272">
        <v>1</v>
      </c>
      <c r="I561" s="273"/>
      <c r="J561" s="269"/>
      <c r="K561" s="269"/>
      <c r="L561" s="274"/>
      <c r="M561" s="275"/>
      <c r="N561" s="276"/>
      <c r="O561" s="276"/>
      <c r="P561" s="276"/>
      <c r="Q561" s="276"/>
      <c r="R561" s="276"/>
      <c r="S561" s="276"/>
      <c r="T561" s="27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78" t="s">
        <v>218</v>
      </c>
      <c r="AU561" s="278" t="s">
        <v>93</v>
      </c>
      <c r="AV561" s="14" t="s">
        <v>93</v>
      </c>
      <c r="AW561" s="14" t="s">
        <v>38</v>
      </c>
      <c r="AX561" s="14" t="s">
        <v>83</v>
      </c>
      <c r="AY561" s="278" t="s">
        <v>127</v>
      </c>
    </row>
    <row r="562" s="15" customFormat="1">
      <c r="A562" s="15"/>
      <c r="B562" s="279"/>
      <c r="C562" s="280"/>
      <c r="D562" s="250" t="s">
        <v>218</v>
      </c>
      <c r="E562" s="281" t="s">
        <v>1</v>
      </c>
      <c r="F562" s="282" t="s">
        <v>221</v>
      </c>
      <c r="G562" s="280"/>
      <c r="H562" s="283">
        <v>1</v>
      </c>
      <c r="I562" s="284"/>
      <c r="J562" s="280"/>
      <c r="K562" s="280"/>
      <c r="L562" s="285"/>
      <c r="M562" s="286"/>
      <c r="N562" s="287"/>
      <c r="O562" s="287"/>
      <c r="P562" s="287"/>
      <c r="Q562" s="287"/>
      <c r="R562" s="287"/>
      <c r="S562" s="287"/>
      <c r="T562" s="288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89" t="s">
        <v>218</v>
      </c>
      <c r="AU562" s="289" t="s">
        <v>93</v>
      </c>
      <c r="AV562" s="15" t="s">
        <v>152</v>
      </c>
      <c r="AW562" s="15" t="s">
        <v>38</v>
      </c>
      <c r="AX562" s="15" t="s">
        <v>91</v>
      </c>
      <c r="AY562" s="289" t="s">
        <v>127</v>
      </c>
    </row>
    <row r="563" s="2" customFormat="1" ht="21.75" customHeight="1">
      <c r="A563" s="40"/>
      <c r="B563" s="41"/>
      <c r="C563" s="237" t="s">
        <v>909</v>
      </c>
      <c r="D563" s="237" t="s">
        <v>130</v>
      </c>
      <c r="E563" s="238" t="s">
        <v>910</v>
      </c>
      <c r="F563" s="239" t="s">
        <v>911</v>
      </c>
      <c r="G563" s="240" t="s">
        <v>568</v>
      </c>
      <c r="H563" s="241">
        <v>22</v>
      </c>
      <c r="I563" s="242"/>
      <c r="J563" s="243">
        <f>ROUND(I563*H563,2)</f>
        <v>0</v>
      </c>
      <c r="K563" s="239" t="s">
        <v>569</v>
      </c>
      <c r="L563" s="46"/>
      <c r="M563" s="244" t="s">
        <v>1</v>
      </c>
      <c r="N563" s="245" t="s">
        <v>48</v>
      </c>
      <c r="O563" s="93"/>
      <c r="P563" s="246">
        <f>O563*H563</f>
        <v>0</v>
      </c>
      <c r="Q563" s="246">
        <v>0</v>
      </c>
      <c r="R563" s="246">
        <f>Q563*H563</f>
        <v>0</v>
      </c>
      <c r="S563" s="246">
        <v>0</v>
      </c>
      <c r="T563" s="247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48" t="s">
        <v>152</v>
      </c>
      <c r="AT563" s="248" t="s">
        <v>130</v>
      </c>
      <c r="AU563" s="248" t="s">
        <v>93</v>
      </c>
      <c r="AY563" s="18" t="s">
        <v>127</v>
      </c>
      <c r="BE563" s="249">
        <f>IF(N563="základní",J563,0)</f>
        <v>0</v>
      </c>
      <c r="BF563" s="249">
        <f>IF(N563="snížená",J563,0)</f>
        <v>0</v>
      </c>
      <c r="BG563" s="249">
        <f>IF(N563="zákl. přenesená",J563,0)</f>
        <v>0</v>
      </c>
      <c r="BH563" s="249">
        <f>IF(N563="sníž. přenesená",J563,0)</f>
        <v>0</v>
      </c>
      <c r="BI563" s="249">
        <f>IF(N563="nulová",J563,0)</f>
        <v>0</v>
      </c>
      <c r="BJ563" s="18" t="s">
        <v>91</v>
      </c>
      <c r="BK563" s="249">
        <f>ROUND(I563*H563,2)</f>
        <v>0</v>
      </c>
      <c r="BL563" s="18" t="s">
        <v>152</v>
      </c>
      <c r="BM563" s="248" t="s">
        <v>912</v>
      </c>
    </row>
    <row r="564" s="2" customFormat="1">
      <c r="A564" s="40"/>
      <c r="B564" s="41"/>
      <c r="C564" s="42"/>
      <c r="D564" s="250" t="s">
        <v>137</v>
      </c>
      <c r="E564" s="42"/>
      <c r="F564" s="251" t="s">
        <v>913</v>
      </c>
      <c r="G564" s="42"/>
      <c r="H564" s="42"/>
      <c r="I564" s="146"/>
      <c r="J564" s="42"/>
      <c r="K564" s="42"/>
      <c r="L564" s="46"/>
      <c r="M564" s="252"/>
      <c r="N564" s="253"/>
      <c r="O564" s="93"/>
      <c r="P564" s="93"/>
      <c r="Q564" s="93"/>
      <c r="R564" s="93"/>
      <c r="S564" s="93"/>
      <c r="T564" s="94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8" t="s">
        <v>137</v>
      </c>
      <c r="AU564" s="18" t="s">
        <v>93</v>
      </c>
    </row>
    <row r="565" s="14" customFormat="1">
      <c r="A565" s="14"/>
      <c r="B565" s="268"/>
      <c r="C565" s="269"/>
      <c r="D565" s="250" t="s">
        <v>218</v>
      </c>
      <c r="E565" s="270" t="s">
        <v>1</v>
      </c>
      <c r="F565" s="271" t="s">
        <v>914</v>
      </c>
      <c r="G565" s="269"/>
      <c r="H565" s="272">
        <v>22</v>
      </c>
      <c r="I565" s="273"/>
      <c r="J565" s="269"/>
      <c r="K565" s="269"/>
      <c r="L565" s="274"/>
      <c r="M565" s="275"/>
      <c r="N565" s="276"/>
      <c r="O565" s="276"/>
      <c r="P565" s="276"/>
      <c r="Q565" s="276"/>
      <c r="R565" s="276"/>
      <c r="S565" s="276"/>
      <c r="T565" s="27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78" t="s">
        <v>218</v>
      </c>
      <c r="AU565" s="278" t="s">
        <v>93</v>
      </c>
      <c r="AV565" s="14" t="s">
        <v>93</v>
      </c>
      <c r="AW565" s="14" t="s">
        <v>38</v>
      </c>
      <c r="AX565" s="14" t="s">
        <v>83</v>
      </c>
      <c r="AY565" s="278" t="s">
        <v>127</v>
      </c>
    </row>
    <row r="566" s="15" customFormat="1">
      <c r="A566" s="15"/>
      <c r="B566" s="279"/>
      <c r="C566" s="280"/>
      <c r="D566" s="250" t="s">
        <v>218</v>
      </c>
      <c r="E566" s="281" t="s">
        <v>1</v>
      </c>
      <c r="F566" s="282" t="s">
        <v>221</v>
      </c>
      <c r="G566" s="280"/>
      <c r="H566" s="283">
        <v>22</v>
      </c>
      <c r="I566" s="284"/>
      <c r="J566" s="280"/>
      <c r="K566" s="280"/>
      <c r="L566" s="285"/>
      <c r="M566" s="312"/>
      <c r="N566" s="313"/>
      <c r="O566" s="313"/>
      <c r="P566" s="313"/>
      <c r="Q566" s="313"/>
      <c r="R566" s="313"/>
      <c r="S566" s="313"/>
      <c r="T566" s="314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89" t="s">
        <v>218</v>
      </c>
      <c r="AU566" s="289" t="s">
        <v>93</v>
      </c>
      <c r="AV566" s="15" t="s">
        <v>152</v>
      </c>
      <c r="AW566" s="15" t="s">
        <v>38</v>
      </c>
      <c r="AX566" s="15" t="s">
        <v>91</v>
      </c>
      <c r="AY566" s="289" t="s">
        <v>127</v>
      </c>
    </row>
    <row r="567" s="2" customFormat="1" ht="6.96" customHeight="1">
      <c r="A567" s="40"/>
      <c r="B567" s="68"/>
      <c r="C567" s="69"/>
      <c r="D567" s="69"/>
      <c r="E567" s="69"/>
      <c r="F567" s="69"/>
      <c r="G567" s="69"/>
      <c r="H567" s="69"/>
      <c r="I567" s="185"/>
      <c r="J567" s="69"/>
      <c r="K567" s="69"/>
      <c r="L567" s="46"/>
      <c r="M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</row>
  </sheetData>
  <sheetProtection sheet="1" autoFilter="0" formatColumns="0" formatRows="0" objects="1" scenarios="1" spinCount="100000" saltValue="Pnn0a7xNXx01RwQlqXj8aOEluZPLEyWN23h9jJcdIBrCg7ShzMSqVZEGGyiO5LLsTVuIs+oIDXjpsOq1hqQBvg==" hashValue="PehboGhxpveoDUbMZZIegLbOFJn78YJOUZ2KtSVK2HsNHsjBiJP7jDFeRcJntCSG3KpFF6doDJPXkGXGRr5WGg==" algorithmName="SHA-512" password="E785"/>
  <autoFilter ref="C134:K566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DESKTOP-4EPUNVH\Moje</dc:creator>
  <cp:lastModifiedBy>DESKTOP-4EPUNVH\Moje</cp:lastModifiedBy>
  <dcterms:created xsi:type="dcterms:W3CDTF">2020-03-31T16:30:30Z</dcterms:created>
  <dcterms:modified xsi:type="dcterms:W3CDTF">2020-03-31T16:30:34Z</dcterms:modified>
</cp:coreProperties>
</file>