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SO100 - CHODNÍK" sheetId="2" r:id="rId2"/>
    <sheet name="SO300 - ODVODNĚNÍ PK" sheetId="3" r:id="rId3"/>
    <sheet name="000 - Vedlejší rozpočtové..." sheetId="4" r:id="rId4"/>
    <sheet name="Seznam figur" sheetId="5" r:id="rId5"/>
  </sheets>
  <definedNames>
    <definedName name="_xlnm._FilterDatabase" localSheetId="3" hidden="1">'000 - Vedlejší rozpočtové...'!$C$115:$K$132</definedName>
    <definedName name="_xlnm._FilterDatabase" localSheetId="1" hidden="1">'SO100 - CHODNÍK'!$C$123:$K$451</definedName>
    <definedName name="_xlnm._FilterDatabase" localSheetId="2" hidden="1">'SO300 - ODVODNĚNÍ PK'!$C$124:$K$289</definedName>
    <definedName name="_xlnm.Print_Area" localSheetId="3">'000 - Vedlejší rozpočtové...'!$C$103:$K$132</definedName>
    <definedName name="_xlnm.Print_Area" localSheetId="0">'Rekapitulace stavby'!$D$4:$AO$76,'Rekapitulace stavby'!$C$82:$AQ$98</definedName>
    <definedName name="_xlnm.Print_Area" localSheetId="4">'Seznam figur'!$C$4:$G$246</definedName>
    <definedName name="_xlnm.Print_Area" localSheetId="1">'SO100 - CHODNÍK'!$C$111:$K$451</definedName>
    <definedName name="_xlnm.Print_Area" localSheetId="2">'SO300 - ODVODNĚNÍ PK'!$C$112:$K$289</definedName>
    <definedName name="_xlnm.Print_Titles" localSheetId="0">'Rekapitulace stavby'!$92:$92</definedName>
    <definedName name="_xlnm.Print_Titles" localSheetId="1">'SO100 - CHODNÍK'!$123:$123</definedName>
    <definedName name="_xlnm.Print_Titles" localSheetId="2">'SO300 - ODVODNĚNÍ PK'!$124:$124</definedName>
    <definedName name="_xlnm.Print_Titles" localSheetId="3">'000 - Vedlejší rozpočtové...'!$115:$115</definedName>
    <definedName name="_xlnm.Print_Titles" localSheetId="4">'Seznam figur'!$9:$9</definedName>
  </definedNames>
  <calcPr calcId="162913"/>
</workbook>
</file>

<file path=xl/sharedStrings.xml><?xml version="1.0" encoding="utf-8"?>
<sst xmlns="http://schemas.openxmlformats.org/spreadsheetml/2006/main" count="6013" uniqueCount="1059">
  <si>
    <t>Export Komplet</t>
  </si>
  <si>
    <t/>
  </si>
  <si>
    <t>2.0</t>
  </si>
  <si>
    <t>False</t>
  </si>
  <si>
    <t>{e8fef3ad-d79d-4dc6-aae3-3660dc1ab576}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</si>
  <si>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</si>
  <si>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</si>
  <si>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</si>
  <si>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</si>
  <si>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</si>
  <si>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</si>
  <si>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</si>
  <si>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</si>
  <si>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</t>
  </si>
  <si>
    <t>Stavba:</t>
  </si>
  <si>
    <t>Chodník podél ul. Závodní u čp. 471</t>
  </si>
  <si>
    <t>KSO:</t>
  </si>
  <si>
    <t>CC-CZ:</t>
  </si>
  <si>
    <t>Místo:</t>
  </si>
  <si>
    <t>Petřvald</t>
  </si>
  <si>
    <t>Datum:</t>
  </si>
  <si>
    <t>Zadavatel:</t>
  </si>
  <si>
    <t>IČ:</t>
  </si>
  <si>
    <t>00297593</t>
  </si>
  <si>
    <t>Město Petřvald</t>
  </si>
  <si>
    <t>DIČ:</t>
  </si>
  <si>
    <t>Zhotovitel:</t>
  </si>
  <si>
    <t xml:space="preserve"> </t>
  </si>
  <si>
    <t>Projektant:</t>
  </si>
  <si>
    <t>01081608</t>
  </si>
  <si>
    <t>Ing. Pavol Lipták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</si>
  <si>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</si>
  <si>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</si>
  <si>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</si>
  <si>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</si>
  <si>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</si>
  <si>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</si>
  <si>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</si>
  <si>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</si>
  <si>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</si>
  <si>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</si>
  <si>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</si>
  <si>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</si>
  <si>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</si>
  <si>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</si>
  <si>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</si>
  <si>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</si>
  <si>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</si>
  <si>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</si>
  <si>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</si>
  <si>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</si>
  <si>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</si>
  <si>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</si>
  <si>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</si>
  <si>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</si>
  <si>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</si>
  <si>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</si>
  <si>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</si>
  <si>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</si>
  <si>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</si>
  <si>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</si>
  <si>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</si>
  <si>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</si>
  <si>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</si>
  <si>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</si>
  <si>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</si>
  <si>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</si>
  <si>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</si>
  <si>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</si>
  <si>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</si>
  <si>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</si>
  <si>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</si>
  <si>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</si>
  <si>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</si>
  <si>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</si>
  <si>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</si>
  <si>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</si>
  <si>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</si>
  <si>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</si>
  <si>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SO100</t>
  </si>
  <si>
    <t>CHODNÍK</t>
  </si>
  <si>
    <t>STA</t>
  </si>
  <si>
    <t>1</t>
  </si>
  <si>
    <t>{0dbcacb3-c86b-48ff-9620-b0b3b6da96a1}</t>
  </si>
  <si>
    <t>2</t>
  </si>
  <si>
    <t>SO300</t>
  </si>
  <si>
    <t>ODVODNĚNÍ PK</t>
  </si>
  <si>
    <t>{48a2c720-7127-4f8c-a947-42e7f1cbaaae}</t>
  </si>
  <si>
    <t>000</t>
  </si>
  <si>
    <t>Vedlejší rozpočtové náklady</t>
  </si>
  <si>
    <t>{de60b92e-b591-4b64-9fe7-e554d56f0d6d}</t>
  </si>
  <si>
    <t>dem_obruby</t>
  </si>
  <si>
    <t>58,7</t>
  </si>
  <si>
    <t>dl_60</t>
  </si>
  <si>
    <t>159,35</t>
  </si>
  <si>
    <t>KRYCÍ LIST SOUPISU PRACÍ</t>
  </si>
  <si>
    <t>dl_60_prirodni</t>
  </si>
  <si>
    <t>154,8</t>
  </si>
  <si>
    <t>dl_60_slep_cervena</t>
  </si>
  <si>
    <t>3,3</t>
  </si>
  <si>
    <t>dl_60_vodicí</t>
  </si>
  <si>
    <t>1,25</t>
  </si>
  <si>
    <t>dl_80</t>
  </si>
  <si>
    <t>51,5</t>
  </si>
  <si>
    <t>Objekt:</t>
  </si>
  <si>
    <t>dl_80_prirodni</t>
  </si>
  <si>
    <t>44,5</t>
  </si>
  <si>
    <t>SO100 - CHODNÍK</t>
  </si>
  <si>
    <t>dl_80_slep_cervena</t>
  </si>
  <si>
    <t>3,6</t>
  </si>
  <si>
    <t>dl_80_vodicí</t>
  </si>
  <si>
    <t>3,4</t>
  </si>
  <si>
    <t>hloub</t>
  </si>
  <si>
    <t>16,44</t>
  </si>
  <si>
    <t>chodnik</t>
  </si>
  <si>
    <t>480,18</t>
  </si>
  <si>
    <t>3</t>
  </si>
  <si>
    <t>o1</t>
  </si>
  <si>
    <t>82</t>
  </si>
  <si>
    <t>o2</t>
  </si>
  <si>
    <t>22,6</t>
  </si>
  <si>
    <t>o3</t>
  </si>
  <si>
    <t>47</t>
  </si>
  <si>
    <t>o4</t>
  </si>
  <si>
    <t>90</t>
  </si>
  <si>
    <t>o5a</t>
  </si>
  <si>
    <t>9,5</t>
  </si>
  <si>
    <t>o5b</t>
  </si>
  <si>
    <t>11,1</t>
  </si>
  <si>
    <t>o6</t>
  </si>
  <si>
    <t>očištěné_kostky</t>
  </si>
  <si>
    <t>3,52</t>
  </si>
  <si>
    <t>očištěné_obruby</t>
  </si>
  <si>
    <t>35,22</t>
  </si>
  <si>
    <t>odkop</t>
  </si>
  <si>
    <t>151,41</t>
  </si>
  <si>
    <t>stání</t>
  </si>
  <si>
    <t>253,2</t>
  </si>
  <si>
    <t>suť</t>
  </si>
  <si>
    <t>24,545</t>
  </si>
  <si>
    <t>vyb_hmoty</t>
  </si>
  <si>
    <t>5,825</t>
  </si>
  <si>
    <t>vybour_kostky</t>
  </si>
  <si>
    <t>44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</si>
  <si>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</si>
  <si>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</si>
  <si>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</si>
  <si>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</si>
  <si>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</si>
  <si>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</si>
  <si>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</si>
  <si>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</si>
  <si>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</si>
  <si>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</si>
  <si>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</si>
  <si>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</si>
  <si>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</si>
  <si>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</si>
  <si>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</si>
  <si>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</si>
  <si>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</si>
  <si>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</si>
  <si>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</si>
  <si>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</si>
  <si>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</si>
  <si>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</si>
  <si>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</si>
  <si>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</si>
  <si>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</si>
  <si>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</si>
  <si>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</si>
  <si>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</si>
  <si>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</si>
  <si>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</si>
  <si>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</si>
  <si>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</si>
  <si>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</si>
  <si>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</si>
  <si>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</si>
  <si>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1052633261</t>
  </si>
  <si>
    <t>PP</t>
  </si>
  <si>
    <t>Odstranění křovin a stromů s odstraněním kořenů ručně průměru kmene do 100 mm jakékoliv plochy v rovině nebo ve svahu o sklonu do 1:5</t>
  </si>
  <si>
    <t>VV</t>
  </si>
  <si>
    <t>"za plotem do vzd. 1,5 m od plotu" 23*1</t>
  </si>
  <si>
    <t>113106123</t>
  </si>
  <si>
    <t>Rozebrání dlažeb ze zámkových dlaždic komunikací pro pěší ručně</t>
  </si>
  <si>
    <t>579449907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</si>
  <si>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</si>
  <si>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"stáv. chodník místa pro přecházení" 4</t>
  </si>
  <si>
    <t>113106171</t>
  </si>
  <si>
    <t>Rozebrání dlažeb vozovek ze zámkové dlažby s ložem z kameniva ručně</t>
  </si>
  <si>
    <t>1619763387</t>
  </si>
  <si>
    <t>"chodní kolem místa pro přecházení západní strana" 11 "z toho slepecká dlažba 1,9 m2"</t>
  </si>
  <si>
    <t>"chodní kolem místa pro přecházení východní strana" 25 "z toho slepecká dlažba 2,2 m2"</t>
  </si>
  <si>
    <t>dem_dlazba</t>
  </si>
  <si>
    <t>Součet</t>
  </si>
  <si>
    <t>113107182</t>
  </si>
  <si>
    <t>Odstranění podkladu živičného tl 100 mm strojně pl přes 50 do 200 m2</t>
  </si>
  <si>
    <t>-1385927934</t>
  </si>
  <si>
    <t>"stávající asf. sjezd" 35</t>
  </si>
  <si>
    <t>5</t>
  </si>
  <si>
    <t>113154124</t>
  </si>
  <si>
    <t>Frézování živičného krytu tl 100 mm pruh š 1 m pl do 500 m2 bez překážek v trase</t>
  </si>
  <si>
    <t>-672109475</t>
  </si>
  <si>
    <t>Frézování živičného podkladu nebo krytu  s naložením na dopravní prostředek plochy do 500 m2 bez překážek v trase pruhu šířky přes 0,5 m do 1 m, tloušťky vrstvy 100 mm</t>
  </si>
  <si>
    <t>"pracovní pruh " (84 + 5+ 5)*0,7</t>
  </si>
  <si>
    <t>6</t>
  </si>
  <si>
    <t>113202111</t>
  </si>
  <si>
    <t>Vytrhání obrub krajníků obrubníků stojatých</t>
  </si>
  <si>
    <t>m</t>
  </si>
  <si>
    <t>893565788</t>
  </si>
  <si>
    <t>"podél silnice od sjezdu po vpust u nároží" 39</t>
  </si>
  <si>
    <t>"po stranách sjezdu" 9,2+5,5</t>
  </si>
  <si>
    <t>"místo pro přecházení u zastávky" 5</t>
  </si>
  <si>
    <t>7</t>
  </si>
  <si>
    <t>113203111</t>
  </si>
  <si>
    <t>Vytrhání obrub z dlažebních kostek</t>
  </si>
  <si>
    <t>872147603</t>
  </si>
  <si>
    <t>"jednořádek podél silnice od sjezdu po vpust u nároží" 39</t>
  </si>
  <si>
    <t>"jednořádek podél místa pro přecházení u zastávky" 5</t>
  </si>
  <si>
    <t>8</t>
  </si>
  <si>
    <t>121101102</t>
  </si>
  <si>
    <t>Sejmutí ornice s přemístěním na vzdálenost do 100 m</t>
  </si>
  <si>
    <t>m3</t>
  </si>
  <si>
    <t>1006464132</t>
  </si>
  <si>
    <t>"tl. 20cm v rozsahu trvalého odnětí půdy" 20*0,2</t>
  </si>
  <si>
    <t>9</t>
  </si>
  <si>
    <t>122202202</t>
  </si>
  <si>
    <t>Odkopávky a prokopávky nezapažené pro silnice objemu do 1000 m3 v hornině tř. 3</t>
  </si>
  <si>
    <t>-1612196440</t>
  </si>
  <si>
    <t>"chodník km 0,000 - 0,020" 0,54*20</t>
  </si>
  <si>
    <t>"chodník km 0,020 - 0,040" 0,26*20</t>
  </si>
  <si>
    <t>"chodník + sjezd  km 0,062 - 0,070" 2,2*8</t>
  </si>
  <si>
    <t>"chodník + sjezd km 0,070 - 0,074" 3,2*4</t>
  </si>
  <si>
    <t>"chodník + schody km 0,074 - 0,076" 1,6*2</t>
  </si>
  <si>
    <t>"chodník km 0,076 - 0,090" 1,1*14</t>
  </si>
  <si>
    <t>"chodník km 0,090 - 0,103" 0,65*13</t>
  </si>
  <si>
    <t>"chodník stáv." 4*0,29</t>
  </si>
  <si>
    <t>"výměnná vrstva chodník" (115+60+4)"m2"*0,3 + "výměnna vrstva sjezd" 55*0,3</t>
  </si>
  <si>
    <t>"odkop za oplocením" 6*0,3</t>
  </si>
  <si>
    <t>"odkopávky při reprofilaci příkopu, 0,4m3/m" 12*0,4</t>
  </si>
  <si>
    <t>10</t>
  </si>
  <si>
    <t>122202209</t>
  </si>
  <si>
    <t>Příplatek k odkopávkám a prokopávkám pro silnice v hornině tř. 3 za lepivost</t>
  </si>
  <si>
    <t>20560106</t>
  </si>
  <si>
    <t>11</t>
  </si>
  <si>
    <t>120001101</t>
  </si>
  <si>
    <t>Příplatek za ztížení odkopávky nebo prokkopávky v blízkosti inženýrských sítí</t>
  </si>
  <si>
    <t>1361036610</t>
  </si>
  <si>
    <t>"ruční výkop pro chodník v prostoru vodov. přípojek a vodom. šahcty km 0,000-0,004" 4*1,8*0,59</t>
  </si>
  <si>
    <t>"ruční výkop pro chodníku v ochranném pásmu plyn. přípojky km 0,006-0,008" 2*1,8*0,59</t>
  </si>
  <si>
    <t>"ruční výkop pro chodníku v ochranném pásmu plynovodní a vodov. přípojky km 0,077-0,081" 4*2,3*0,59</t>
  </si>
  <si>
    <t>"ruční výkop pro obnažení nn vedení" 10*1*0,8</t>
  </si>
  <si>
    <t>12</t>
  </si>
  <si>
    <t>131201101</t>
  </si>
  <si>
    <t>Hloubení jam nezapažených v hornině tř. 3 objemu do 100 m3</t>
  </si>
  <si>
    <t>585196633</t>
  </si>
  <si>
    <t>Hloubení nezapažených jam a zářezů s urovnáním dna do předepsaného profilu a spádu v hornině tř. 3 do 100 m3</t>
  </si>
  <si>
    <t>"sloupky plotu" 13*1,0*3,14*0,25*0,25</t>
  </si>
  <si>
    <t>13</t>
  </si>
  <si>
    <t>131201109</t>
  </si>
  <si>
    <t>Příplatek za lepivost u hloubení jam nezapažených v hornině tř. 3</t>
  </si>
  <si>
    <t>-1667653264</t>
  </si>
  <si>
    <t>Hloubení nezapažených jam a zářezů s urovnáním dna do předepsaného profilu a spádu Příplatek k cenám za lepivost horniny tř. 3</t>
  </si>
  <si>
    <t>14</t>
  </si>
  <si>
    <t>132201101</t>
  </si>
  <si>
    <t>Hloubení rýh š do 600 mm v hornině tř. 3 objemu do 100 m3</t>
  </si>
  <si>
    <t>-1896212592</t>
  </si>
  <si>
    <t>"pro drenáž" (39+43,2)*0,2</t>
  </si>
  <si>
    <t>132201109</t>
  </si>
  <si>
    <t>Příplatek za lepivost k hloubení rýh š do 600 mm v hornině tř. 3</t>
  </si>
  <si>
    <t>1122334617</t>
  </si>
  <si>
    <t>16</t>
  </si>
  <si>
    <t>162701105</t>
  </si>
  <si>
    <t>Vodorovné přemístění do 10000 m výkopku/sypaniny z horniny tř. 1 až 4</t>
  </si>
  <si>
    <t>2077644585</t>
  </si>
  <si>
    <t>Vodorovné přemístění výkopku nebo sypaniny po suchu  na obvyklém dopravním prostředku, bez naložení výkopku, avšak se složením bez rozhrnutí z horniny tř. 1 až 4 na vzdálenost přes 9 000 do 10 000 m</t>
  </si>
  <si>
    <t>odkop+hloub</t>
  </si>
  <si>
    <t>17</t>
  </si>
  <si>
    <t>167101101</t>
  </si>
  <si>
    <t>Nakládání výkopku z hornin tř. 1 až 4 do 100 m3</t>
  </si>
  <si>
    <t>1753594815</t>
  </si>
  <si>
    <t>18</t>
  </si>
  <si>
    <t>171201211</t>
  </si>
  <si>
    <t>Poplatek za uložení stavebního odpadu - zeminy a kameniva na skládce</t>
  </si>
  <si>
    <t>t</t>
  </si>
  <si>
    <t>1493903721</t>
  </si>
  <si>
    <t>Poplatek za uložení stavebního odpadu na skládce (skládkovné) zeminy a kameniva zatříděného do Katalogu odpadů pod kódem 170 504</t>
  </si>
  <si>
    <t>2* (odkop+hloub)</t>
  </si>
  <si>
    <t>19</t>
  </si>
  <si>
    <t>181111111</t>
  </si>
  <si>
    <t>Plošná úprava terénu do 500 m2 zemina tř 1 až 4 nerovnosti do 100 mm v rovinně a svahu do 1:5</t>
  </si>
  <si>
    <t>1694992403</t>
  </si>
  <si>
    <t>Plošná úprava terénu v zemině tř. 1 až 4 s urovnáním povrchu bez doplnění ornice souvislé plochy do 500 m2 při nerovnostech terénu přes 50 do 100 mm v rovině nebo na svahu do 1:5</t>
  </si>
  <si>
    <t>"úprava vně chodníku" 50</t>
  </si>
  <si>
    <t>20</t>
  </si>
  <si>
    <t>181111112</t>
  </si>
  <si>
    <t>Plošná úprava terénu do 500 m2 zemina tř 1 až 4 nerovnosti do 100 mm ve svahu do 1:2</t>
  </si>
  <si>
    <t>-19979055</t>
  </si>
  <si>
    <t>Plošná úprava terénu v zemině tř. 1 až 4 s urovnáním povrchu bez doplnění ornice souvislé plochy do 500 m2 při nerovnostech terénu přes 50 do 100 mm na svahu přes 1:5 do 1:2</t>
  </si>
  <si>
    <t>"svahy vně chodníku včetně svahu příkopy" 110</t>
  </si>
  <si>
    <t>181411131</t>
  </si>
  <si>
    <t>Založení parkového trávníku výsevem plochy do 1000 m2 v rovině a ve svahu do 1:5</t>
  </si>
  <si>
    <t>846557693</t>
  </si>
  <si>
    <t>22</t>
  </si>
  <si>
    <t>181411132</t>
  </si>
  <si>
    <t>Založení parkového trávníku výsevem plochy do 1000 m2 ve svahu do 1:2</t>
  </si>
  <si>
    <t>73633303</t>
  </si>
  <si>
    <t>Založení trávníku na půdě předem připravené plochy do 1000 m2 výsevem včetně utažení parkového na svahu přes 1:5 do 1:2</t>
  </si>
  <si>
    <t>23</t>
  </si>
  <si>
    <t>M</t>
  </si>
  <si>
    <t>00572410</t>
  </si>
  <si>
    <t>osivo směs travní parková</t>
  </si>
  <si>
    <t>kg</t>
  </si>
  <si>
    <t>-532449291</t>
  </si>
  <si>
    <t>160*0,025</t>
  </si>
  <si>
    <t>24</t>
  </si>
  <si>
    <t>181951102</t>
  </si>
  <si>
    <t>Úprava pláně v hornině tř. 1 až 4 se zhutněním</t>
  </si>
  <si>
    <t>1481742964</t>
  </si>
  <si>
    <t>chodnik + stání</t>
  </si>
  <si>
    <t>25</t>
  </si>
  <si>
    <t>211971110</t>
  </si>
  <si>
    <t>Zřízení opláštění žeber nebo trativodů geotextilií v rýze nebo zářezu sklonu do 1:2</t>
  </si>
  <si>
    <t>687081682</t>
  </si>
  <si>
    <t>P</t>
  </si>
  <si>
    <t>Poznámka k položce:
Zřízení opláštění výplně z geotextilie odvodňovacích žeber nebo trativodů  v rýze nebo zářezu se stěnami šikmými o sklonu do 1:2</t>
  </si>
  <si>
    <t>(39+43,2)*2</t>
  </si>
  <si>
    <t>26</t>
  </si>
  <si>
    <t>MTM.69366057</t>
  </si>
  <si>
    <t>textilie GEOFILTEX 63 63/40 400 g/m2 do š 8,8 m</t>
  </si>
  <si>
    <t>-274485676</t>
  </si>
  <si>
    <t>164,4*1,04 'Přepočtené koeficientem množství</t>
  </si>
  <si>
    <t>Zakládání</t>
  </si>
  <si>
    <t>27</t>
  </si>
  <si>
    <t>211561111</t>
  </si>
  <si>
    <t>Výplň odvodňovacích žeber nebo trativodů kamenivem hrubým drceným frakce 4 až 16 mm</t>
  </si>
  <si>
    <t>811223397</t>
  </si>
  <si>
    <t>(39+43,2)*0,18</t>
  </si>
  <si>
    <t>28</t>
  </si>
  <si>
    <t>212572111</t>
  </si>
  <si>
    <t>Lože pro trativody ze štěrkopísku tříděného</t>
  </si>
  <si>
    <t>804451418</t>
  </si>
  <si>
    <t>(39+43,2)*0,4*0,1</t>
  </si>
  <si>
    <t>29</t>
  </si>
  <si>
    <t>212755214</t>
  </si>
  <si>
    <t>Trativody z drenážních trubek plastových flexibilních D 100 mm bez lože</t>
  </si>
  <si>
    <t>429852521</t>
  </si>
  <si>
    <t>39+43,2</t>
  </si>
  <si>
    <t>Svislé a kompletní konstrukce</t>
  </si>
  <si>
    <t>30</t>
  </si>
  <si>
    <t>338121125</t>
  </si>
  <si>
    <t>Osazování sloupků a vzpěr ŽB plotových zabetonováním patky o objemu do 0,20 m3</t>
  </si>
  <si>
    <t>kus</t>
  </si>
  <si>
    <t>-1350243116</t>
  </si>
  <si>
    <t>Osazování sloupků a vzpěr plotových železobetonových se zabetonováním patky, o objemu přes 0,15 do 0,20 m3</t>
  </si>
  <si>
    <t>31</t>
  </si>
  <si>
    <t>592R01</t>
  </si>
  <si>
    <t xml:space="preserve">sloupek betonový plotový krajový pro skládané plné ploty barevný (grafit) 200/280/11/14 </t>
  </si>
  <si>
    <t>220679454</t>
  </si>
  <si>
    <t>sloupek betonový plotový krajový pro skládané plné ploty barevný 105x160x2900mm</t>
  </si>
  <si>
    <t>32</t>
  </si>
  <si>
    <t>592R02</t>
  </si>
  <si>
    <t>sloupek betonový plotový krajový pro skládané plné ploty barevný (grafit) 180/260/11/14</t>
  </si>
  <si>
    <t>-136632606</t>
  </si>
  <si>
    <t>sloupek betonový plotový krajový pro skládané plné ploty barevný 105x160x2300mm</t>
  </si>
  <si>
    <t>33</t>
  </si>
  <si>
    <t>592R03</t>
  </si>
  <si>
    <t>sloupek betonový plotový průběžný pro skládané plné ploty barevný (grafit) 200/280/11/14</t>
  </si>
  <si>
    <t>897938381</t>
  </si>
  <si>
    <t>sloupek betonový plotový průběžný pro skládané plné ploty barevný 105x160x2900mm</t>
  </si>
  <si>
    <t>34</t>
  </si>
  <si>
    <t>592R04</t>
  </si>
  <si>
    <t>sloupek betonový plotový průběžný pro skládané plné ploty barevný (grafit) 180/260/11/14</t>
  </si>
  <si>
    <t>4975329</t>
  </si>
  <si>
    <t>sloupek betonový plotový průběžný pro skládané plné ploty barevný 105x160x2300mm</t>
  </si>
  <si>
    <t>35</t>
  </si>
  <si>
    <t>348121121R01</t>
  </si>
  <si>
    <t>Osazování ŽB desek plotových na MC 250x45x2000 mm</t>
  </si>
  <si>
    <t>-1335318364</t>
  </si>
  <si>
    <t>Osazování desek plotových železobetonových prefabrikovaných do drážek předem osazených sloupků na cementovou maltu se zatřením ložných a styčných spár, při rozměru desek 300x50x2000 mm</t>
  </si>
  <si>
    <t>36</t>
  </si>
  <si>
    <t>592R05</t>
  </si>
  <si>
    <t>Deska plotová plná 25/200/4,5, dekor Grafit štípaný kamen</t>
  </si>
  <si>
    <t>1321919787</t>
  </si>
  <si>
    <t>deska zákrytová průběžná betonová hladká zkrácená přírodní 400x300x80mm</t>
  </si>
  <si>
    <t>37</t>
  </si>
  <si>
    <t>348121121R02</t>
  </si>
  <si>
    <t>Osazování ŽB desek plotových na MC 500x45x2000 mm</t>
  </si>
  <si>
    <t>-967324357</t>
  </si>
  <si>
    <t>38</t>
  </si>
  <si>
    <t>592R06</t>
  </si>
  <si>
    <t>Deska plotová plná 50/200/4,5, dekor Grafit štípaný kamen</t>
  </si>
  <si>
    <t>487376885</t>
  </si>
  <si>
    <t>39</t>
  </si>
  <si>
    <t>592R07</t>
  </si>
  <si>
    <t>Příplatek za zařezání délky plotových desek na míru</t>
  </si>
  <si>
    <t>ks</t>
  </si>
  <si>
    <t>1811056693</t>
  </si>
  <si>
    <t>Komunikace pozemní</t>
  </si>
  <si>
    <t>40</t>
  </si>
  <si>
    <t>564861111R01</t>
  </si>
  <si>
    <t>Podklad ze štěrkodrtě ŠD tl 200 mm, 0/63</t>
  </si>
  <si>
    <t>-77725323</t>
  </si>
  <si>
    <t>Podklad ze štěrkodrtě ŠD tl 200 mm</t>
  </si>
  <si>
    <t>41</t>
  </si>
  <si>
    <t>564861111R02</t>
  </si>
  <si>
    <t>Podklad ze štěrkodrtě ŠD tl 250 mm, 0/63</t>
  </si>
  <si>
    <t>1281678425</t>
  </si>
  <si>
    <t>42</t>
  </si>
  <si>
    <t>596211112</t>
  </si>
  <si>
    <t>Kladení zámkové dlažby komunikací pro pěší tl 60 mm skupiny A pl do 300 m2</t>
  </si>
  <si>
    <t>699798736</t>
  </si>
  <si>
    <t>"chodník" (100,6 + 49,3 + 2,5) + "schody" 2,4</t>
  </si>
  <si>
    <t>"chodník varovné pásy" 0,7 +1,3 + 1,3</t>
  </si>
  <si>
    <t>"umělá vodicí linie" 1,25</t>
  </si>
  <si>
    <t>43</t>
  </si>
  <si>
    <t>564871116</t>
  </si>
  <si>
    <t>Podklad ze štěrkodrtě ŠD tl. 300 mm, 0/63</t>
  </si>
  <si>
    <t>744809879</t>
  </si>
  <si>
    <t>Podklad ze štěrkodrtě ŠD tl. 300 mm</t>
  </si>
  <si>
    <t>"výměnná vrstva chodník" (115+60+4)+ "výměnna vrstva sjezd" 55</t>
  </si>
  <si>
    <t>59245212</t>
  </si>
  <si>
    <t>dlažba zámková profilová základní 19,6x16,1x6 cm přírodní</t>
  </si>
  <si>
    <t>-1021807536</t>
  </si>
  <si>
    <t xml:space="preserve">dlažba zámková H-PROFIL HBB 20x16,5x6 cm přírodní   </t>
  </si>
  <si>
    <t>dl_60_prirodni "stratne 2%"</t>
  </si>
  <si>
    <t>154,8*1,02 'Přepočtené koeficientem množství</t>
  </si>
  <si>
    <t>45</t>
  </si>
  <si>
    <t>59245202R01</t>
  </si>
  <si>
    <t>dlažba zámková profilová základní 19,6x16,1x6 cm barevná, slepecká</t>
  </si>
  <si>
    <t>382141751</t>
  </si>
  <si>
    <t>dlažba zámková H-PROFIL HBB 20x16,5x6 cm, slepecká</t>
  </si>
  <si>
    <t xml:space="preserve">dl_60_slep_cervena "stratné 5%" </t>
  </si>
  <si>
    <t>3,3*1,05 'Přepočtené koeficientem množství</t>
  </si>
  <si>
    <t>46</t>
  </si>
  <si>
    <t>592450R03</t>
  </si>
  <si>
    <t>dlažba betonová 200x200x60mm - umělá vodicí linie - podélné drážky</t>
  </si>
  <si>
    <t>1493223178</t>
  </si>
  <si>
    <t>dlažba skladebná betonová 200x200x60mm přírodní</t>
  </si>
  <si>
    <t xml:space="preserve">dl_60_vodicí  "stratné 5%" </t>
  </si>
  <si>
    <t>1,25*1,05 'Přepočtené koeficientem množství</t>
  </si>
  <si>
    <t>596212212</t>
  </si>
  <si>
    <t>Kladení zámkové dlažby pozemních komunikací tl 80 mm skupiny A pl do 300 m2</t>
  </si>
  <si>
    <t>1475809585</t>
  </si>
  <si>
    <t>"sjezd + odst. stání" 44,5</t>
  </si>
  <si>
    <t>"varovný pás sjezdu" 3,6</t>
  </si>
  <si>
    <t>"umělá vodicí linie" 3,4</t>
  </si>
  <si>
    <t>48</t>
  </si>
  <si>
    <t>59245213</t>
  </si>
  <si>
    <t>dlažba zámková profilová základní 19,6x16,1x8 cm přírodní</t>
  </si>
  <si>
    <t>-1205192359</t>
  </si>
  <si>
    <t xml:space="preserve">dlažba zámková H-PROFIL HBB 20x16,5x8 cm přírodní   </t>
  </si>
  <si>
    <t>dl_80_prirodni "stratne 3%"</t>
  </si>
  <si>
    <t>44,5*1,03 'Přepočtené koeficientem množství</t>
  </si>
  <si>
    <t>49</t>
  </si>
  <si>
    <t>59245202R02</t>
  </si>
  <si>
    <t>dlažba zámková profilová základní 19,6x16,1x8 cm barevná, slepecká</t>
  </si>
  <si>
    <t>102840815</t>
  </si>
  <si>
    <t xml:space="preserve">dl_80_slep_cervena "stratné 5%" </t>
  </si>
  <si>
    <t>3,6*1,05 'Přepočtené koeficientem množství</t>
  </si>
  <si>
    <t>50</t>
  </si>
  <si>
    <t>592450R04</t>
  </si>
  <si>
    <t>dlažba betonová 200x200x80mm - umělá vodicí linie - podélné drážky</t>
  </si>
  <si>
    <t>1237504289</t>
  </si>
  <si>
    <t xml:space="preserve">dl_80_vodicí  "stratné 5%" </t>
  </si>
  <si>
    <t>3,4*1,05 'Přepočtené koeficientem množství</t>
  </si>
  <si>
    <t>51</t>
  </si>
  <si>
    <t>573111112</t>
  </si>
  <si>
    <t>Postřik živičný infiltrační s posypem z asfaltu množství 1 kg/m2</t>
  </si>
  <si>
    <t>-1849869798</t>
  </si>
  <si>
    <t>Postřik infiltrační PI z asfaltu silničního s posypem kamenivem, v množství 1,00 kg/m2</t>
  </si>
  <si>
    <t>"pracovní pruh šířky 0,5m" (84 + 5+ 5)*0,5</t>
  </si>
  <si>
    <t>52</t>
  </si>
  <si>
    <t>565155101</t>
  </si>
  <si>
    <t>Asfaltový beton vrstva podkladní ACP 16 (obalované kamenivo OKS) tl 70 mm š do 1,5 m</t>
  </si>
  <si>
    <t>1164983750</t>
  </si>
  <si>
    <t>Asfaltový beton vrstva podkladní ACP 16 (obalované kamenivo střednězrnné - OKS)  s rozprostřením a zhutněním v pruhu šířky do 1,5 m, po zhutnění tl. 70 mm</t>
  </si>
  <si>
    <t>53</t>
  </si>
  <si>
    <t>573211107</t>
  </si>
  <si>
    <t>Postřik živičný spojovací z asfaltu v množství 0,30 kg/m2</t>
  </si>
  <si>
    <t>1354378062</t>
  </si>
  <si>
    <t>Postřik spojovací PS bez posypu kamenivem z asfaltu silničního, v množství 0,30 kg/m2</t>
  </si>
  <si>
    <t>54</t>
  </si>
  <si>
    <t>577144111</t>
  </si>
  <si>
    <t>Asfaltový beton vrstva obrusná ACO 11 (ABS) tř. I tl 50 mm š do 3 m z nemodifikovaného asfaltu</t>
  </si>
  <si>
    <t>-1575558831</t>
  </si>
  <si>
    <t>Asfaltový beton vrstva obrusná ACO 11 (ABS)  s rozprostřením a se zhutněním z nemodifikovaného asfaltu v pruhu šířky do 3 m tř. I, po zhutnění tl. 50 mm</t>
  </si>
  <si>
    <t>55</t>
  </si>
  <si>
    <t>919121213</t>
  </si>
  <si>
    <t>Těsnění spár zálivkou za studena pro komůrky š 10 mm hl 25 mm bez těsnicího profilu</t>
  </si>
  <si>
    <t>-853590427</t>
  </si>
  <si>
    <t>Utěsnění dilatačních spár zálivkou za studena  v cementobetonovém nebo živičném krytu včetně adhezního nátěru bez těsnicího profilu pod zálivkou, pro komůrky šířky 10 mm, hloubky 25 mm</t>
  </si>
  <si>
    <t>(84 + 5+ 5)</t>
  </si>
  <si>
    <t>56</t>
  </si>
  <si>
    <t>919731123</t>
  </si>
  <si>
    <t>Zarovnání styčné plochy podkladu nebo krytu živičného tl do 200 mm</t>
  </si>
  <si>
    <t>-1558523055</t>
  </si>
  <si>
    <t>Zarovnání styčné plochy podkladu nebo krytu podél vybourané části komunikace nebo zpevněné plochy  živičné tl. přes 100 do 200 mm</t>
  </si>
  <si>
    <t>57</t>
  </si>
  <si>
    <t>569831111</t>
  </si>
  <si>
    <t>Zpevnění krajnic štěrkodrtí tl 100 mm</t>
  </si>
  <si>
    <t>1347841855</t>
  </si>
  <si>
    <t>Zpevnění krajnic nebo komunikací pro pěší  s rozprostřením a zhutněním, po zhutnění štěrkodrtí tl. 100 mm</t>
  </si>
  <si>
    <t>"podél příkopu" 16*0,5</t>
  </si>
  <si>
    <t>Ostatní konstrukce a práce, bourání</t>
  </si>
  <si>
    <t>58</t>
  </si>
  <si>
    <t>914511112</t>
  </si>
  <si>
    <t>Montáž sloupku dopravních značek délky do 3,5 m s betonovým základem a patkou</t>
  </si>
  <si>
    <t>-184131251</t>
  </si>
  <si>
    <t>"přesun DZ IS20, stávající tabule" 1</t>
  </si>
  <si>
    <t>59</t>
  </si>
  <si>
    <t>40445225</t>
  </si>
  <si>
    <t>sloupek Zn pro dopravní značku D 60mm v 350mm</t>
  </si>
  <si>
    <t>1959140369</t>
  </si>
  <si>
    <t>60</t>
  </si>
  <si>
    <t>40445240</t>
  </si>
  <si>
    <t>patka hliníková pro sloupek D 60 mm</t>
  </si>
  <si>
    <t>-583118344</t>
  </si>
  <si>
    <t>61</t>
  </si>
  <si>
    <t>916131213</t>
  </si>
  <si>
    <t>Osazení silničního obrubníku betonového stojatého s boční opěrou do lože z betonu prostého</t>
  </si>
  <si>
    <t>879975532</t>
  </si>
  <si>
    <t>"nájezdový sjezdu" 8,0 + "nájezdový podél umělé vodící linie" 11,6+"nájezdový ukončení sjezdu" 3,0</t>
  </si>
  <si>
    <t>"přechodový obrubník betonový" 1+1</t>
  </si>
  <si>
    <t>62</t>
  </si>
  <si>
    <t>59217029</t>
  </si>
  <si>
    <t>obrubník betonový silniční nájezdový 100x15x15 cm</t>
  </si>
  <si>
    <t>304859807</t>
  </si>
  <si>
    <t>22,6*1,03 'Přepočtené koeficientem množství</t>
  </si>
  <si>
    <t>63</t>
  </si>
  <si>
    <t>59217030</t>
  </si>
  <si>
    <t>obrubník betonový silniční přechodový 100x15x15-25 cm</t>
  </si>
  <si>
    <t>-381263993</t>
  </si>
  <si>
    <t>2*1,03 'Přepočtené koeficientem množství</t>
  </si>
  <si>
    <t>64</t>
  </si>
  <si>
    <t>916231213</t>
  </si>
  <si>
    <t>Osazení chodníkového obrubníku betonového stojatého s boční opěrou do lože z betonu prostého</t>
  </si>
  <si>
    <t>-2140675336</t>
  </si>
  <si>
    <t>Osazení chodníkového obrubníku betonového se zřízením lože, s vyplněním a zatřením spár cementovou maltou stojatého s boční opěrou z betonu prostého, do lože z betonu prostého</t>
  </si>
  <si>
    <t>"chodník vlevo km 0,000-0,063" 63 + "chodník vlevo km 0,074 - konec chodníku" 27</t>
  </si>
  <si>
    <t>"chodník vpravo km 0,000-0,047" 47</t>
  </si>
  <si>
    <t>"silniční obrubník podél odstavného stání a sjezdu" 2,9+1,6+ 5,0</t>
  </si>
  <si>
    <t>"schodiště podstupnice" 5*1,5 + "schodiště čelá stupnic" 8*0,45</t>
  </si>
  <si>
    <t>65</t>
  </si>
  <si>
    <t>59217016</t>
  </si>
  <si>
    <t>obrubník betonový chodníkový 1000x80x250mm</t>
  </si>
  <si>
    <t>1067408704</t>
  </si>
  <si>
    <t>90*1,03 'Přepočtené koeficientem množství</t>
  </si>
  <si>
    <t>66</t>
  </si>
  <si>
    <t>59217019</t>
  </si>
  <si>
    <t>obrubník betonový chodníkový 1000x100x200mm</t>
  </si>
  <si>
    <t>58063167</t>
  </si>
  <si>
    <t>47*1,03 'Přepočtené koeficientem množství</t>
  </si>
  <si>
    <t>67</t>
  </si>
  <si>
    <t>59217017</t>
  </si>
  <si>
    <t>obrubník betonový chodníkový 1000x100x250mm</t>
  </si>
  <si>
    <t>-690696510</t>
  </si>
  <si>
    <t>9,5*1,03 'Přepočtené koeficientem množství</t>
  </si>
  <si>
    <t>68</t>
  </si>
  <si>
    <t>59217024</t>
  </si>
  <si>
    <t>obrubník betonový chodníkový 500x100x250mm</t>
  </si>
  <si>
    <t>-1882862497</t>
  </si>
  <si>
    <t>o5b "1m = 2 ks"</t>
  </si>
  <si>
    <t>11,1*1,05 'Přepočtené koeficientem množství</t>
  </si>
  <si>
    <t>69</t>
  </si>
  <si>
    <t>916921111</t>
  </si>
  <si>
    <t>Monolitické příkopy, krajníky nebo obrubníky pl do 0,10 m2 v přímce nebo oblouku r přes 20 m</t>
  </si>
  <si>
    <t>-1954746587</t>
  </si>
  <si>
    <t>Monolitické příkopové žlaby, rigoly, krajníky nebo obrubníky  z betonové směsi pro cementobetonové vozovky a letištní plochy v přímce nebo v oblouku o poloměru přes 20 m, průřezových ploch do 0,10 m2</t>
  </si>
  <si>
    <t>"žlabovka Š.30cm" 15</t>
  </si>
  <si>
    <t>"žlabovka š. 60cm" 22</t>
  </si>
  <si>
    <t>70</t>
  </si>
  <si>
    <t>592270R01</t>
  </si>
  <si>
    <t>žlabovka příkopová betonová TBM - Q  30 / 300</t>
  </si>
  <si>
    <t>688066712</t>
  </si>
  <si>
    <t>žlabovka příkopová betonová 300x800x170mm</t>
  </si>
  <si>
    <t>15/0,5</t>
  </si>
  <si>
    <t>71</t>
  </si>
  <si>
    <t>592270R02</t>
  </si>
  <si>
    <t>žlabovka příkopová betonová TBM - Q  90 - 600</t>
  </si>
  <si>
    <t>908978544</t>
  </si>
  <si>
    <t>22/0,5</t>
  </si>
  <si>
    <t>72</t>
  </si>
  <si>
    <t>966006132</t>
  </si>
  <si>
    <t>Odstranění značek dopravních nebo orientačních se sloupky s betonovými patkami</t>
  </si>
  <si>
    <t>-1160851306</t>
  </si>
  <si>
    <t>Odstranění dopravních nebo orientačních značek se sloupkem  s uložením hmot na vzdálenost do 20 m nebo s naložením na dopravní prostředek, se zásypem jam a jeho zhutněním s betonovou patkou</t>
  </si>
  <si>
    <t>"DZ A22+E13 bez náhrad" 1</t>
  </si>
  <si>
    <t>"DZ IS 20 přesun" 1</t>
  </si>
  <si>
    <t>73</t>
  </si>
  <si>
    <t>979024443</t>
  </si>
  <si>
    <t>Očištění vybouraných obrubníků a krajníků silničních</t>
  </si>
  <si>
    <t>153351130</t>
  </si>
  <si>
    <t>"60% vybouraných obrubníků " 0,6*dem_obruby</t>
  </si>
  <si>
    <t>74</t>
  </si>
  <si>
    <t>916241213</t>
  </si>
  <si>
    <t>Osazení obrubníku kamenného stojatého s boční opěrou do lože z betonu prostého</t>
  </si>
  <si>
    <t>-1192496365</t>
  </si>
  <si>
    <t>Osazení obrubníku kamenného se zřízením lože, s vyplněním a zatřením spár cementovou maltou stojatého s boční opěrou z betonu prostého, do lože z betonu prostého</t>
  </si>
  <si>
    <t>"zapuštěný obrubník na zač. chodníku ul. Polní" 4</t>
  </si>
  <si>
    <t>"podél silnice - úsek od lapače splavenin po sjezd" 44</t>
  </si>
  <si>
    <t>"podél silnice - úsek od sjezdu po konec chodníku" 29</t>
  </si>
  <si>
    <t>"úprava místa pro přecházení stávajícího chodníku" 5</t>
  </si>
  <si>
    <t>75</t>
  </si>
  <si>
    <t>58380374</t>
  </si>
  <si>
    <t>obrubník kamenný žulový přímý 120x250mm</t>
  </si>
  <si>
    <t>-307366029</t>
  </si>
  <si>
    <t>Poznámka k položce:
Hmotnost: 82 kg/bm</t>
  </si>
  <si>
    <t>o1-očištěné_obruby</t>
  </si>
  <si>
    <t>46,78*1,03 'Přepočtené koeficientem množství</t>
  </si>
  <si>
    <t>76</t>
  </si>
  <si>
    <t>979071122</t>
  </si>
  <si>
    <t>Očištění dlažebních kostek drobných s původním spárováním živičnou směsí nebo MC</t>
  </si>
  <si>
    <t>256057639</t>
  </si>
  <si>
    <t>"očištění 80% vytržených" 0,8*vybour_kostky*0,1</t>
  </si>
  <si>
    <t>77</t>
  </si>
  <si>
    <t>916111123</t>
  </si>
  <si>
    <t>Osazení obruby z drobných kostek s boční opěrou do lože z betonu prostého</t>
  </si>
  <si>
    <t>-181349989</t>
  </si>
  <si>
    <t>"jednořádek podél obruby 1. řada"  (83 + 5+ 5)</t>
  </si>
  <si>
    <t>78</t>
  </si>
  <si>
    <t>916111122</t>
  </si>
  <si>
    <t>Osazení obruby z drobných kostek bez boční opěry do lože z betonu prostého</t>
  </si>
  <si>
    <t>-185584501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</si>
  <si>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</si>
  <si>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"jednořádek podél obruby 2. řada" 83</t>
  </si>
  <si>
    <t>79</t>
  </si>
  <si>
    <t>58380124</t>
  </si>
  <si>
    <t>kostka dlažební žula drobná</t>
  </si>
  <si>
    <t>-172411343</t>
  </si>
  <si>
    <t>"1t=5,2m2  - kostka dlažební drobná, žula, I.jakost, velikost 10 cm  "( (93+83)*0,1-očištěné_kostky)/5,2</t>
  </si>
  <si>
    <t>80</t>
  </si>
  <si>
    <t>919735113</t>
  </si>
  <si>
    <t>Řezání stávajícího živičného krytu hl do 150 mm</t>
  </si>
  <si>
    <t>439850875</t>
  </si>
  <si>
    <t>Řezání stávajícího živičného krytu nebo podkladu  hloubky přes 100 do 150 mm</t>
  </si>
  <si>
    <t>"pracovní pruh" (84 + 5+ 5)</t>
  </si>
  <si>
    <t>81</t>
  </si>
  <si>
    <t>962041315</t>
  </si>
  <si>
    <t>Bourání příček z betonu prostého tl do 150 mm</t>
  </si>
  <si>
    <t>-748799302</t>
  </si>
  <si>
    <t>Bourání příček z betonu prostého  tloušťky do 150 mm</t>
  </si>
  <si>
    <t>"podezdívka oplocení" 23,2*0,5</t>
  </si>
  <si>
    <t>966071711</t>
  </si>
  <si>
    <t>Bourání sloupků a vzpěr plotových ocelových do 2,5 m zabetonovaných</t>
  </si>
  <si>
    <t>-985952469</t>
  </si>
  <si>
    <t>Bourání plotových sloupků a vzpěr ocelových trubkových nebo profilovaných výšky do 2,50 m zabetonovaných</t>
  </si>
  <si>
    <t>83</t>
  </si>
  <si>
    <t>966071822</t>
  </si>
  <si>
    <t>Rozebrání oplocení z drátěného pletiva se čtvercovými oky výšky do 2,0 m</t>
  </si>
  <si>
    <t>-949799333</t>
  </si>
  <si>
    <t>Rozebrání oplocení z pletiva  drátěného se čtvercovými oky, výšky přes 1,6 do 2,0 m</t>
  </si>
  <si>
    <t>84</t>
  </si>
  <si>
    <t>966073812</t>
  </si>
  <si>
    <t>Rozebrání vrat a vrátek k oplocení plochy do 10 m2</t>
  </si>
  <si>
    <t>1549827655</t>
  </si>
  <si>
    <t>Rozebrání vrat a vrátek k oplocení  plochy jednotlivě přes 6 do 10 m2</t>
  </si>
  <si>
    <t>85</t>
  </si>
  <si>
    <t>9R01</t>
  </si>
  <si>
    <t>ochrana NN ČEZ</t>
  </si>
  <si>
    <t>882089813</t>
  </si>
  <si>
    <t>"kompletní provedení dle specifikace PD a TZ vč. všech souvisejících prací a dodávek"
vedení nn bude obnaženo a uloženo do půlené (dělené) chráničky DN110 v délce 10 m</t>
  </si>
  <si>
    <t>"vedení nn ČEZ" 10</t>
  </si>
  <si>
    <t>86</t>
  </si>
  <si>
    <t>9R02</t>
  </si>
  <si>
    <t>Osazení kabelové komory z dílu HDPE plochy do 1 m2 hl do 0,7 m pro běžné zatížení</t>
  </si>
  <si>
    <t>2134470865</t>
  </si>
  <si>
    <t>Osazení kabelové komory z plastů  pro běžné zatížení komorového dílu z polyetylénu HDPE půdorysné plochy do 1,0 m2, světlé hloubky od 0,5 do 0,7 m</t>
  </si>
  <si>
    <t>87</t>
  </si>
  <si>
    <t>9R03</t>
  </si>
  <si>
    <t>komora kabelová z HDPE s HDPE víkem</t>
  </si>
  <si>
    <t>128</t>
  </si>
  <si>
    <t>-1751589143</t>
  </si>
  <si>
    <t>komora kabelová z HDPE s HDPE víkem 495x825x465mm</t>
  </si>
  <si>
    <t>88</t>
  </si>
  <si>
    <t>9R04</t>
  </si>
  <si>
    <t>Chránička kabelů z trub HDPE + vystražná folie</t>
  </si>
  <si>
    <t>-652211397</t>
  </si>
  <si>
    <t>Chránička kabelů v římse z trub HDPE  do DN 80</t>
  </si>
  <si>
    <t>"2 x HDPE 40/33, metropolitní síť " 2*15</t>
  </si>
  <si>
    <t>89</t>
  </si>
  <si>
    <t>451573111</t>
  </si>
  <si>
    <t>Lože pod potrubí otevřený výkop ze štěrkopísku</t>
  </si>
  <si>
    <t>755268042</t>
  </si>
  <si>
    <t>Lože pod potrubí, stoky a drobné objekty v otevřeném výkopu z písku a štěrkopísku do 63 mm</t>
  </si>
  <si>
    <t>15*0,40*0,05 "lože pod HDPE"</t>
  </si>
  <si>
    <t>997</t>
  </si>
  <si>
    <t>Přesun sutě</t>
  </si>
  <si>
    <t>997221611</t>
  </si>
  <si>
    <t>Nakládání suti na dopravní prostředky pro vodorovnou dopravu</t>
  </si>
  <si>
    <t>-514843172</t>
  </si>
  <si>
    <t>Nakládání na dopravní prostředky  pro vodorovnou dopravu suti</t>
  </si>
  <si>
    <t>"vyouraný asfalt sjezdu" 7,7</t>
  </si>
  <si>
    <t>"frézovaný kryt" 16,845</t>
  </si>
  <si>
    <t>91</t>
  </si>
  <si>
    <t>997221551</t>
  </si>
  <si>
    <t>Vodorovná doprava suti ze sypkých materiálů do 1 km</t>
  </si>
  <si>
    <t>1219807629</t>
  </si>
  <si>
    <t>Vodorovná doprava suti  bez naložení, ale se složením a s hrubým urovnáním ze sypkých materiálů, na vzdálenost do 1 km</t>
  </si>
  <si>
    <t>92</t>
  </si>
  <si>
    <t>997221559</t>
  </si>
  <si>
    <t>Příplatek ZKD 1 km u vodorovné dopravy suti ze sypkých materiálů</t>
  </si>
  <si>
    <t>1486420878</t>
  </si>
  <si>
    <t>Vodorovná doprava suti  bez naložení, ale se složením a s hrubým urovnáním Příplatek k ceně za každý další i započatý 1 km přes 1 km</t>
  </si>
  <si>
    <t>24,545*9 'Přepočtené koeficientem množství</t>
  </si>
  <si>
    <t>93</t>
  </si>
  <si>
    <t>997221845</t>
  </si>
  <si>
    <t>Poplatek za uložení na skládce (skládkovné) odpadu asfaltového bez dehtu kód odpadu 170 302</t>
  </si>
  <si>
    <t>368879400</t>
  </si>
  <si>
    <t>Poplatek za uložení stavebního odpadu na skládce (skládkovné) asfaltového bez obsahu dehtu zatříděného do Katalogu odpadů pod kódem 170 302</t>
  </si>
  <si>
    <t>94</t>
  </si>
  <si>
    <t>997221612</t>
  </si>
  <si>
    <t>Nakládání vybouraných hmot na dopravní prostředky pro vodorovnou dopravu</t>
  </si>
  <si>
    <t>-1822655459</t>
  </si>
  <si>
    <t>Nakládání na dopravní prostředky  pro vodorovnou dopravu vybouraných hmot</t>
  </si>
  <si>
    <t>"obrubníky kamenné odpad, 40% vybouraných obrubníků " 0,4*dem_obruby*0,20500</t>
  </si>
  <si>
    <t>vybour_kostky*0,2*0,11500</t>
  </si>
  <si>
    <t>95</t>
  </si>
  <si>
    <t>997221571</t>
  </si>
  <si>
    <t>Vodorovná doprava vybouraných hmot do 1 km</t>
  </si>
  <si>
    <t>1523350452</t>
  </si>
  <si>
    <t>Vodorovná doprava vybouraných hmot  bez naložení, ale se složením a s hrubým urovnáním na vzdálenost do 1 km</t>
  </si>
  <si>
    <t>96</t>
  </si>
  <si>
    <t>997221579</t>
  </si>
  <si>
    <t>Příplatek ZKD 1 km u vodorovné dopravy vybouraných hmot</t>
  </si>
  <si>
    <t>-36103988</t>
  </si>
  <si>
    <t>Vodorovná doprava vybouraných hmot  bez naložení, ale se složením a s hrubým urovnáním na vzdálenost Příplatek k ceně za každý další i započatý 1 km přes 1 km</t>
  </si>
  <si>
    <t>5,825*9 'Přepočtené koeficientem množství</t>
  </si>
  <si>
    <t>97</t>
  </si>
  <si>
    <t>997221815</t>
  </si>
  <si>
    <t>Poplatek za uložení na skládce (skládkovné) stavebního odpadu betonového kód odpadu 170 101</t>
  </si>
  <si>
    <t>-1794864295</t>
  </si>
  <si>
    <t>Poplatek za uložení stavebního odpadu na skládce (skládkovné) z prostého betonu zatříděného do Katalogu odpadů pod kódem 170 101</t>
  </si>
  <si>
    <t>998</t>
  </si>
  <si>
    <t>Přesun hmot</t>
  </si>
  <si>
    <t>98</t>
  </si>
  <si>
    <t>998223011</t>
  </si>
  <si>
    <t>Přesun hmot pro pozemní komunikace s krytem dlážděným</t>
  </si>
  <si>
    <t>991322705</t>
  </si>
  <si>
    <t>99</t>
  </si>
  <si>
    <t>998223094</t>
  </si>
  <si>
    <t>Příplatek k přesunu hmot pro pozemní komunikace s krytem dlážděným za zvětšený přesun do 5000 m</t>
  </si>
  <si>
    <t>271341338</t>
  </si>
  <si>
    <t>100</t>
  </si>
  <si>
    <t>998223095</t>
  </si>
  <si>
    <t>Příplatek k přesunu hmot pro pozemní komunikace s krytem dlážděným za zvětšený přesun ZKD 5000 m</t>
  </si>
  <si>
    <t>-763765396</t>
  </si>
  <si>
    <t>uvažováno celkem 10 km</t>
  </si>
  <si>
    <t>hl_jam</t>
  </si>
  <si>
    <t>30,3</t>
  </si>
  <si>
    <t>hl_ryh</t>
  </si>
  <si>
    <t>32,64</t>
  </si>
  <si>
    <t>štěrk_</t>
  </si>
  <si>
    <t>3,165</t>
  </si>
  <si>
    <t>zásyp_štěrkopískem</t>
  </si>
  <si>
    <t>20,029</t>
  </si>
  <si>
    <t>zásyp_výkopek</t>
  </si>
  <si>
    <t>SO300 - ODVODNĚNÍ PK</t>
  </si>
  <si>
    <t xml:space="preserve">    8 - Trubní vedení</t>
  </si>
  <si>
    <t>131201201</t>
  </si>
  <si>
    <t>Hloubení jam zapažených v hornině tř. 3 objemu do 100 m3</t>
  </si>
  <si>
    <t>-274827743</t>
  </si>
  <si>
    <t>"uliční vpusti, uvažováno 1 m3/vpust" 3*1</t>
  </si>
  <si>
    <t>"vsakovací šachta, uvažováno s výkopem 3x3, hloubka 2,4-3m" 3*3*2,7</t>
  </si>
  <si>
    <t>"lapač splavenin, uvažováno 3 m3" 3</t>
  </si>
  <si>
    <t>131201209</t>
  </si>
  <si>
    <t>Příplatek za lepivost u hloubení jam zapažených v hornině tř. 3</t>
  </si>
  <si>
    <t>-1094718745</t>
  </si>
  <si>
    <t>132201201</t>
  </si>
  <si>
    <t>Hloubení rýh š do 2000 mm v hornině tř. 3 objemu do 100 m3</t>
  </si>
  <si>
    <t>925078465</t>
  </si>
  <si>
    <t>"zatrubnění vč. šachet, délka*výška dle podél. profilu 36,8m2*šířka 0,8m" 36,8*0,8</t>
  </si>
  <si>
    <t>"přípojky vpustí a přepad" (1,6+0,4+1,6+1,4)*0,8*0,8</t>
  </si>
  <si>
    <t>132201209</t>
  </si>
  <si>
    <t>Příplatek za lepivost k hloubení rýh š do 2000 mm v hornině tř. 3</t>
  </si>
  <si>
    <t>-68245641</t>
  </si>
  <si>
    <t>151101201</t>
  </si>
  <si>
    <t>Zřízení příložného pažení stěn výkopu hl do 4 m</t>
  </si>
  <si>
    <t>-2117074234</t>
  </si>
  <si>
    <t>Zřízení pažení stěn výkopu bez rozepření nebo vzepření  příložné, hloubky do 4 m</t>
  </si>
  <si>
    <t>"výkop vsak. šachty" 3*3+2*3*2,7+3*2,5</t>
  </si>
  <si>
    <t>151101211</t>
  </si>
  <si>
    <t>Odstranění příložného pažení stěn hl do 4 m</t>
  </si>
  <si>
    <t>313245132</t>
  </si>
  <si>
    <t>Odstranění pažení stěn výkopu  s uložením pažin na vzdálenost do 3 m od okraje výkopu příložné, hloubky do 4 m</t>
  </si>
  <si>
    <t>-1089751534</t>
  </si>
  <si>
    <t>hl_jam+hl_ryh-zásyp_výkopek</t>
  </si>
  <si>
    <t>167101102</t>
  </si>
  <si>
    <t>Nakládání výkopku z hornin tř. 1 až 4 přes 100 m3</t>
  </si>
  <si>
    <t>768016908</t>
  </si>
  <si>
    <t>prebytek_vykopu</t>
  </si>
  <si>
    <t>171201201</t>
  </si>
  <si>
    <t>Uložení sypaniny na skládky</t>
  </si>
  <si>
    <t>-1778729593</t>
  </si>
  <si>
    <t>1495047566</t>
  </si>
  <si>
    <t>(hl_jam+hl_ryh-zásyp_výkopek)*2</t>
  </si>
  <si>
    <t>174101101</t>
  </si>
  <si>
    <t>Zásyp jam, šachet rýh nebo kolem objektů sypaninou se zhutněním</t>
  </si>
  <si>
    <t>108907968</t>
  </si>
  <si>
    <t>Zásyp sypaninou z jakékoliv horniny  s uložením výkopku ve vrstvách se zhutněním jam, šachet, rýh nebo kolem objektů v těchto vykopávkách</t>
  </si>
  <si>
    <t>"uličních vpustí štěrkopískem" 3*3,14*0,55*0,2*0,8</t>
  </si>
  <si>
    <t xml:space="preserve">"zatrubnění vč. šachet štěrkopískem, 0,4m3/m" 43*0,4 </t>
  </si>
  <si>
    <t xml:space="preserve">"přípojek vpustí a přepadu štěrkopískem, 0,4m3/m" (1,6+0,4+1,6+1,4)*0,4 </t>
  </si>
  <si>
    <t>Mezisoučet</t>
  </si>
  <si>
    <t>"výkopkem kolem vsakovací šachty mimo štěrk" 4</t>
  </si>
  <si>
    <t>"výkopkem kolem lapače splavenin" 1</t>
  </si>
  <si>
    <t>58331200</t>
  </si>
  <si>
    <t>štěrkopísek netříděný zásypový</t>
  </si>
  <si>
    <t>-1691002553</t>
  </si>
  <si>
    <t>zásyp_štěrkopískem*2</t>
  </si>
  <si>
    <t>174201101</t>
  </si>
  <si>
    <t>Zásyp jam, šachet rýh nebo kolem objektů sypaninou bez zhutnění</t>
  </si>
  <si>
    <t>96099651</t>
  </si>
  <si>
    <t>Zásyp sypaninou z jakékoliv horniny  s uložením výkopku ve vrstvách bez zhutnění jam, šachet, rýh nebo kolem objektů v těchto vykopávkách</t>
  </si>
  <si>
    <t>"štěrkem fr. 16/32 kolem vsakovací šachty" 3,14*2,52*0,2*2</t>
  </si>
  <si>
    <t>58333674</t>
  </si>
  <si>
    <t>kamenivo těžené hrubé frakce 16/32</t>
  </si>
  <si>
    <t>-847897012</t>
  </si>
  <si>
    <t>štěrk_*2</t>
  </si>
  <si>
    <t>213141111</t>
  </si>
  <si>
    <t>Zřízení vrstvy z geotextilie v rovině nebo ve sklonu do 1:5 š do 3 m</t>
  </si>
  <si>
    <t>-1429839257</t>
  </si>
  <si>
    <t>Zřízení vrstvy z geotextilie  filtrační, separační, odvodňovací, ochranné, výztužné nebo protierozní v rovině nebo ve sklonu do 1:5, šířky do 3 m</t>
  </si>
  <si>
    <t>2,2*2,2</t>
  </si>
  <si>
    <t>69311202</t>
  </si>
  <si>
    <t>geotextilie netkaná separační, ochranná, filtrační, drenážní  PES(70%)+PP(30%) 500g/m2</t>
  </si>
  <si>
    <t>1431887602</t>
  </si>
  <si>
    <t>4,84*1,15 'Přepočtené koeficientem množství</t>
  </si>
  <si>
    <t>213311113</t>
  </si>
  <si>
    <t>Polštáře zhutněné pod základy z kameniva drceného frakce 16 až 63 mm</t>
  </si>
  <si>
    <t>1829896253</t>
  </si>
  <si>
    <t>Polštáře zhutněné pod základy  z kameniva hrubého drceného, frakce 16 - 63 mm</t>
  </si>
  <si>
    <t>"podloží vsak. šachty" 3,14*3*3/4*0,4</t>
  </si>
  <si>
    <t>213311141</t>
  </si>
  <si>
    <t>Polštáře zhutněné pod základy ze štěrkopísku tříděného</t>
  </si>
  <si>
    <t>-131478601</t>
  </si>
  <si>
    <t>Polštáře zhutněné pod základy  ze štěrkopísku tříděného</t>
  </si>
  <si>
    <t>"na dno vsakovací šachty - štěrkopísek fr. 4-16" 3,14*2,2*2,2/4*0,4</t>
  </si>
  <si>
    <t>"lože zatrubnění s obsypem" 43*0,8*0,18</t>
  </si>
  <si>
    <t>"lože přípojek s obsypem" (1,6+0,4+1,6+1,4)*0,8*0,18</t>
  </si>
  <si>
    <t>"lože lapače splavenin" 1,5*1,3*0,1</t>
  </si>
  <si>
    <t>242111126</t>
  </si>
  <si>
    <t>Osazení pláště kopané studny z betonových skruží dílcových DN 2 m</t>
  </si>
  <si>
    <t>2058855905</t>
  </si>
  <si>
    <t>Osazení pláště vodárenské kopané studny z betonových skruží  na cementovou maltu MC 10 dílcových, při vnitřním průměru studny 2,00 m</t>
  </si>
  <si>
    <t>380321662</t>
  </si>
  <si>
    <t>Kompletní konstrukce lapač splavenin ze ŽB tř. C 30/37 tl 300 mm</t>
  </si>
  <si>
    <t>719807056</t>
  </si>
  <si>
    <t xml:space="preserve">Kompletní konstrukce lapače splavenin z betonu železového  bez výztuže a bednění bez zvýšených nároků na prostředí tř. C 30/37, tl. přes 150 do 300 mm
Včetně zapravení drenážnch otvorů, uchopovacích ok, vývařiště, prahu a kamenného filtru
</t>
  </si>
  <si>
    <t>"dno" 1,5*1,3*0,25</t>
  </si>
  <si>
    <t>"čelo" 2,1*1,15*0,25</t>
  </si>
  <si>
    <t>"stěna výustě" 1,3*1,15*0,25</t>
  </si>
  <si>
    <t>"boční stěny" 2*1,0*1,15*0,25</t>
  </si>
  <si>
    <t>"práh" 2,1*1,0*0,25</t>
  </si>
  <si>
    <t>380356231</t>
  </si>
  <si>
    <t>Bednění kompletních konstrukcí neomítaných ploch rovinných zřízení</t>
  </si>
  <si>
    <t>452332879</t>
  </si>
  <si>
    <t>Bednění kompletních konstrukcí čistíren odpadních vod, nádrží, vodojemů, kanálů  konstrukcí neomítaných z betonu prostého nebo železového ploch rovinných zřízení</t>
  </si>
  <si>
    <t>"dno" 1,5*1,3*2</t>
  </si>
  <si>
    <t>"čelo" 2,1*1,15*2</t>
  </si>
  <si>
    <t>"stěna výustě" 1,3*1,15*2</t>
  </si>
  <si>
    <t>"boční stěny" 2*1,0*1,15*2</t>
  </si>
  <si>
    <t>"práh" 2,1*1,0*2</t>
  </si>
  <si>
    <t>380356232</t>
  </si>
  <si>
    <t>Bednění kompletních konstrukcí neomítaných ploch rovinných odstranění</t>
  </si>
  <si>
    <t>618084370</t>
  </si>
  <si>
    <t>Bednění kompletních konstrukcí čistíren odpadních vod, nádrží, vodojemů, kanálů  konstrukcí neomítaných z betonu prostého nebo železového ploch rovinných odstranění</t>
  </si>
  <si>
    <t>380361011</t>
  </si>
  <si>
    <t>Výztuž kompletních konstrukcí ze svařovaných sítí KARI</t>
  </si>
  <si>
    <t>354125349</t>
  </si>
  <si>
    <t>Výztuž kompletních konstrukcí čistíren odpadních vod, nádrží, vodojemů, kanálů  ze svařovaných sítí z drátů typu KARI</t>
  </si>
  <si>
    <t>" na všech površích KARI sítí 100x100x6 - 4,433 kg/m2, ztratné 2ř%" 20,52*0,00433</t>
  </si>
  <si>
    <t>953941212</t>
  </si>
  <si>
    <t xml:space="preserve">Osazovaní kovových mříží v rámu </t>
  </si>
  <si>
    <t>816361926</t>
  </si>
  <si>
    <t>Osazování drobných kovových předmětů  se zalitím maltou cementovou, do vysekaných kapes nebo připravených otvorů mříží v rámu nebo z jednotlivých tyčí</t>
  </si>
  <si>
    <t>552R01</t>
  </si>
  <si>
    <t>mříž 850x1050 4-stranný rám</t>
  </si>
  <si>
    <t>531879509</t>
  </si>
  <si>
    <t>mříž D 400 -  plochá 800x800 4-stranný rám</t>
  </si>
  <si>
    <t>596411111</t>
  </si>
  <si>
    <t>Kladení dlažby z vegetačních tvárnic komunikací pro pěší tl 80 mm pl do 50 m2</t>
  </si>
  <si>
    <t>1342455060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</si>
  <si>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</si>
  <si>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"vývařiště lapače" 2*1,6</t>
  </si>
  <si>
    <t>59246016</t>
  </si>
  <si>
    <t>dlažba plošná betonová vegetační 600x400x80mm</t>
  </si>
  <si>
    <t>-1279899390</t>
  </si>
  <si>
    <t>3,2*1,2 'Přepočtené koeficientem množství</t>
  </si>
  <si>
    <t>Trubní vedení</t>
  </si>
  <si>
    <t>871273121</t>
  </si>
  <si>
    <t>Montáž kanalizačního potrubí z PVC těsněné gumovým kroužkem otevřený výkop sklon do 20 % DN 125</t>
  </si>
  <si>
    <t>-1446504707</t>
  </si>
  <si>
    <t>Montáž kanalizačního potrubí z plastů z tvrdého PVC těsněných gumovým kroužkem v otevřeném výkopu ve sklonu do 20 % DN 125</t>
  </si>
  <si>
    <t>"přepad" 1,4</t>
  </si>
  <si>
    <t>OSM.770420</t>
  </si>
  <si>
    <t>PPKGEM trouba DN125x3,9/ 500 SN10</t>
  </si>
  <si>
    <t>721908923</t>
  </si>
  <si>
    <t>OSM.770440</t>
  </si>
  <si>
    <t>PPKGEM trouba DN125x3,9/1000 SN10</t>
  </si>
  <si>
    <t>1280151605</t>
  </si>
  <si>
    <t>871313121</t>
  </si>
  <si>
    <t>Montáž kanalizačního potrubí z PVC těsněné gumovým kroužkem otevřený výkop sklon do 20 % DN 160</t>
  </si>
  <si>
    <t>399641399</t>
  </si>
  <si>
    <t xml:space="preserve">"přípojka vpusti V1" 1,6 + "přípojka vpusti V2" 0,9 + "přípojka vpusti V3" 1,6 </t>
  </si>
  <si>
    <t xml:space="preserve"> "sklidněný nátok SN4, trubka + kolena" 2*1,5  </t>
  </si>
  <si>
    <t>28611131</t>
  </si>
  <si>
    <t>trubka kanalizační PVC DN 160x1000 mm SN4</t>
  </si>
  <si>
    <t>-644674223</t>
  </si>
  <si>
    <t>28611164</t>
  </si>
  <si>
    <t>trubka kanalizační PVC DN 160x1000 mm SN 8</t>
  </si>
  <si>
    <t>1561146516</t>
  </si>
  <si>
    <t>PPL.KGB15087</t>
  </si>
  <si>
    <t>Koleno 87° kanalizační Pipelife KG DN150 PVC</t>
  </si>
  <si>
    <t>-982818800</t>
  </si>
  <si>
    <t>871370410</t>
  </si>
  <si>
    <t>Montáž kanalizačního potrubí korugovaného SN 10 z polypropylenu DN 300</t>
  </si>
  <si>
    <t>-1272743944</t>
  </si>
  <si>
    <t>28614153</t>
  </si>
  <si>
    <t>trubka kanalizační PP korugovaná DN 300x6000 mm s hrdlem SN10</t>
  </si>
  <si>
    <t>-2086402330</t>
  </si>
  <si>
    <t>43*1,02 'Přepočtené koeficientem množství</t>
  </si>
  <si>
    <t>28617423</t>
  </si>
  <si>
    <t>spojka přesuvná kanalizace PP korugované DN 300</t>
  </si>
  <si>
    <t>-119122087</t>
  </si>
  <si>
    <t>894812325</t>
  </si>
  <si>
    <t>Revizní a čistící šachta z PP typ DN 600/315 šachtové dno průtočné</t>
  </si>
  <si>
    <t>518386717</t>
  </si>
  <si>
    <t>894812331</t>
  </si>
  <si>
    <t>Revizní a čistící šachta z PP DN 600 šachtová roura korugovaná světlé hloubky 1000 mm</t>
  </si>
  <si>
    <t>430480061</t>
  </si>
  <si>
    <t>894812339</t>
  </si>
  <si>
    <t>Příplatek k rourám revizní a čistící šachty z PP DN 600 za uříznutí šachtové roury</t>
  </si>
  <si>
    <t>967459193</t>
  </si>
  <si>
    <t>894812357</t>
  </si>
  <si>
    <t>Revizní a čistící šachta z PP DN 600 poklop litinový pro třídu zatížení B125 s teleskopickým adaptérem</t>
  </si>
  <si>
    <t>764697126</t>
  </si>
  <si>
    <t>895941211</t>
  </si>
  <si>
    <t>Zřízení vpusti kanalizační uliční z betonových dílců typ UV-50 nízký</t>
  </si>
  <si>
    <t>2104686395</t>
  </si>
  <si>
    <t>BTL.0006304.URS</t>
  </si>
  <si>
    <t>dno betonové pro uliční vpusť s kalovou prohlubní TBV-Q 450/300/2a 45x30x5 cm</t>
  </si>
  <si>
    <t>771679287</t>
  </si>
  <si>
    <t>BTL.0006305.URS</t>
  </si>
  <si>
    <t>skruž betonová pro uliční vpusťs výtokovým otvorem PVC TBV-Q 450/350/3a, 45x35x5 cm</t>
  </si>
  <si>
    <t>1350220607</t>
  </si>
  <si>
    <t>BTL.0006309.URS</t>
  </si>
  <si>
    <t>skruž betonová pro uliční vpusť středová TBV-Q 450/195/6b, 45x19,5x5 cm</t>
  </si>
  <si>
    <t>1661678133</t>
  </si>
  <si>
    <t>BTL.0006307.URS</t>
  </si>
  <si>
    <t>skruž betonová pro uliční vpusť horní TBV-Q 450/295/5b, 45x29,5x5 cm</t>
  </si>
  <si>
    <t>-2145221461</t>
  </si>
  <si>
    <t>BTL.0006311.URS</t>
  </si>
  <si>
    <t>prstenec betonový pro uliční vpusť vyrovnávací TBV-Q 390/60/10a, 39x6x13 cm</t>
  </si>
  <si>
    <t>1573646736</t>
  </si>
  <si>
    <t>899203112</t>
  </si>
  <si>
    <t>Osazení mříží litinových včetně rámů a košů na bahno pro třídu zatížení B12, C250</t>
  </si>
  <si>
    <t>1314751385</t>
  </si>
  <si>
    <t>Osazení mříží litinových včetně rámů a košů na bahno pro třídu zatížení B125, C250</t>
  </si>
  <si>
    <t>552M508D</t>
  </si>
  <si>
    <t>MŘÍŽ PLAST 500x500 D 400 ROVASCO pro uliční vpusť</t>
  </si>
  <si>
    <t>333229841</t>
  </si>
  <si>
    <t>59223875</t>
  </si>
  <si>
    <t>koš nízký pro uliční vpusti, žárově zinkovaný plech,pro rám 500/500</t>
  </si>
  <si>
    <t>-44856225</t>
  </si>
  <si>
    <t>89594R01</t>
  </si>
  <si>
    <t>Napojení trativodu do potrubí DN 300 (montáž přípojné sedlové odbočky)</t>
  </si>
  <si>
    <t>595271227</t>
  </si>
  <si>
    <t xml:space="preserve">navrtání trubky, montáž přípojné sedlové odbočky in-situ s utěsněním vč. dodávky všech komponent pro napojení
</t>
  </si>
  <si>
    <t>89594R02</t>
  </si>
  <si>
    <t>Napojení trativodu do tělesa betonových uličních vpustí</t>
  </si>
  <si>
    <t>-591127730</t>
  </si>
  <si>
    <t>jádrové vrtání, napojení, vložení  šachtové vložky, utěsnění vč. dodávky všech kompontent pro napojení</t>
  </si>
  <si>
    <t>242111126R01</t>
  </si>
  <si>
    <t>Osazení pláště kopané studny z betonových skruží dílcových DN 2,2 m</t>
  </si>
  <si>
    <t>2091258160</t>
  </si>
  <si>
    <t>592R001</t>
  </si>
  <si>
    <t>Skruž 220/200/16 PER (perforovaná)</t>
  </si>
  <si>
    <t>835488998</t>
  </si>
  <si>
    <t>Poznámka k položce:
2500/2090</t>
  </si>
  <si>
    <t>592R002</t>
  </si>
  <si>
    <t>Deska přechodová 1x100-220/32 D400</t>
  </si>
  <si>
    <t>-1090856043</t>
  </si>
  <si>
    <t>592R004</t>
  </si>
  <si>
    <t xml:space="preserve">deska zákrytová 625-1000/200
</t>
  </si>
  <si>
    <t>-1519207490</t>
  </si>
  <si>
    <t>KSI.KAB01</t>
  </si>
  <si>
    <t>Kanalizační poklop Standard - betonolitinový, rám betonolitinový 75mm, A 15 bez odvětrání</t>
  </si>
  <si>
    <t>-406710362</t>
  </si>
  <si>
    <t>890211811</t>
  </si>
  <si>
    <t>Bourání šachet z prostého betonu ručně obestavěného prostoru do 1,5 m3</t>
  </si>
  <si>
    <t>-353208694</t>
  </si>
  <si>
    <t>Bourání šachet ručně velikosti obestavěného prostoru do 1,5 m3 z prostého betonu</t>
  </si>
  <si>
    <t>899202211</t>
  </si>
  <si>
    <t>Demontáž mříží litinových včetně rámů hmotnosti přes 50 do 100 kg</t>
  </si>
  <si>
    <t>-756098984</t>
  </si>
  <si>
    <t>Demontáž mříží litinových včetně rámů, hmotnosti jednotlivě přes 50 do 100 Kg</t>
  </si>
  <si>
    <t>-405125535</t>
  </si>
  <si>
    <t>-1619259756</t>
  </si>
  <si>
    <t>2,74*9 'Přepočtené koeficientem množství</t>
  </si>
  <si>
    <t>-1375163616</t>
  </si>
  <si>
    <t>-56089293</t>
  </si>
  <si>
    <t>998276101</t>
  </si>
  <si>
    <t>Přesun hmot pro trubní vedení z trub z plastických hmot otevřený výkop</t>
  </si>
  <si>
    <t>-196877722</t>
  </si>
  <si>
    <t>998276128</t>
  </si>
  <si>
    <t>Příplatek k přesunu hmot pro trubní vedení z trub z plastických hmot za zvětšený přesun do 5000 m</t>
  </si>
  <si>
    <t>1596404842</t>
  </si>
  <si>
    <t>000 - Vedlejší rozpočtové náklady</t>
  </si>
  <si>
    <t>Aktualizace dokladových částí  projektové  dokumentace</t>
  </si>
  <si>
    <t>kpl</t>
  </si>
  <si>
    <t>-709398186</t>
  </si>
  <si>
    <t>aktualizace dokladových částí  projektové  dokumentace</t>
  </si>
  <si>
    <t>Vytýčení stávajících inženýrských sítí.</t>
  </si>
  <si>
    <t>-1234000395</t>
  </si>
  <si>
    <t>Dočasné dopravní značení a čištění tohoto značení po dobu realizace akce</t>
  </si>
  <si>
    <t>-177968878</t>
  </si>
  <si>
    <t>Zařízení staveniště zhotovitele</t>
  </si>
  <si>
    <t>772531214</t>
  </si>
  <si>
    <t>zařízení staveniště zhotovitele - chemické WC+kancelář+sklady</t>
  </si>
  <si>
    <t>Statické zatěžovací zkoušky zhutnění</t>
  </si>
  <si>
    <t>821703492</t>
  </si>
  <si>
    <t>Geodetické zaměření skutečného provedení</t>
  </si>
  <si>
    <t>1534709409</t>
  </si>
  <si>
    <t>Geodetické zaměření realizovaných objektů</t>
  </si>
  <si>
    <t>Vyhotovení geometrických plánů pro vklad do KN</t>
  </si>
  <si>
    <t>-796534979</t>
  </si>
  <si>
    <t xml:space="preserve">Vyhotovení geometrických plánů pro vklad do KN:
převod vlastnických práv části pozemků SJM Vojkůvka na SSMSK
převod vlastnických práv části pozemků SJM Vojkůvka na Město Petřvald
převod vlastnických práv části pozemků SSMSK na Město Petřvald
</t>
  </si>
  <si>
    <t xml:space="preserve">Zpracování dokumentace skutečného provedení stavby včetně zpracování podkladů pro vklad novostavby do katastru nemovitostí </t>
  </si>
  <si>
    <t>1495415857</t>
  </si>
  <si>
    <t>SEZNAM FIGUR</t>
  </si>
  <si>
    <t>Výměra</t>
  </si>
  <si>
    <t xml:space="preserve"> SO100</t>
  </si>
  <si>
    <t>Použití figury:</t>
  </si>
  <si>
    <t>dem_zivice</t>
  </si>
  <si>
    <t>"stávající parkovací pás ul. Čujkovova" 307"</t>
  </si>
  <si>
    <t>"nároží ul. Gerasimovova" 10</t>
  </si>
  <si>
    <t>"opravný pás ul. Gerasimovova" 16</t>
  </si>
  <si>
    <t>"vstupní chodník do budovy" 9,5</t>
  </si>
  <si>
    <t>dren</t>
  </si>
  <si>
    <t>"západní strana" 49,6 + "východní strana" 32,9 + 30,3</t>
  </si>
  <si>
    <t>hloub_ryh</t>
  </si>
  <si>
    <t>pruh_kostek</t>
  </si>
  <si>
    <t>slepecká_80</t>
  </si>
  <si>
    <t>"část 1" 18,5 + "část 2" 21,0 + "část 3" 15,4 + "část 4" 2,6 "ztratné 3%"</t>
  </si>
  <si>
    <t>vybour_OP3</t>
  </si>
  <si>
    <t>výkopek</t>
  </si>
  <si>
    <t xml:space="preserve"> SO300</t>
  </si>
  <si>
    <t>jam</t>
  </si>
  <si>
    <t>jíl</t>
  </si>
  <si>
    <t>obsyp_potrubi_pisek</t>
  </si>
  <si>
    <t>obsyp_SV</t>
  </si>
  <si>
    <t>obsyp_štěrkopísek</t>
  </si>
  <si>
    <t>podklad_ŠD_AN</t>
  </si>
  <si>
    <t>prach</t>
  </si>
  <si>
    <t>ryh</t>
  </si>
  <si>
    <t>vykop_AN</t>
  </si>
  <si>
    <t>zasyp_vykopek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</si>
</sst>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center"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zoomScale="145" zoomScaleNormal="145" workbookViewId="0" topLeftCell="A1">
      <selection activeCell="BE41" sqref="BE4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37" t="s">
        <v>13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R5" s="20"/>
      <c r="BS5" s="17" t="s">
        <v>6</v>
      </c>
    </row>
    <row r="6" spans="2:71" s="1" customFormat="1" ht="36.95" customHeight="1">
      <c r="B6" s="20"/>
      <c r="D6" s="25" t="s">
        <v>14</v>
      </c>
      <c r="K6" s="238" t="s">
        <v>15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R6" s="20"/>
      <c r="BS6" s="17" t="s">
        <v>6</v>
      </c>
    </row>
    <row r="7" spans="2:71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18</v>
      </c>
      <c r="K8" s="24" t="s">
        <v>19</v>
      </c>
      <c r="AK8" s="26" t="s">
        <v>20</v>
      </c>
      <c r="AN8" s="208">
        <v>43986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21</v>
      </c>
      <c r="AK10" s="26" t="s">
        <v>22</v>
      </c>
      <c r="AN10" s="24" t="s">
        <v>23</v>
      </c>
      <c r="AR10" s="20"/>
      <c r="BS10" s="17" t="s">
        <v>6</v>
      </c>
    </row>
    <row r="11" spans="2:71" s="1" customFormat="1" ht="18.4" customHeight="1">
      <c r="B11" s="20"/>
      <c r="E11" s="24" t="s">
        <v>24</v>
      </c>
      <c r="AK11" s="26" t="s">
        <v>25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26</v>
      </c>
      <c r="AK13" s="26" t="s">
        <v>22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27</v>
      </c>
      <c r="AK14" s="26" t="s">
        <v>25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28</v>
      </c>
      <c r="AK16" s="26" t="s">
        <v>22</v>
      </c>
      <c r="AN16" s="24" t="s">
        <v>29</v>
      </c>
      <c r="AR16" s="20"/>
      <c r="BS16" s="17" t="s">
        <v>3</v>
      </c>
    </row>
    <row r="17" spans="2:71" s="1" customFormat="1" ht="18.4" customHeight="1">
      <c r="B17" s="20"/>
      <c r="E17" s="24" t="s">
        <v>30</v>
      </c>
      <c r="AK17" s="26" t="s">
        <v>25</v>
      </c>
      <c r="AN17" s="24" t="s">
        <v>1</v>
      </c>
      <c r="AR17" s="20"/>
      <c r="BS17" s="17" t="s">
        <v>31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32</v>
      </c>
      <c r="AK19" s="26" t="s">
        <v>22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27</v>
      </c>
      <c r="AK20" s="26" t="s">
        <v>25</v>
      </c>
      <c r="AN20" s="24" t="s">
        <v>1</v>
      </c>
      <c r="AR20" s="20"/>
      <c r="BS20" s="17" t="s">
        <v>31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33</v>
      </c>
      <c r="AR22" s="20"/>
    </row>
    <row r="23" spans="2:44" s="1" customFormat="1" ht="16.5" customHeight="1">
      <c r="B23" s="20"/>
      <c r="E23" s="239" t="s">
        <v>1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40">
        <f>ROUND(AG94,2)</f>
        <v>0</v>
      </c>
      <c r="AL26" s="241"/>
      <c r="AM26" s="241"/>
      <c r="AN26" s="241"/>
      <c r="AO26" s="241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42" t="s">
        <v>35</v>
      </c>
      <c r="M28" s="242"/>
      <c r="N28" s="242"/>
      <c r="O28" s="242"/>
      <c r="P28" s="242"/>
      <c r="Q28" s="29"/>
      <c r="R28" s="29"/>
      <c r="S28" s="29"/>
      <c r="T28" s="29"/>
      <c r="U28" s="29"/>
      <c r="V28" s="29"/>
      <c r="W28" s="242" t="s">
        <v>36</v>
      </c>
      <c r="X28" s="242"/>
      <c r="Y28" s="242"/>
      <c r="Z28" s="242"/>
      <c r="AA28" s="242"/>
      <c r="AB28" s="242"/>
      <c r="AC28" s="242"/>
      <c r="AD28" s="242"/>
      <c r="AE28" s="242"/>
      <c r="AF28" s="29"/>
      <c r="AG28" s="29"/>
      <c r="AH28" s="29"/>
      <c r="AI28" s="29"/>
      <c r="AJ28" s="29"/>
      <c r="AK28" s="242" t="s">
        <v>37</v>
      </c>
      <c r="AL28" s="242"/>
      <c r="AM28" s="242"/>
      <c r="AN28" s="242"/>
      <c r="AO28" s="242"/>
      <c r="AP28" s="29"/>
      <c r="AQ28" s="29"/>
      <c r="AR28" s="30"/>
      <c r="BE28" s="29"/>
    </row>
    <row r="29" spans="2:44" s="3" customFormat="1" ht="14.45" customHeight="1">
      <c r="B29" s="34"/>
      <c r="D29" s="26" t="s">
        <v>38</v>
      </c>
      <c r="F29" s="26" t="s">
        <v>39</v>
      </c>
      <c r="L29" s="232">
        <v>0.21</v>
      </c>
      <c r="M29" s="231"/>
      <c r="N29" s="231"/>
      <c r="O29" s="231"/>
      <c r="P29" s="231"/>
      <c r="W29" s="230">
        <f>ROUND(AZ94,2)</f>
        <v>0</v>
      </c>
      <c r="X29" s="231"/>
      <c r="Y29" s="231"/>
      <c r="Z29" s="231"/>
      <c r="AA29" s="231"/>
      <c r="AB29" s="231"/>
      <c r="AC29" s="231"/>
      <c r="AD29" s="231"/>
      <c r="AE29" s="231"/>
      <c r="AK29" s="230">
        <f>ROUND(AV94,2)</f>
        <v>0</v>
      </c>
      <c r="AL29" s="231"/>
      <c r="AM29" s="231"/>
      <c r="AN29" s="231"/>
      <c r="AO29" s="231"/>
      <c r="AR29" s="34"/>
    </row>
    <row r="30" spans="2:44" s="3" customFormat="1" ht="14.45" customHeight="1">
      <c r="B30" s="34"/>
      <c r="F30" s="26" t="s">
        <v>40</v>
      </c>
      <c r="L30" s="232">
        <v>0.15</v>
      </c>
      <c r="M30" s="231"/>
      <c r="N30" s="231"/>
      <c r="O30" s="231"/>
      <c r="P30" s="231"/>
      <c r="W30" s="230">
        <f>ROUND(BA94,2)</f>
        <v>0</v>
      </c>
      <c r="X30" s="231"/>
      <c r="Y30" s="231"/>
      <c r="Z30" s="231"/>
      <c r="AA30" s="231"/>
      <c r="AB30" s="231"/>
      <c r="AC30" s="231"/>
      <c r="AD30" s="231"/>
      <c r="AE30" s="231"/>
      <c r="AK30" s="230">
        <f>ROUND(AW94,2)</f>
        <v>0</v>
      </c>
      <c r="AL30" s="231"/>
      <c r="AM30" s="231"/>
      <c r="AN30" s="231"/>
      <c r="AO30" s="231"/>
      <c r="AR30" s="34"/>
    </row>
    <row r="31" spans="2:44" s="3" customFormat="1" ht="14.45" customHeight="1" hidden="1">
      <c r="B31" s="34"/>
      <c r="F31" s="26" t="s">
        <v>41</v>
      </c>
      <c r="L31" s="232">
        <v>0.21</v>
      </c>
      <c r="M31" s="231"/>
      <c r="N31" s="231"/>
      <c r="O31" s="231"/>
      <c r="P31" s="231"/>
      <c r="W31" s="230">
        <f>ROUND(BB94,2)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4"/>
    </row>
    <row r="32" spans="2:44" s="3" customFormat="1" ht="14.45" customHeight="1" hidden="1">
      <c r="B32" s="34"/>
      <c r="F32" s="26" t="s">
        <v>42</v>
      </c>
      <c r="L32" s="232">
        <v>0.15</v>
      </c>
      <c r="M32" s="231"/>
      <c r="N32" s="231"/>
      <c r="O32" s="231"/>
      <c r="P32" s="231"/>
      <c r="W32" s="230">
        <f>ROUND(BC94,2)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4"/>
    </row>
    <row r="33" spans="2:44" s="3" customFormat="1" ht="14.45" customHeight="1" hidden="1">
      <c r="B33" s="34"/>
      <c r="F33" s="26" t="s">
        <v>43</v>
      </c>
      <c r="L33" s="232">
        <v>0</v>
      </c>
      <c r="M33" s="231"/>
      <c r="N33" s="231"/>
      <c r="O33" s="231"/>
      <c r="P33" s="231"/>
      <c r="W33" s="230">
        <f>ROUND(BD94,2)</f>
        <v>0</v>
      </c>
      <c r="X33" s="231"/>
      <c r="Y33" s="231"/>
      <c r="Z33" s="231"/>
      <c r="AA33" s="231"/>
      <c r="AB33" s="231"/>
      <c r="AC33" s="231"/>
      <c r="AD33" s="231"/>
      <c r="AE33" s="231"/>
      <c r="AK33" s="230">
        <v>0</v>
      </c>
      <c r="AL33" s="231"/>
      <c r="AM33" s="231"/>
      <c r="AN33" s="231"/>
      <c r="AO33" s="231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33" t="s">
        <v>46</v>
      </c>
      <c r="Y35" s="234"/>
      <c r="Z35" s="234"/>
      <c r="AA35" s="234"/>
      <c r="AB35" s="234"/>
      <c r="AC35" s="37"/>
      <c r="AD35" s="37"/>
      <c r="AE35" s="37"/>
      <c r="AF35" s="37"/>
      <c r="AG35" s="37"/>
      <c r="AH35" s="37"/>
      <c r="AI35" s="37"/>
      <c r="AJ35" s="37"/>
      <c r="AK35" s="235">
        <f>SUM(AK26:AK33)</f>
        <v>0</v>
      </c>
      <c r="AL35" s="234"/>
      <c r="AM35" s="234"/>
      <c r="AN35" s="234"/>
      <c r="AO35" s="236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01</v>
      </c>
      <c r="AR84" s="48"/>
    </row>
    <row r="85" spans="2:44" s="5" customFormat="1" ht="36.95" customHeight="1">
      <c r="B85" s="49"/>
      <c r="C85" s="50" t="s">
        <v>14</v>
      </c>
      <c r="L85" s="221" t="str">
        <f>K6</f>
        <v>Chodník podél ul. Závodní u čp. 471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Petřvald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223">
        <f>IF(AN8="","",AN8)</f>
        <v>43986</v>
      </c>
      <c r="AN87" s="223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Město Petřvald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28</v>
      </c>
      <c r="AJ89" s="29"/>
      <c r="AK89" s="29"/>
      <c r="AL89" s="29"/>
      <c r="AM89" s="224" t="str">
        <f>IF(E17="","",E17)</f>
        <v>Ing. Pavol Lipták</v>
      </c>
      <c r="AN89" s="225"/>
      <c r="AO89" s="225"/>
      <c r="AP89" s="225"/>
      <c r="AQ89" s="29"/>
      <c r="AR89" s="30"/>
      <c r="AS89" s="226" t="s">
        <v>54</v>
      </c>
      <c r="AT89" s="22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32</v>
      </c>
      <c r="AJ90" s="29"/>
      <c r="AK90" s="29"/>
      <c r="AL90" s="29"/>
      <c r="AM90" s="224" t="str">
        <f>IF(E20="","",E20)</f>
        <v xml:space="preserve"> </v>
      </c>
      <c r="AN90" s="225"/>
      <c r="AO90" s="225"/>
      <c r="AP90" s="225"/>
      <c r="AQ90" s="29"/>
      <c r="AR90" s="30"/>
      <c r="AS90" s="228"/>
      <c r="AT90" s="22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8"/>
      <c r="AT91" s="22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14" t="s">
        <v>55</v>
      </c>
      <c r="D92" s="215"/>
      <c r="E92" s="215"/>
      <c r="F92" s="215"/>
      <c r="G92" s="215"/>
      <c r="H92" s="57"/>
      <c r="I92" s="216" t="s">
        <v>56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57</v>
      </c>
      <c r="AH92" s="215"/>
      <c r="AI92" s="215"/>
      <c r="AJ92" s="215"/>
      <c r="AK92" s="215"/>
      <c r="AL92" s="215"/>
      <c r="AM92" s="215"/>
      <c r="AN92" s="216" t="s">
        <v>58</v>
      </c>
      <c r="AO92" s="215"/>
      <c r="AP92" s="218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9">
        <f>ROUND(SUM(AG95:AG97),2)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1487.53011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213" t="s">
        <v>79</v>
      </c>
      <c r="E95" s="213"/>
      <c r="F95" s="213"/>
      <c r="G95" s="213"/>
      <c r="H95" s="213"/>
      <c r="I95" s="79"/>
      <c r="J95" s="213" t="s">
        <v>80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'SO100 - CHODNÍK'!J30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80" t="s">
        <v>81</v>
      </c>
      <c r="AR95" s="77"/>
      <c r="AS95" s="81">
        <v>0</v>
      </c>
      <c r="AT95" s="82">
        <f>ROUND(SUM(AV95:AW95),2)</f>
        <v>0</v>
      </c>
      <c r="AU95" s="83">
        <f>'SO100 - CHODNÍK'!P124</f>
        <v>928.982299</v>
      </c>
      <c r="AV95" s="82">
        <f>'SO100 - CHODNÍK'!J33</f>
        <v>0</v>
      </c>
      <c r="AW95" s="82">
        <f>'SO100 - CHODNÍK'!J34</f>
        <v>0</v>
      </c>
      <c r="AX95" s="82">
        <f>'SO100 - CHODNÍK'!J35</f>
        <v>0</v>
      </c>
      <c r="AY95" s="82">
        <f>'SO100 - CHODNÍK'!J36</f>
        <v>0</v>
      </c>
      <c r="AZ95" s="82">
        <f>'SO100 - CHODNÍK'!F33</f>
        <v>0</v>
      </c>
      <c r="BA95" s="82">
        <f>'SO100 - CHODNÍK'!F34</f>
        <v>0</v>
      </c>
      <c r="BB95" s="82">
        <f>'SO100 - CHODNÍK'!F35</f>
        <v>0</v>
      </c>
      <c r="BC95" s="82">
        <f>'SO100 - CHODNÍK'!F36</f>
        <v>0</v>
      </c>
      <c r="BD95" s="84">
        <f>'SO100 - CHODNÍK'!F37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84</v>
      </c>
    </row>
    <row r="96" spans="1:91" s="7" customFormat="1" ht="16.5" customHeight="1">
      <c r="A96" s="76" t="s">
        <v>78</v>
      </c>
      <c r="B96" s="77"/>
      <c r="C96" s="78"/>
      <c r="D96" s="213" t="s">
        <v>85</v>
      </c>
      <c r="E96" s="213"/>
      <c r="F96" s="213"/>
      <c r="G96" s="213"/>
      <c r="H96" s="213"/>
      <c r="I96" s="79"/>
      <c r="J96" s="213" t="s">
        <v>86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'SO300 - ODVODNĚNÍ PK'!J30</f>
        <v>0</v>
      </c>
      <c r="AH96" s="212"/>
      <c r="AI96" s="212"/>
      <c r="AJ96" s="212"/>
      <c r="AK96" s="212"/>
      <c r="AL96" s="212"/>
      <c r="AM96" s="212"/>
      <c r="AN96" s="211">
        <f>SUM(AG96,AT96)</f>
        <v>0</v>
      </c>
      <c r="AO96" s="212"/>
      <c r="AP96" s="212"/>
      <c r="AQ96" s="80" t="s">
        <v>81</v>
      </c>
      <c r="AR96" s="77"/>
      <c r="AS96" s="81">
        <v>0</v>
      </c>
      <c r="AT96" s="82">
        <f>ROUND(SUM(AV96:AW96),2)</f>
        <v>0</v>
      </c>
      <c r="AU96" s="83">
        <f>'SO300 - ODVODNĚNÍ PK'!P125</f>
        <v>558.547806</v>
      </c>
      <c r="AV96" s="82">
        <f>'SO300 - ODVODNĚNÍ PK'!J33</f>
        <v>0</v>
      </c>
      <c r="AW96" s="82">
        <f>'SO300 - ODVODNĚNÍ PK'!J34</f>
        <v>0</v>
      </c>
      <c r="AX96" s="82">
        <f>'SO300 - ODVODNĚNÍ PK'!J35</f>
        <v>0</v>
      </c>
      <c r="AY96" s="82">
        <f>'SO300 - ODVODNĚNÍ PK'!J36</f>
        <v>0</v>
      </c>
      <c r="AZ96" s="82">
        <f>'SO300 - ODVODNĚNÍ PK'!F33</f>
        <v>0</v>
      </c>
      <c r="BA96" s="82">
        <f>'SO300 - ODVODNĚNÍ PK'!F34</f>
        <v>0</v>
      </c>
      <c r="BB96" s="82">
        <f>'SO300 - ODVODNĚNÍ PK'!F35</f>
        <v>0</v>
      </c>
      <c r="BC96" s="82">
        <f>'SO300 - ODVODNĚNÍ PK'!F36</f>
        <v>0</v>
      </c>
      <c r="BD96" s="84">
        <f>'SO300 - ODVODNĚNÍ PK'!F37</f>
        <v>0</v>
      </c>
      <c r="BT96" s="85" t="s">
        <v>82</v>
      </c>
      <c r="BV96" s="85" t="s">
        <v>76</v>
      </c>
      <c r="BW96" s="85" t="s">
        <v>87</v>
      </c>
      <c r="BX96" s="85" t="s">
        <v>4</v>
      </c>
      <c r="CL96" s="85" t="s">
        <v>1</v>
      </c>
      <c r="CM96" s="85" t="s">
        <v>84</v>
      </c>
    </row>
    <row r="97" spans="1:91" s="7" customFormat="1" ht="16.5" customHeight="1">
      <c r="A97" s="76" t="s">
        <v>78</v>
      </c>
      <c r="B97" s="77"/>
      <c r="C97" s="78"/>
      <c r="D97" s="213" t="s">
        <v>88</v>
      </c>
      <c r="E97" s="213"/>
      <c r="F97" s="213"/>
      <c r="G97" s="213"/>
      <c r="H97" s="213"/>
      <c r="I97" s="79"/>
      <c r="J97" s="213" t="s">
        <v>89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1">
        <f>'000 - Vedlejší rozpočtové...'!J30</f>
        <v>0</v>
      </c>
      <c r="AH97" s="212"/>
      <c r="AI97" s="212"/>
      <c r="AJ97" s="212"/>
      <c r="AK97" s="212"/>
      <c r="AL97" s="212"/>
      <c r="AM97" s="212"/>
      <c r="AN97" s="211">
        <f>SUM(AG97,AT97)</f>
        <v>0</v>
      </c>
      <c r="AO97" s="212"/>
      <c r="AP97" s="212"/>
      <c r="AQ97" s="80" t="s">
        <v>81</v>
      </c>
      <c r="AR97" s="77"/>
      <c r="AS97" s="86">
        <v>0</v>
      </c>
      <c r="AT97" s="87">
        <f>ROUND(SUM(AV97:AW97),2)</f>
        <v>0</v>
      </c>
      <c r="AU97" s="88">
        <f>'000 - Vedlejší rozpočtové...'!P116</f>
        <v>0</v>
      </c>
      <c r="AV97" s="87">
        <f>'000 - Vedlejší rozpočtové...'!J33</f>
        <v>0</v>
      </c>
      <c r="AW97" s="87">
        <f>'000 - Vedlejší rozpočtové...'!J34</f>
        <v>0</v>
      </c>
      <c r="AX97" s="87">
        <f>'000 - Vedlejší rozpočtové...'!J35</f>
        <v>0</v>
      </c>
      <c r="AY97" s="87">
        <f>'000 - Vedlejší rozpočtové...'!J36</f>
        <v>0</v>
      </c>
      <c r="AZ97" s="87">
        <f>'000 - Vedlejší rozpočtové...'!F33</f>
        <v>0</v>
      </c>
      <c r="BA97" s="87">
        <f>'000 - Vedlejší rozpočtové...'!F34</f>
        <v>0</v>
      </c>
      <c r="BB97" s="87">
        <f>'000 - Vedlejší rozpočtové...'!F35</f>
        <v>0</v>
      </c>
      <c r="BC97" s="87">
        <f>'000 - Vedlejší rozpočtové...'!F36</f>
        <v>0</v>
      </c>
      <c r="BD97" s="89">
        <f>'000 - Vedlejší rozpočtové...'!F37</f>
        <v>0</v>
      </c>
      <c r="BT97" s="85" t="s">
        <v>82</v>
      </c>
      <c r="BV97" s="85" t="s">
        <v>76</v>
      </c>
      <c r="BW97" s="85" t="s">
        <v>90</v>
      </c>
      <c r="BX97" s="85" t="s">
        <v>4</v>
      </c>
      <c r="CL97" s="85" t="s">
        <v>1</v>
      </c>
      <c r="CM97" s="85" t="s">
        <v>84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SO100 - CHODNÍK'!C2" display="/"/>
    <hyperlink ref="A96" location="'SO300 - ODVODNĚNÍ PK'!C2" display="/"/>
    <hyperlink ref="A97" location="'000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52"/>
  <sheetViews>
    <sheetView showGridLines="0" zoomScale="145" zoomScaleNormal="145" workbookViewId="0" topLeftCell="A115">
      <selection activeCell="W131" sqref="W1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83</v>
      </c>
      <c r="AZ2" s="91" t="s">
        <v>91</v>
      </c>
      <c r="BA2" s="91" t="s">
        <v>1</v>
      </c>
      <c r="BB2" s="91" t="s">
        <v>1</v>
      </c>
      <c r="BC2" s="91" t="s">
        <v>92</v>
      </c>
      <c r="BD2" s="91" t="s">
        <v>84</v>
      </c>
    </row>
    <row r="3" spans="2:5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91" t="s">
        <v>93</v>
      </c>
      <c r="BA3" s="91" t="s">
        <v>1</v>
      </c>
      <c r="BB3" s="91" t="s">
        <v>1</v>
      </c>
      <c r="BC3" s="91" t="s">
        <v>94</v>
      </c>
      <c r="BD3" s="91" t="s">
        <v>84</v>
      </c>
    </row>
    <row r="4" spans="2:56" s="1" customFormat="1" ht="24.95" customHeight="1" hidden="1">
      <c r="B4" s="20"/>
      <c r="D4" s="21" t="s">
        <v>95</v>
      </c>
      <c r="L4" s="20"/>
      <c r="M4" s="92" t="s">
        <v>10</v>
      </c>
      <c r="AT4" s="17" t="s">
        <v>3</v>
      </c>
      <c r="AZ4" s="91" t="s">
        <v>96</v>
      </c>
      <c r="BA4" s="91" t="s">
        <v>1</v>
      </c>
      <c r="BB4" s="91" t="s">
        <v>1</v>
      </c>
      <c r="BC4" s="91" t="s">
        <v>97</v>
      </c>
      <c r="BD4" s="91" t="s">
        <v>84</v>
      </c>
    </row>
    <row r="5" spans="2:56" s="1" customFormat="1" ht="6.95" customHeight="1" hidden="1">
      <c r="B5" s="20"/>
      <c r="L5" s="20"/>
      <c r="AZ5" s="91" t="s">
        <v>98</v>
      </c>
      <c r="BA5" s="91" t="s">
        <v>1</v>
      </c>
      <c r="BB5" s="91" t="s">
        <v>1</v>
      </c>
      <c r="BC5" s="91" t="s">
        <v>99</v>
      </c>
      <c r="BD5" s="91" t="s">
        <v>84</v>
      </c>
    </row>
    <row r="6" spans="2:56" s="1" customFormat="1" ht="12" customHeight="1" hidden="1">
      <c r="B6" s="20"/>
      <c r="D6" s="26" t="s">
        <v>14</v>
      </c>
      <c r="L6" s="20"/>
      <c r="AZ6" s="91" t="s">
        <v>100</v>
      </c>
      <c r="BA6" s="91" t="s">
        <v>1</v>
      </c>
      <c r="BB6" s="91" t="s">
        <v>1</v>
      </c>
      <c r="BC6" s="91" t="s">
        <v>101</v>
      </c>
      <c r="BD6" s="91" t="s">
        <v>84</v>
      </c>
    </row>
    <row r="7" spans="2:56" s="1" customFormat="1" ht="16.5" customHeight="1" hidden="1">
      <c r="B7" s="20"/>
      <c r="E7" s="244" t="str">
        <f>'Rekapitulace stavby'!K6</f>
        <v>Chodník podél ul. Závodní u čp. 471</v>
      </c>
      <c r="F7" s="245"/>
      <c r="G7" s="245"/>
      <c r="H7" s="245"/>
      <c r="L7" s="20"/>
      <c r="AZ7" s="91" t="s">
        <v>102</v>
      </c>
      <c r="BA7" s="91" t="s">
        <v>1</v>
      </c>
      <c r="BB7" s="91" t="s">
        <v>1</v>
      </c>
      <c r="BC7" s="91" t="s">
        <v>103</v>
      </c>
      <c r="BD7" s="91" t="s">
        <v>84</v>
      </c>
    </row>
    <row r="8" spans="1:56" s="2" customFormat="1" ht="12" customHeight="1" hidden="1">
      <c r="A8" s="29"/>
      <c r="B8" s="30"/>
      <c r="C8" s="29"/>
      <c r="D8" s="26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Z8" s="91" t="s">
        <v>105</v>
      </c>
      <c r="BA8" s="91" t="s">
        <v>1</v>
      </c>
      <c r="BB8" s="91" t="s">
        <v>1</v>
      </c>
      <c r="BC8" s="91" t="s">
        <v>106</v>
      </c>
      <c r="BD8" s="91" t="s">
        <v>84</v>
      </c>
    </row>
    <row r="9" spans="1:56" s="2" customFormat="1" ht="16.5" customHeight="1" hidden="1">
      <c r="A9" s="29"/>
      <c r="B9" s="30"/>
      <c r="C9" s="29"/>
      <c r="D9" s="29"/>
      <c r="E9" s="221" t="s">
        <v>107</v>
      </c>
      <c r="F9" s="243"/>
      <c r="G9" s="243"/>
      <c r="H9" s="24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Z9" s="91" t="s">
        <v>108</v>
      </c>
      <c r="BA9" s="91" t="s">
        <v>1</v>
      </c>
      <c r="BB9" s="91" t="s">
        <v>1</v>
      </c>
      <c r="BC9" s="91" t="s">
        <v>109</v>
      </c>
      <c r="BD9" s="91" t="s">
        <v>84</v>
      </c>
    </row>
    <row r="10" spans="1:56" s="2" customFormat="1" ht="12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Z10" s="91" t="s">
        <v>110</v>
      </c>
      <c r="BA10" s="91" t="s">
        <v>1</v>
      </c>
      <c r="BB10" s="91" t="s">
        <v>1</v>
      </c>
      <c r="BC10" s="91" t="s">
        <v>111</v>
      </c>
      <c r="BD10" s="91" t="s">
        <v>84</v>
      </c>
    </row>
    <row r="11" spans="1:56" s="2" customFormat="1" ht="12" customHeight="1" hidden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Z11" s="91" t="s">
        <v>112</v>
      </c>
      <c r="BA11" s="91" t="s">
        <v>1</v>
      </c>
      <c r="BB11" s="91" t="s">
        <v>1</v>
      </c>
      <c r="BC11" s="91" t="s">
        <v>113</v>
      </c>
      <c r="BD11" s="91" t="s">
        <v>84</v>
      </c>
    </row>
    <row r="12" spans="1:56" s="2" customFormat="1" ht="12" customHeight="1" hidden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>
        <f>'Rekapitulace stavby'!AN8</f>
        <v>43986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Z12" s="91" t="s">
        <v>114</v>
      </c>
      <c r="BA12" s="91" t="s">
        <v>1</v>
      </c>
      <c r="BB12" s="91" t="s">
        <v>1</v>
      </c>
      <c r="BC12" s="91" t="s">
        <v>115</v>
      </c>
      <c r="BD12" s="91" t="s">
        <v>116</v>
      </c>
    </row>
    <row r="13" spans="1:56" s="2" customFormat="1" ht="10.9" customHeight="1" hidden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Z13" s="91" t="s">
        <v>117</v>
      </c>
      <c r="BA13" s="91" t="s">
        <v>1</v>
      </c>
      <c r="BB13" s="91" t="s">
        <v>1</v>
      </c>
      <c r="BC13" s="91" t="s">
        <v>118</v>
      </c>
      <c r="BD13" s="91" t="s">
        <v>84</v>
      </c>
    </row>
    <row r="14" spans="1:56" s="2" customFormat="1" ht="12" customHeight="1" hidden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Z14" s="91" t="s">
        <v>119</v>
      </c>
      <c r="BA14" s="91" t="s">
        <v>1</v>
      </c>
      <c r="BB14" s="91" t="s">
        <v>1</v>
      </c>
      <c r="BC14" s="91" t="s">
        <v>120</v>
      </c>
      <c r="BD14" s="91" t="s">
        <v>84</v>
      </c>
    </row>
    <row r="15" spans="1:56" s="2" customFormat="1" ht="18" customHeight="1" hidden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Z15" s="91" t="s">
        <v>121</v>
      </c>
      <c r="BA15" s="91" t="s">
        <v>1</v>
      </c>
      <c r="BB15" s="91" t="s">
        <v>1</v>
      </c>
      <c r="BC15" s="91" t="s">
        <v>122</v>
      </c>
      <c r="BD15" s="91" t="s">
        <v>84</v>
      </c>
    </row>
    <row r="16" spans="1:56" s="2" customFormat="1" ht="6.95" customHeight="1" hidden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Z16" s="91" t="s">
        <v>123</v>
      </c>
      <c r="BA16" s="91" t="s">
        <v>1</v>
      </c>
      <c r="BB16" s="91" t="s">
        <v>1</v>
      </c>
      <c r="BC16" s="91" t="s">
        <v>124</v>
      </c>
      <c r="BD16" s="91" t="s">
        <v>84</v>
      </c>
    </row>
    <row r="17" spans="1:56" s="2" customFormat="1" ht="12" customHeight="1" hidden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Z17" s="91" t="s">
        <v>125</v>
      </c>
      <c r="BA17" s="91" t="s">
        <v>1</v>
      </c>
      <c r="BB17" s="91" t="s">
        <v>1</v>
      </c>
      <c r="BC17" s="91" t="s">
        <v>126</v>
      </c>
      <c r="BD17" s="91" t="s">
        <v>84</v>
      </c>
    </row>
    <row r="18" spans="1:56" s="2" customFormat="1" ht="18" customHeight="1" hidden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Z18" s="91" t="s">
        <v>127</v>
      </c>
      <c r="BA18" s="91" t="s">
        <v>1</v>
      </c>
      <c r="BB18" s="91" t="s">
        <v>1</v>
      </c>
      <c r="BC18" s="91" t="s">
        <v>128</v>
      </c>
      <c r="BD18" s="91" t="s">
        <v>84</v>
      </c>
    </row>
    <row r="19" spans="1:56" s="2" customFormat="1" ht="6.95" customHeight="1" hidden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Z19" s="91" t="s">
        <v>129</v>
      </c>
      <c r="BA19" s="91" t="s">
        <v>1</v>
      </c>
      <c r="BB19" s="91" t="s">
        <v>1</v>
      </c>
      <c r="BC19" s="91" t="s">
        <v>84</v>
      </c>
      <c r="BD19" s="91" t="s">
        <v>84</v>
      </c>
    </row>
    <row r="20" spans="1:56" s="2" customFormat="1" ht="12" customHeight="1" hidden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Z20" s="91" t="s">
        <v>130</v>
      </c>
      <c r="BA20" s="91" t="s">
        <v>1</v>
      </c>
      <c r="BB20" s="91" t="s">
        <v>1</v>
      </c>
      <c r="BC20" s="91" t="s">
        <v>131</v>
      </c>
      <c r="BD20" s="91" t="s">
        <v>84</v>
      </c>
    </row>
    <row r="21" spans="1:56" s="2" customFormat="1" ht="18" customHeight="1" hidden="1">
      <c r="A21" s="29"/>
      <c r="B21" s="30"/>
      <c r="C21" s="29"/>
      <c r="D21" s="29"/>
      <c r="E21" s="24" t="s">
        <v>30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Z21" s="91" t="s">
        <v>132</v>
      </c>
      <c r="BA21" s="91" t="s">
        <v>1</v>
      </c>
      <c r="BB21" s="91" t="s">
        <v>1</v>
      </c>
      <c r="BC21" s="91" t="s">
        <v>133</v>
      </c>
      <c r="BD21" s="91" t="s">
        <v>84</v>
      </c>
    </row>
    <row r="22" spans="1:56" s="2" customFormat="1" ht="6.95" customHeight="1" hidden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Z22" s="91" t="s">
        <v>134</v>
      </c>
      <c r="BA22" s="91" t="s">
        <v>1</v>
      </c>
      <c r="BB22" s="91" t="s">
        <v>1</v>
      </c>
      <c r="BC22" s="91" t="s">
        <v>135</v>
      </c>
      <c r="BD22" s="91" t="s">
        <v>84</v>
      </c>
    </row>
    <row r="23" spans="1:56" s="2" customFormat="1" ht="12" customHeight="1" hidden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Z23" s="91" t="s">
        <v>136</v>
      </c>
      <c r="BA23" s="91" t="s">
        <v>1</v>
      </c>
      <c r="BB23" s="91" t="s">
        <v>1</v>
      </c>
      <c r="BC23" s="91" t="s">
        <v>137</v>
      </c>
      <c r="BD23" s="91" t="s">
        <v>116</v>
      </c>
    </row>
    <row r="24" spans="1:56" s="2" customFormat="1" ht="18" customHeight="1" hidden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Z24" s="91" t="s">
        <v>138</v>
      </c>
      <c r="BA24" s="91" t="s">
        <v>1</v>
      </c>
      <c r="BB24" s="91" t="s">
        <v>1</v>
      </c>
      <c r="BC24" s="91" t="s">
        <v>139</v>
      </c>
      <c r="BD24" s="91" t="s">
        <v>84</v>
      </c>
    </row>
    <row r="25" spans="1:56" s="2" customFormat="1" ht="6.95" customHeight="1" hidden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Z25" s="91" t="s">
        <v>140</v>
      </c>
      <c r="BA25" s="91" t="s">
        <v>1</v>
      </c>
      <c r="BB25" s="91" t="s">
        <v>1</v>
      </c>
      <c r="BC25" s="91" t="s">
        <v>141</v>
      </c>
      <c r="BD25" s="91" t="s">
        <v>84</v>
      </c>
    </row>
    <row r="26" spans="1:56" s="2" customFormat="1" ht="12" customHeight="1" hidden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Z26" s="91" t="s">
        <v>142</v>
      </c>
      <c r="BA26" s="91" t="s">
        <v>1</v>
      </c>
      <c r="BB26" s="91" t="s">
        <v>1</v>
      </c>
      <c r="BC26" s="91" t="s">
        <v>143</v>
      </c>
      <c r="BD26" s="91" t="s">
        <v>84</v>
      </c>
    </row>
    <row r="27" spans="1:31" s="8" customFormat="1" ht="16.5" customHeight="1" hidden="1">
      <c r="A27" s="93"/>
      <c r="B27" s="94"/>
      <c r="C27" s="93"/>
      <c r="D27" s="93"/>
      <c r="E27" s="239" t="s">
        <v>1</v>
      </c>
      <c r="F27" s="239"/>
      <c r="G27" s="239"/>
      <c r="H27" s="23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hidden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hidden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hidden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ROUND(J124,2)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hidden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97" t="s">
        <v>38</v>
      </c>
      <c r="E33" s="26" t="s">
        <v>39</v>
      </c>
      <c r="F33" s="98">
        <f>ROUND((SUM(BE124:BE451)),2)</f>
        <v>0</v>
      </c>
      <c r="G33" s="29"/>
      <c r="H33" s="29"/>
      <c r="I33" s="99">
        <v>0.21</v>
      </c>
      <c r="J33" s="98">
        <f>ROUND(((SUM(BE124:BE451))*I33),2)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6" t="s">
        <v>40</v>
      </c>
      <c r="F34" s="98">
        <f>ROUND((SUM(BF124:BF451)),2)</f>
        <v>0</v>
      </c>
      <c r="G34" s="29"/>
      <c r="H34" s="29"/>
      <c r="I34" s="99">
        <v>0.15</v>
      </c>
      <c r="J34" s="98">
        <f>ROUND(((SUM(BF124:BF451))*I34),2)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ROUND((SUM(BG124:BG451)),2)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ROUND((SUM(BH124:BH451)),2)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ROUND((SUM(BI124:BI451)),2)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hidden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hidden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hidden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hidden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ht="12" hidden="1"/>
    <row r="79" ht="12" hidden="1"/>
    <row r="80" ht="12" hidden="1"/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144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44" t="str">
        <f>E7</f>
        <v>Chodník podél ul. Závodní u čp. 471</v>
      </c>
      <c r="F85" s="245"/>
      <c r="G85" s="245"/>
      <c r="H85" s="24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21" t="str">
        <f>E9</f>
        <v>SO100 - CHODNÍK</v>
      </c>
      <c r="F87" s="243"/>
      <c r="G87" s="243"/>
      <c r="H87" s="24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18</v>
      </c>
      <c r="D89" s="29"/>
      <c r="E89" s="29"/>
      <c r="F89" s="24" t="str">
        <f>F12</f>
        <v>Petřvald</v>
      </c>
      <c r="G89" s="29"/>
      <c r="H89" s="29"/>
      <c r="I89" s="26" t="s">
        <v>20</v>
      </c>
      <c r="J89" s="52">
        <f>IF(J12="","",J12)</f>
        <v>43986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21</v>
      </c>
      <c r="D91" s="29"/>
      <c r="E91" s="29"/>
      <c r="F91" s="24" t="str">
        <f>E15</f>
        <v>Město Petřvald</v>
      </c>
      <c r="G91" s="29"/>
      <c r="H91" s="29"/>
      <c r="I91" s="26" t="s">
        <v>28</v>
      </c>
      <c r="J91" s="27" t="str">
        <f>E21</f>
        <v>Ing. Pavol Lipták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8" t="s">
        <v>145</v>
      </c>
      <c r="D94" s="100"/>
      <c r="E94" s="100"/>
      <c r="F94" s="100"/>
      <c r="G94" s="100"/>
      <c r="H94" s="100"/>
      <c r="I94" s="100"/>
      <c r="J94" s="109" t="s">
        <v>146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10" t="s">
        <v>147</v>
      </c>
      <c r="D96" s="29"/>
      <c r="E96" s="29"/>
      <c r="F96" s="29"/>
      <c r="G96" s="29"/>
      <c r="H96" s="29"/>
      <c r="I96" s="29"/>
      <c r="J96" s="68">
        <f>J124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148</v>
      </c>
    </row>
    <row r="97" spans="2:12" s="9" customFormat="1" ht="24.95" customHeight="1" hidden="1">
      <c r="B97" s="111"/>
      <c r="D97" s="112" t="s">
        <v>149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2:12" s="10" customFormat="1" ht="19.9" customHeight="1" hidden="1">
      <c r="B98" s="115"/>
      <c r="D98" s="116" t="s">
        <v>150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2:12" s="10" customFormat="1" ht="19.9" customHeight="1" hidden="1">
      <c r="B99" s="115"/>
      <c r="D99" s="116" t="s">
        <v>151</v>
      </c>
      <c r="E99" s="117"/>
      <c r="F99" s="117"/>
      <c r="G99" s="117"/>
      <c r="H99" s="117"/>
      <c r="I99" s="117"/>
      <c r="J99" s="118">
        <f>J216</f>
        <v>0</v>
      </c>
      <c r="L99" s="115"/>
    </row>
    <row r="100" spans="2:12" s="10" customFormat="1" ht="19.9" customHeight="1" hidden="1">
      <c r="B100" s="115"/>
      <c r="D100" s="116" t="s">
        <v>152</v>
      </c>
      <c r="E100" s="117"/>
      <c r="F100" s="117"/>
      <c r="G100" s="117"/>
      <c r="H100" s="117"/>
      <c r="I100" s="117"/>
      <c r="J100" s="118">
        <f>J225</f>
        <v>0</v>
      </c>
      <c r="L100" s="115"/>
    </row>
    <row r="101" spans="2:12" s="10" customFormat="1" ht="19.9" customHeight="1" hidden="1">
      <c r="B101" s="115"/>
      <c r="D101" s="116" t="s">
        <v>153</v>
      </c>
      <c r="E101" s="117"/>
      <c r="F101" s="117"/>
      <c r="G101" s="117"/>
      <c r="H101" s="117"/>
      <c r="I101" s="117"/>
      <c r="J101" s="118">
        <f>J245</f>
        <v>0</v>
      </c>
      <c r="L101" s="115"/>
    </row>
    <row r="102" spans="2:12" s="10" customFormat="1" ht="19.9" customHeight="1" hidden="1">
      <c r="B102" s="115"/>
      <c r="D102" s="116" t="s">
        <v>154</v>
      </c>
      <c r="E102" s="117"/>
      <c r="F102" s="117"/>
      <c r="G102" s="117"/>
      <c r="H102" s="117"/>
      <c r="I102" s="117"/>
      <c r="J102" s="118">
        <f>J308</f>
        <v>0</v>
      </c>
      <c r="L102" s="115"/>
    </row>
    <row r="103" spans="2:12" s="10" customFormat="1" ht="19.9" customHeight="1" hidden="1">
      <c r="B103" s="115"/>
      <c r="D103" s="116" t="s">
        <v>155</v>
      </c>
      <c r="E103" s="117"/>
      <c r="F103" s="117"/>
      <c r="G103" s="117"/>
      <c r="H103" s="117"/>
      <c r="I103" s="117"/>
      <c r="J103" s="118">
        <f>J416</f>
        <v>0</v>
      </c>
      <c r="L103" s="115"/>
    </row>
    <row r="104" spans="2:12" s="10" customFormat="1" ht="19.9" customHeight="1" hidden="1">
      <c r="B104" s="115"/>
      <c r="D104" s="116" t="s">
        <v>156</v>
      </c>
      <c r="E104" s="117"/>
      <c r="F104" s="117"/>
      <c r="G104" s="117"/>
      <c r="H104" s="117"/>
      <c r="I104" s="117"/>
      <c r="J104" s="118">
        <f>J447</f>
        <v>0</v>
      </c>
      <c r="L104" s="115"/>
    </row>
    <row r="105" spans="1:31" s="2" customFormat="1" ht="21.75" customHeight="1" hidden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 hidden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ht="12" hidden="1"/>
    <row r="108" ht="12" hidden="1"/>
    <row r="109" ht="12" hidden="1"/>
    <row r="110" spans="1:31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24.95" customHeight="1">
      <c r="A111" s="29"/>
      <c r="B111" s="30"/>
      <c r="C111" s="21" t="s">
        <v>157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6" t="s">
        <v>14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244" t="str">
        <f>E7</f>
        <v>Chodník podél ul. Závodní u čp. 471</v>
      </c>
      <c r="F114" s="245"/>
      <c r="G114" s="245"/>
      <c r="H114" s="245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2" customHeight="1">
      <c r="A115" s="29"/>
      <c r="B115" s="30"/>
      <c r="C115" s="26" t="s">
        <v>104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6.5" customHeight="1">
      <c r="A116" s="29"/>
      <c r="B116" s="30"/>
      <c r="C116" s="29"/>
      <c r="D116" s="29"/>
      <c r="E116" s="221" t="str">
        <f>E9</f>
        <v>SO100 - CHODNÍK</v>
      </c>
      <c r="F116" s="243"/>
      <c r="G116" s="243"/>
      <c r="H116" s="24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2" customHeight="1">
      <c r="A118" s="29"/>
      <c r="B118" s="30"/>
      <c r="C118" s="26" t="s">
        <v>18</v>
      </c>
      <c r="D118" s="29"/>
      <c r="E118" s="29"/>
      <c r="F118" s="24" t="str">
        <f>F12</f>
        <v>Petřvald</v>
      </c>
      <c r="G118" s="29"/>
      <c r="H118" s="29"/>
      <c r="I118" s="26" t="s">
        <v>20</v>
      </c>
      <c r="J118" s="52">
        <f>IF(J12="","",J12)</f>
        <v>43986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5.2" customHeight="1">
      <c r="A120" s="29"/>
      <c r="B120" s="30"/>
      <c r="C120" s="26" t="s">
        <v>21</v>
      </c>
      <c r="D120" s="29"/>
      <c r="E120" s="29"/>
      <c r="F120" s="24" t="str">
        <f>E15</f>
        <v>Město Petřvald</v>
      </c>
      <c r="G120" s="29"/>
      <c r="H120" s="29"/>
      <c r="I120" s="26" t="s">
        <v>28</v>
      </c>
      <c r="J120" s="27" t="str">
        <f>E21</f>
        <v>Ing. Pavol Lipták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6" t="s">
        <v>26</v>
      </c>
      <c r="D121" s="29"/>
      <c r="E121" s="29"/>
      <c r="F121" s="24" t="str">
        <f>IF(E18="","",E18)</f>
        <v xml:space="preserve"> </v>
      </c>
      <c r="G121" s="29"/>
      <c r="H121" s="29"/>
      <c r="I121" s="26" t="s">
        <v>32</v>
      </c>
      <c r="J121" s="27" t="str">
        <f>E24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0.3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11" customFormat="1" ht="29.25" customHeight="1">
      <c r="A123" s="119"/>
      <c r="B123" s="120"/>
      <c r="C123" s="121" t="s">
        <v>158</v>
      </c>
      <c r="D123" s="122" t="s">
        <v>59</v>
      </c>
      <c r="E123" s="122" t="s">
        <v>55</v>
      </c>
      <c r="F123" s="122" t="s">
        <v>56</v>
      </c>
      <c r="G123" s="122" t="s">
        <v>159</v>
      </c>
      <c r="H123" s="122" t="s">
        <v>160</v>
      </c>
      <c r="I123" s="122" t="s">
        <v>161</v>
      </c>
      <c r="J123" s="123" t="s">
        <v>146</v>
      </c>
      <c r="K123" s="124" t="s">
        <v>162</v>
      </c>
      <c r="L123" s="125"/>
      <c r="M123" s="59" t="s">
        <v>1</v>
      </c>
      <c r="N123" s="60" t="s">
        <v>38</v>
      </c>
      <c r="O123" s="60" t="s">
        <v>163</v>
      </c>
      <c r="P123" s="60" t="s">
        <v>164</v>
      </c>
      <c r="Q123" s="60" t="s">
        <v>165</v>
      </c>
      <c r="R123" s="60" t="s">
        <v>166</v>
      </c>
      <c r="S123" s="60" t="s">
        <v>167</v>
      </c>
      <c r="T123" s="61" t="s">
        <v>168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3" s="2" customFormat="1" ht="22.9" customHeight="1">
      <c r="A124" s="29"/>
      <c r="B124" s="30"/>
      <c r="C124" s="66" t="s">
        <v>169</v>
      </c>
      <c r="D124" s="29"/>
      <c r="E124" s="29"/>
      <c r="F124" s="29"/>
      <c r="G124" s="29"/>
      <c r="H124" s="29"/>
      <c r="I124" s="29"/>
      <c r="J124" s="126">
        <f>BK124</f>
        <v>0</v>
      </c>
      <c r="K124" s="29"/>
      <c r="L124" s="30"/>
      <c r="M124" s="62"/>
      <c r="N124" s="53"/>
      <c r="O124" s="63"/>
      <c r="P124" s="127">
        <f>P125</f>
        <v>928.982299</v>
      </c>
      <c r="Q124" s="63"/>
      <c r="R124" s="127">
        <f>R125</f>
        <v>388.9913532999999</v>
      </c>
      <c r="S124" s="63"/>
      <c r="T124" s="128">
        <f>T125</f>
        <v>57.907036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73</v>
      </c>
      <c r="AU124" s="17" t="s">
        <v>148</v>
      </c>
      <c r="BK124" s="129">
        <f>BK125</f>
        <v>0</v>
      </c>
    </row>
    <row r="125" spans="2:63" s="12" customFormat="1" ht="25.9" customHeight="1">
      <c r="B125" s="130"/>
      <c r="D125" s="131" t="s">
        <v>73</v>
      </c>
      <c r="E125" s="132" t="s">
        <v>170</v>
      </c>
      <c r="F125" s="132" t="s">
        <v>171</v>
      </c>
      <c r="J125" s="133">
        <f>BK125</f>
        <v>0</v>
      </c>
      <c r="L125" s="130"/>
      <c r="M125" s="134"/>
      <c r="N125" s="135"/>
      <c r="O125" s="135"/>
      <c r="P125" s="136">
        <f>P126+P216+P225+P245+P308+P416+P447</f>
        <v>928.982299</v>
      </c>
      <c r="Q125" s="135"/>
      <c r="R125" s="136">
        <f>R126+R216+R225+R245+R308+R416+R447</f>
        <v>388.9913532999999</v>
      </c>
      <c r="S125" s="135"/>
      <c r="T125" s="137">
        <f>T126+T216+T225+T245+T308+T416+T447</f>
        <v>57.907036</v>
      </c>
      <c r="AR125" s="131" t="s">
        <v>82</v>
      </c>
      <c r="AT125" s="138" t="s">
        <v>73</v>
      </c>
      <c r="AU125" s="138" t="s">
        <v>74</v>
      </c>
      <c r="AY125" s="131" t="s">
        <v>172</v>
      </c>
      <c r="BK125" s="139">
        <f>BK126+BK216+BK225+BK245+BK308+BK416+BK447</f>
        <v>0</v>
      </c>
    </row>
    <row r="126" spans="2:63" s="12" customFormat="1" ht="22.9" customHeight="1">
      <c r="B126" s="130"/>
      <c r="D126" s="131" t="s">
        <v>73</v>
      </c>
      <c r="E126" s="140" t="s">
        <v>82</v>
      </c>
      <c r="F126" s="140" t="s">
        <v>173</v>
      </c>
      <c r="J126" s="141">
        <f>BK126</f>
        <v>0</v>
      </c>
      <c r="L126" s="130"/>
      <c r="M126" s="134"/>
      <c r="N126" s="135"/>
      <c r="O126" s="135"/>
      <c r="P126" s="136">
        <f>SUM(P127:P215)</f>
        <v>354.73127099999994</v>
      </c>
      <c r="Q126" s="135"/>
      <c r="R126" s="136">
        <f>SUM(R127:R215)</f>
        <v>0.1062604</v>
      </c>
      <c r="S126" s="135"/>
      <c r="T126" s="137">
        <f>SUM(T127:T215)</f>
        <v>53.2983</v>
      </c>
      <c r="AR126" s="131" t="s">
        <v>82</v>
      </c>
      <c r="AT126" s="138" t="s">
        <v>73</v>
      </c>
      <c r="AU126" s="138" t="s">
        <v>82</v>
      </c>
      <c r="AY126" s="131" t="s">
        <v>172</v>
      </c>
      <c r="BK126" s="139">
        <f>SUM(BK127:BK215)</f>
        <v>0</v>
      </c>
    </row>
    <row r="127" spans="1:65" s="2" customFormat="1" ht="21.75" customHeight="1">
      <c r="A127" s="29"/>
      <c r="B127" s="142"/>
      <c r="C127" s="143" t="s">
        <v>82</v>
      </c>
      <c r="D127" s="143" t="s">
        <v>174</v>
      </c>
      <c r="E127" s="144" t="s">
        <v>175</v>
      </c>
      <c r="F127" s="145" t="s">
        <v>176</v>
      </c>
      <c r="G127" s="146" t="s">
        <v>177</v>
      </c>
      <c r="H127" s="147">
        <v>23</v>
      </c>
      <c r="I127" s="148"/>
      <c r="J127" s="148">
        <f>ROUND(I127*H127,2)</f>
        <v>0</v>
      </c>
      <c r="K127" s="149"/>
      <c r="L127" s="30"/>
      <c r="M127" s="150" t="s">
        <v>1</v>
      </c>
      <c r="N127" s="151" t="s">
        <v>39</v>
      </c>
      <c r="O127" s="152">
        <v>0.348</v>
      </c>
      <c r="P127" s="152">
        <f>O127*H127</f>
        <v>8.004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178</v>
      </c>
      <c r="AT127" s="154" t="s">
        <v>174</v>
      </c>
      <c r="AU127" s="154" t="s">
        <v>84</v>
      </c>
      <c r="AY127" s="17" t="s">
        <v>172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7" t="s">
        <v>82</v>
      </c>
      <c r="BK127" s="155">
        <f>ROUND(I127*H127,2)</f>
        <v>0</v>
      </c>
      <c r="BL127" s="17" t="s">
        <v>178</v>
      </c>
      <c r="BM127" s="154" t="s">
        <v>179</v>
      </c>
    </row>
    <row r="128" spans="1:47" s="2" customFormat="1" ht="29.25">
      <c r="A128" s="29"/>
      <c r="B128" s="30"/>
      <c r="C128" s="29"/>
      <c r="D128" s="156" t="s">
        <v>180</v>
      </c>
      <c r="E128" s="29"/>
      <c r="F128" s="157" t="s">
        <v>181</v>
      </c>
      <c r="G128" s="29"/>
      <c r="H128" s="29"/>
      <c r="I128" s="29"/>
      <c r="J128" s="29"/>
      <c r="K128" s="29"/>
      <c r="L128" s="30"/>
      <c r="M128" s="158"/>
      <c r="N128" s="159"/>
      <c r="O128" s="55"/>
      <c r="P128" s="55"/>
      <c r="Q128" s="55"/>
      <c r="R128" s="55"/>
      <c r="S128" s="55"/>
      <c r="T128" s="56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180</v>
      </c>
      <c r="AU128" s="17" t="s">
        <v>84</v>
      </c>
    </row>
    <row r="129" spans="2:51" s="13" customFormat="1" ht="12">
      <c r="B129" s="160"/>
      <c r="D129" s="156" t="s">
        <v>182</v>
      </c>
      <c r="E129" s="161" t="s">
        <v>1</v>
      </c>
      <c r="F129" s="162" t="s">
        <v>183</v>
      </c>
      <c r="H129" s="163">
        <v>23</v>
      </c>
      <c r="L129" s="160"/>
      <c r="M129" s="164"/>
      <c r="N129" s="165"/>
      <c r="O129" s="165"/>
      <c r="P129" s="165"/>
      <c r="Q129" s="165"/>
      <c r="R129" s="165"/>
      <c r="S129" s="165"/>
      <c r="T129" s="166"/>
      <c r="AT129" s="161" t="s">
        <v>182</v>
      </c>
      <c r="AU129" s="161" t="s">
        <v>84</v>
      </c>
      <c r="AV129" s="13" t="s">
        <v>84</v>
      </c>
      <c r="AW129" s="13" t="s">
        <v>31</v>
      </c>
      <c r="AX129" s="13" t="s">
        <v>82</v>
      </c>
      <c r="AY129" s="161" t="s">
        <v>172</v>
      </c>
    </row>
    <row r="130" spans="1:65" s="2" customFormat="1" ht="21.75" customHeight="1">
      <c r="A130" s="29"/>
      <c r="B130" s="142"/>
      <c r="C130" s="143" t="s">
        <v>84</v>
      </c>
      <c r="D130" s="143" t="s">
        <v>174</v>
      </c>
      <c r="E130" s="144" t="s">
        <v>184</v>
      </c>
      <c r="F130" s="145" t="s">
        <v>185</v>
      </c>
      <c r="G130" s="146" t="s">
        <v>177</v>
      </c>
      <c r="H130" s="147">
        <v>4</v>
      </c>
      <c r="I130" s="148"/>
      <c r="J130" s="148">
        <f>ROUND(I130*H130,2)</f>
        <v>0</v>
      </c>
      <c r="K130" s="149"/>
      <c r="L130" s="30"/>
      <c r="M130" s="150" t="s">
        <v>1</v>
      </c>
      <c r="N130" s="151" t="s">
        <v>39</v>
      </c>
      <c r="O130" s="152">
        <v>0.272</v>
      </c>
      <c r="P130" s="152">
        <f>O130*H130</f>
        <v>1.088</v>
      </c>
      <c r="Q130" s="152">
        <v>0</v>
      </c>
      <c r="R130" s="152">
        <f>Q130*H130</f>
        <v>0</v>
      </c>
      <c r="S130" s="152">
        <v>0.26</v>
      </c>
      <c r="T130" s="153">
        <f>S130*H130</f>
        <v>1.04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178</v>
      </c>
      <c r="AT130" s="154" t="s">
        <v>174</v>
      </c>
      <c r="AU130" s="154" t="s">
        <v>84</v>
      </c>
      <c r="AY130" s="17" t="s">
        <v>172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17" t="s">
        <v>82</v>
      </c>
      <c r="BK130" s="155">
        <f>ROUND(I130*H130,2)</f>
        <v>0</v>
      </c>
      <c r="BL130" s="17" t="s">
        <v>178</v>
      </c>
      <c r="BM130" s="154" t="s">
        <v>186</v>
      </c>
    </row>
    <row r="131" spans="1:47" s="2" customFormat="1" ht="39">
      <c r="A131" s="29"/>
      <c r="B131" s="30"/>
      <c r="C131" s="29"/>
      <c r="D131" s="156" t="s">
        <v>180</v>
      </c>
      <c r="E131" s="29"/>
      <c r="F131" s="157" t="s">
        <v>187</v>
      </c>
      <c r="G131" s="29"/>
      <c r="H131" s="29"/>
      <c r="I131" s="29"/>
      <c r="J131" s="29"/>
      <c r="K131" s="29"/>
      <c r="L131" s="30"/>
      <c r="M131" s="158"/>
      <c r="N131" s="159"/>
      <c r="O131" s="55"/>
      <c r="P131" s="55"/>
      <c r="Q131" s="55"/>
      <c r="R131" s="55"/>
      <c r="S131" s="55"/>
      <c r="T131" s="56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T131" s="17" t="s">
        <v>180</v>
      </c>
      <c r="AU131" s="17" t="s">
        <v>84</v>
      </c>
    </row>
    <row r="132" spans="2:51" s="13" customFormat="1" ht="12">
      <c r="B132" s="160"/>
      <c r="D132" s="156" t="s">
        <v>182</v>
      </c>
      <c r="E132" s="161" t="s">
        <v>1</v>
      </c>
      <c r="F132" s="162" t="s">
        <v>188</v>
      </c>
      <c r="H132" s="163">
        <v>4</v>
      </c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182</v>
      </c>
      <c r="AU132" s="161" t="s">
        <v>84</v>
      </c>
      <c r="AV132" s="13" t="s">
        <v>84</v>
      </c>
      <c r="AW132" s="13" t="s">
        <v>31</v>
      </c>
      <c r="AX132" s="13" t="s">
        <v>82</v>
      </c>
      <c r="AY132" s="161" t="s">
        <v>172</v>
      </c>
    </row>
    <row r="133" spans="1:65" s="2" customFormat="1" ht="21.75" customHeight="1">
      <c r="A133" s="29"/>
      <c r="B133" s="142"/>
      <c r="C133" s="143" t="s">
        <v>116</v>
      </c>
      <c r="D133" s="143" t="s">
        <v>174</v>
      </c>
      <c r="E133" s="144" t="s">
        <v>189</v>
      </c>
      <c r="F133" s="145" t="s">
        <v>190</v>
      </c>
      <c r="G133" s="146" t="s">
        <v>177</v>
      </c>
      <c r="H133" s="147">
        <v>36</v>
      </c>
      <c r="I133" s="148"/>
      <c r="J133" s="148">
        <f>ROUND(I133*H133,2)</f>
        <v>0</v>
      </c>
      <c r="K133" s="149"/>
      <c r="L133" s="30"/>
      <c r="M133" s="150" t="s">
        <v>1</v>
      </c>
      <c r="N133" s="151" t="s">
        <v>39</v>
      </c>
      <c r="O133" s="152">
        <v>0.344</v>
      </c>
      <c r="P133" s="152">
        <f>O133*H133</f>
        <v>12.383999999999999</v>
      </c>
      <c r="Q133" s="152">
        <v>0</v>
      </c>
      <c r="R133" s="152">
        <f>Q133*H133</f>
        <v>0</v>
      </c>
      <c r="S133" s="152">
        <v>0.295</v>
      </c>
      <c r="T133" s="153">
        <f>S133*H133</f>
        <v>10.62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178</v>
      </c>
      <c r="AT133" s="154" t="s">
        <v>174</v>
      </c>
      <c r="AU133" s="154" t="s">
        <v>84</v>
      </c>
      <c r="AY133" s="17" t="s">
        <v>172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7" t="s">
        <v>82</v>
      </c>
      <c r="BK133" s="155">
        <f>ROUND(I133*H133,2)</f>
        <v>0</v>
      </c>
      <c r="BL133" s="17" t="s">
        <v>178</v>
      </c>
      <c r="BM133" s="154" t="s">
        <v>191</v>
      </c>
    </row>
    <row r="134" spans="1:47" s="2" customFormat="1" ht="19.5">
      <c r="A134" s="29"/>
      <c r="B134" s="30"/>
      <c r="C134" s="29"/>
      <c r="D134" s="156" t="s">
        <v>180</v>
      </c>
      <c r="E134" s="29"/>
      <c r="F134" s="157" t="s">
        <v>190</v>
      </c>
      <c r="G134" s="29"/>
      <c r="H134" s="29"/>
      <c r="I134" s="29"/>
      <c r="J134" s="29"/>
      <c r="K134" s="29"/>
      <c r="L134" s="30"/>
      <c r="M134" s="158"/>
      <c r="N134" s="159"/>
      <c r="O134" s="55"/>
      <c r="P134" s="55"/>
      <c r="Q134" s="55"/>
      <c r="R134" s="55"/>
      <c r="S134" s="55"/>
      <c r="T134" s="56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7" t="s">
        <v>180</v>
      </c>
      <c r="AU134" s="17" t="s">
        <v>84</v>
      </c>
    </row>
    <row r="135" spans="2:51" s="13" customFormat="1" ht="22.5">
      <c r="B135" s="160"/>
      <c r="D135" s="156" t="s">
        <v>182</v>
      </c>
      <c r="E135" s="161" t="s">
        <v>1</v>
      </c>
      <c r="F135" s="162" t="s">
        <v>192</v>
      </c>
      <c r="H135" s="163">
        <v>11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182</v>
      </c>
      <c r="AU135" s="161" t="s">
        <v>84</v>
      </c>
      <c r="AV135" s="13" t="s">
        <v>84</v>
      </c>
      <c r="AW135" s="13" t="s">
        <v>31</v>
      </c>
      <c r="AX135" s="13" t="s">
        <v>74</v>
      </c>
      <c r="AY135" s="161" t="s">
        <v>172</v>
      </c>
    </row>
    <row r="136" spans="2:51" s="13" customFormat="1" ht="22.5">
      <c r="B136" s="160"/>
      <c r="D136" s="156" t="s">
        <v>182</v>
      </c>
      <c r="E136" s="161" t="s">
        <v>1</v>
      </c>
      <c r="F136" s="162" t="s">
        <v>193</v>
      </c>
      <c r="H136" s="163">
        <v>25</v>
      </c>
      <c r="L136" s="160"/>
      <c r="M136" s="164"/>
      <c r="N136" s="165"/>
      <c r="O136" s="165"/>
      <c r="P136" s="165"/>
      <c r="Q136" s="165"/>
      <c r="R136" s="165"/>
      <c r="S136" s="165"/>
      <c r="T136" s="166"/>
      <c r="AT136" s="161" t="s">
        <v>182</v>
      </c>
      <c r="AU136" s="161" t="s">
        <v>84</v>
      </c>
      <c r="AV136" s="13" t="s">
        <v>84</v>
      </c>
      <c r="AW136" s="13" t="s">
        <v>31</v>
      </c>
      <c r="AX136" s="13" t="s">
        <v>74</v>
      </c>
      <c r="AY136" s="161" t="s">
        <v>172</v>
      </c>
    </row>
    <row r="137" spans="2:51" s="14" customFormat="1" ht="12">
      <c r="B137" s="167"/>
      <c r="D137" s="156" t="s">
        <v>182</v>
      </c>
      <c r="E137" s="168" t="s">
        <v>194</v>
      </c>
      <c r="F137" s="169" t="s">
        <v>195</v>
      </c>
      <c r="H137" s="170">
        <v>36</v>
      </c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182</v>
      </c>
      <c r="AU137" s="168" t="s">
        <v>84</v>
      </c>
      <c r="AV137" s="14" t="s">
        <v>178</v>
      </c>
      <c r="AW137" s="14" t="s">
        <v>31</v>
      </c>
      <c r="AX137" s="14" t="s">
        <v>82</v>
      </c>
      <c r="AY137" s="168" t="s">
        <v>172</v>
      </c>
    </row>
    <row r="138" spans="1:65" s="2" customFormat="1" ht="21.75" customHeight="1">
      <c r="A138" s="29"/>
      <c r="B138" s="142"/>
      <c r="C138" s="143" t="s">
        <v>178</v>
      </c>
      <c r="D138" s="143" t="s">
        <v>174</v>
      </c>
      <c r="E138" s="144" t="s">
        <v>196</v>
      </c>
      <c r="F138" s="145" t="s">
        <v>197</v>
      </c>
      <c r="G138" s="146" t="s">
        <v>177</v>
      </c>
      <c r="H138" s="147">
        <v>35</v>
      </c>
      <c r="I138" s="148"/>
      <c r="J138" s="148">
        <f>ROUND(I138*H138,2)</f>
        <v>0</v>
      </c>
      <c r="K138" s="149"/>
      <c r="L138" s="30"/>
      <c r="M138" s="150" t="s">
        <v>1</v>
      </c>
      <c r="N138" s="151" t="s">
        <v>39</v>
      </c>
      <c r="O138" s="152">
        <v>0.108</v>
      </c>
      <c r="P138" s="152">
        <f>O138*H138</f>
        <v>3.78</v>
      </c>
      <c r="Q138" s="152">
        <v>0</v>
      </c>
      <c r="R138" s="152">
        <f>Q138*H138</f>
        <v>0</v>
      </c>
      <c r="S138" s="152">
        <v>0.22</v>
      </c>
      <c r="T138" s="153">
        <f>S138*H138</f>
        <v>7.7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178</v>
      </c>
      <c r="AT138" s="154" t="s">
        <v>174</v>
      </c>
      <c r="AU138" s="154" t="s">
        <v>84</v>
      </c>
      <c r="AY138" s="17" t="s">
        <v>172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82</v>
      </c>
      <c r="BK138" s="155">
        <f>ROUND(I138*H138,2)</f>
        <v>0</v>
      </c>
      <c r="BL138" s="17" t="s">
        <v>178</v>
      </c>
      <c r="BM138" s="154" t="s">
        <v>198</v>
      </c>
    </row>
    <row r="139" spans="2:51" s="13" customFormat="1" ht="12">
      <c r="B139" s="160"/>
      <c r="D139" s="156" t="s">
        <v>182</v>
      </c>
      <c r="E139" s="161" t="s">
        <v>1</v>
      </c>
      <c r="F139" s="162" t="s">
        <v>199</v>
      </c>
      <c r="H139" s="163">
        <v>35</v>
      </c>
      <c r="L139" s="160"/>
      <c r="M139" s="164"/>
      <c r="N139" s="165"/>
      <c r="O139" s="165"/>
      <c r="P139" s="165"/>
      <c r="Q139" s="165"/>
      <c r="R139" s="165"/>
      <c r="S139" s="165"/>
      <c r="T139" s="166"/>
      <c r="AT139" s="161" t="s">
        <v>182</v>
      </c>
      <c r="AU139" s="161" t="s">
        <v>84</v>
      </c>
      <c r="AV139" s="13" t="s">
        <v>84</v>
      </c>
      <c r="AW139" s="13" t="s">
        <v>31</v>
      </c>
      <c r="AX139" s="13" t="s">
        <v>82</v>
      </c>
      <c r="AY139" s="161" t="s">
        <v>172</v>
      </c>
    </row>
    <row r="140" spans="1:65" s="2" customFormat="1" ht="21.75" customHeight="1">
      <c r="A140" s="29"/>
      <c r="B140" s="142"/>
      <c r="C140" s="143" t="s">
        <v>200</v>
      </c>
      <c r="D140" s="143" t="s">
        <v>174</v>
      </c>
      <c r="E140" s="144" t="s">
        <v>201</v>
      </c>
      <c r="F140" s="145" t="s">
        <v>202</v>
      </c>
      <c r="G140" s="146" t="s">
        <v>177</v>
      </c>
      <c r="H140" s="147">
        <v>65.8</v>
      </c>
      <c r="I140" s="148"/>
      <c r="J140" s="148">
        <f>ROUND(I140*H140,2)</f>
        <v>0</v>
      </c>
      <c r="K140" s="149"/>
      <c r="L140" s="30"/>
      <c r="M140" s="150" t="s">
        <v>1</v>
      </c>
      <c r="N140" s="151" t="s">
        <v>39</v>
      </c>
      <c r="O140" s="152">
        <v>0.034</v>
      </c>
      <c r="P140" s="152">
        <f>O140*H140</f>
        <v>2.2372</v>
      </c>
      <c r="Q140" s="152">
        <v>9E-05</v>
      </c>
      <c r="R140" s="152">
        <f>Q140*H140</f>
        <v>0.005922</v>
      </c>
      <c r="S140" s="152">
        <v>0.256</v>
      </c>
      <c r="T140" s="153">
        <f>S140*H140</f>
        <v>16.8448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178</v>
      </c>
      <c r="AT140" s="154" t="s">
        <v>174</v>
      </c>
      <c r="AU140" s="154" t="s">
        <v>84</v>
      </c>
      <c r="AY140" s="17" t="s">
        <v>172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82</v>
      </c>
      <c r="BK140" s="155">
        <f>ROUND(I140*H140,2)</f>
        <v>0</v>
      </c>
      <c r="BL140" s="17" t="s">
        <v>178</v>
      </c>
      <c r="BM140" s="154" t="s">
        <v>203</v>
      </c>
    </row>
    <row r="141" spans="1:47" s="2" customFormat="1" ht="29.25">
      <c r="A141" s="29"/>
      <c r="B141" s="30"/>
      <c r="C141" s="29"/>
      <c r="D141" s="156" t="s">
        <v>180</v>
      </c>
      <c r="E141" s="29"/>
      <c r="F141" s="157" t="s">
        <v>204</v>
      </c>
      <c r="G141" s="29"/>
      <c r="H141" s="29"/>
      <c r="I141" s="29"/>
      <c r="J141" s="29"/>
      <c r="K141" s="29"/>
      <c r="L141" s="30"/>
      <c r="M141" s="158"/>
      <c r="N141" s="159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180</v>
      </c>
      <c r="AU141" s="17" t="s">
        <v>84</v>
      </c>
    </row>
    <row r="142" spans="2:51" s="13" customFormat="1" ht="12">
      <c r="B142" s="160"/>
      <c r="D142" s="156" t="s">
        <v>182</v>
      </c>
      <c r="E142" s="161" t="s">
        <v>1</v>
      </c>
      <c r="F142" s="162" t="s">
        <v>205</v>
      </c>
      <c r="H142" s="163">
        <v>65.8</v>
      </c>
      <c r="L142" s="160"/>
      <c r="M142" s="164"/>
      <c r="N142" s="165"/>
      <c r="O142" s="165"/>
      <c r="P142" s="165"/>
      <c r="Q142" s="165"/>
      <c r="R142" s="165"/>
      <c r="S142" s="165"/>
      <c r="T142" s="166"/>
      <c r="AT142" s="161" t="s">
        <v>182</v>
      </c>
      <c r="AU142" s="161" t="s">
        <v>84</v>
      </c>
      <c r="AV142" s="13" t="s">
        <v>84</v>
      </c>
      <c r="AW142" s="13" t="s">
        <v>31</v>
      </c>
      <c r="AX142" s="13" t="s">
        <v>82</v>
      </c>
      <c r="AY142" s="161" t="s">
        <v>172</v>
      </c>
    </row>
    <row r="143" spans="1:65" s="2" customFormat="1" ht="16.5" customHeight="1">
      <c r="A143" s="29"/>
      <c r="B143" s="142"/>
      <c r="C143" s="143" t="s">
        <v>206</v>
      </c>
      <c r="D143" s="143" t="s">
        <v>174</v>
      </c>
      <c r="E143" s="144" t="s">
        <v>207</v>
      </c>
      <c r="F143" s="145" t="s">
        <v>208</v>
      </c>
      <c r="G143" s="146" t="s">
        <v>209</v>
      </c>
      <c r="H143" s="147">
        <v>58.7</v>
      </c>
      <c r="I143" s="148"/>
      <c r="J143" s="148">
        <f>ROUND(I143*H143,2)</f>
        <v>0</v>
      </c>
      <c r="K143" s="149"/>
      <c r="L143" s="30"/>
      <c r="M143" s="150" t="s">
        <v>1</v>
      </c>
      <c r="N143" s="151" t="s">
        <v>39</v>
      </c>
      <c r="O143" s="152">
        <v>0.133</v>
      </c>
      <c r="P143" s="152">
        <f>O143*H143</f>
        <v>7.807100000000001</v>
      </c>
      <c r="Q143" s="152">
        <v>0</v>
      </c>
      <c r="R143" s="152">
        <f>Q143*H143</f>
        <v>0</v>
      </c>
      <c r="S143" s="152">
        <v>0.205</v>
      </c>
      <c r="T143" s="153">
        <f>S143*H143</f>
        <v>12.0335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178</v>
      </c>
      <c r="AT143" s="154" t="s">
        <v>174</v>
      </c>
      <c r="AU143" s="154" t="s">
        <v>84</v>
      </c>
      <c r="AY143" s="17" t="s">
        <v>172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7" t="s">
        <v>82</v>
      </c>
      <c r="BK143" s="155">
        <f>ROUND(I143*H143,2)</f>
        <v>0</v>
      </c>
      <c r="BL143" s="17" t="s">
        <v>178</v>
      </c>
      <c r="BM143" s="154" t="s">
        <v>210</v>
      </c>
    </row>
    <row r="144" spans="1:47" s="2" customFormat="1" ht="12">
      <c r="A144" s="29"/>
      <c r="B144" s="30"/>
      <c r="C144" s="29"/>
      <c r="D144" s="156" t="s">
        <v>180</v>
      </c>
      <c r="E144" s="29"/>
      <c r="F144" s="157" t="s">
        <v>208</v>
      </c>
      <c r="G144" s="29"/>
      <c r="H144" s="29"/>
      <c r="I144" s="29"/>
      <c r="J144" s="29"/>
      <c r="K144" s="29"/>
      <c r="L144" s="30"/>
      <c r="M144" s="158"/>
      <c r="N144" s="159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180</v>
      </c>
      <c r="AU144" s="17" t="s">
        <v>84</v>
      </c>
    </row>
    <row r="145" spans="2:51" s="13" customFormat="1" ht="12">
      <c r="B145" s="160"/>
      <c r="D145" s="156" t="s">
        <v>182</v>
      </c>
      <c r="E145" s="161" t="s">
        <v>1</v>
      </c>
      <c r="F145" s="162" t="s">
        <v>211</v>
      </c>
      <c r="H145" s="163">
        <v>39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182</v>
      </c>
      <c r="AU145" s="161" t="s">
        <v>84</v>
      </c>
      <c r="AV145" s="13" t="s">
        <v>84</v>
      </c>
      <c r="AW145" s="13" t="s">
        <v>31</v>
      </c>
      <c r="AX145" s="13" t="s">
        <v>74</v>
      </c>
      <c r="AY145" s="161" t="s">
        <v>172</v>
      </c>
    </row>
    <row r="146" spans="2:51" s="13" customFormat="1" ht="12">
      <c r="B146" s="160"/>
      <c r="D146" s="156" t="s">
        <v>182</v>
      </c>
      <c r="E146" s="161" t="s">
        <v>1</v>
      </c>
      <c r="F146" s="162" t="s">
        <v>212</v>
      </c>
      <c r="H146" s="163">
        <v>14.7</v>
      </c>
      <c r="L146" s="160"/>
      <c r="M146" s="164"/>
      <c r="N146" s="165"/>
      <c r="O146" s="165"/>
      <c r="P146" s="165"/>
      <c r="Q146" s="165"/>
      <c r="R146" s="165"/>
      <c r="S146" s="165"/>
      <c r="T146" s="166"/>
      <c r="AT146" s="161" t="s">
        <v>182</v>
      </c>
      <c r="AU146" s="161" t="s">
        <v>84</v>
      </c>
      <c r="AV146" s="13" t="s">
        <v>84</v>
      </c>
      <c r="AW146" s="13" t="s">
        <v>31</v>
      </c>
      <c r="AX146" s="13" t="s">
        <v>74</v>
      </c>
      <c r="AY146" s="161" t="s">
        <v>172</v>
      </c>
    </row>
    <row r="147" spans="2:51" s="13" customFormat="1" ht="12">
      <c r="B147" s="160"/>
      <c r="D147" s="156" t="s">
        <v>182</v>
      </c>
      <c r="E147" s="161" t="s">
        <v>1</v>
      </c>
      <c r="F147" s="162" t="s">
        <v>213</v>
      </c>
      <c r="H147" s="163">
        <v>5</v>
      </c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182</v>
      </c>
      <c r="AU147" s="161" t="s">
        <v>84</v>
      </c>
      <c r="AV147" s="13" t="s">
        <v>84</v>
      </c>
      <c r="AW147" s="13" t="s">
        <v>31</v>
      </c>
      <c r="AX147" s="13" t="s">
        <v>74</v>
      </c>
      <c r="AY147" s="161" t="s">
        <v>172</v>
      </c>
    </row>
    <row r="148" spans="2:51" s="14" customFormat="1" ht="12">
      <c r="B148" s="167"/>
      <c r="D148" s="156" t="s">
        <v>182</v>
      </c>
      <c r="E148" s="168" t="s">
        <v>91</v>
      </c>
      <c r="F148" s="169" t="s">
        <v>195</v>
      </c>
      <c r="H148" s="170">
        <v>58.7</v>
      </c>
      <c r="L148" s="167"/>
      <c r="M148" s="171"/>
      <c r="N148" s="172"/>
      <c r="O148" s="172"/>
      <c r="P148" s="172"/>
      <c r="Q148" s="172"/>
      <c r="R148" s="172"/>
      <c r="S148" s="172"/>
      <c r="T148" s="173"/>
      <c r="AT148" s="168" t="s">
        <v>182</v>
      </c>
      <c r="AU148" s="168" t="s">
        <v>84</v>
      </c>
      <c r="AV148" s="14" t="s">
        <v>178</v>
      </c>
      <c r="AW148" s="14" t="s">
        <v>31</v>
      </c>
      <c r="AX148" s="14" t="s">
        <v>82</v>
      </c>
      <c r="AY148" s="168" t="s">
        <v>172</v>
      </c>
    </row>
    <row r="149" spans="1:65" s="2" customFormat="1" ht="16.5" customHeight="1">
      <c r="A149" s="29"/>
      <c r="B149" s="142"/>
      <c r="C149" s="143" t="s">
        <v>214</v>
      </c>
      <c r="D149" s="143" t="s">
        <v>174</v>
      </c>
      <c r="E149" s="144" t="s">
        <v>215</v>
      </c>
      <c r="F149" s="145" t="s">
        <v>216</v>
      </c>
      <c r="G149" s="146" t="s">
        <v>209</v>
      </c>
      <c r="H149" s="147">
        <v>44</v>
      </c>
      <c r="I149" s="148"/>
      <c r="J149" s="148">
        <f>ROUND(I149*H149,2)</f>
        <v>0</v>
      </c>
      <c r="K149" s="149"/>
      <c r="L149" s="30"/>
      <c r="M149" s="150" t="s">
        <v>1</v>
      </c>
      <c r="N149" s="151" t="s">
        <v>39</v>
      </c>
      <c r="O149" s="152">
        <v>0.147</v>
      </c>
      <c r="P149" s="152">
        <f>O149*H149</f>
        <v>6.468</v>
      </c>
      <c r="Q149" s="152">
        <v>0</v>
      </c>
      <c r="R149" s="152">
        <f>Q149*H149</f>
        <v>0</v>
      </c>
      <c r="S149" s="152">
        <v>0.115</v>
      </c>
      <c r="T149" s="153">
        <f>S149*H149</f>
        <v>5.0600000000000005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178</v>
      </c>
      <c r="AT149" s="154" t="s">
        <v>174</v>
      </c>
      <c r="AU149" s="154" t="s">
        <v>84</v>
      </c>
      <c r="AY149" s="17" t="s">
        <v>172</v>
      </c>
      <c r="BE149" s="155">
        <f>IF(N149="základní",J149,0)</f>
        <v>0</v>
      </c>
      <c r="BF149" s="155">
        <f>IF(N149="snížená",J149,0)</f>
        <v>0</v>
      </c>
      <c r="BG149" s="155">
        <f>IF(N149="zákl. přenesená",J149,0)</f>
        <v>0</v>
      </c>
      <c r="BH149" s="155">
        <f>IF(N149="sníž. přenesená",J149,0)</f>
        <v>0</v>
      </c>
      <c r="BI149" s="155">
        <f>IF(N149="nulová",J149,0)</f>
        <v>0</v>
      </c>
      <c r="BJ149" s="17" t="s">
        <v>82</v>
      </c>
      <c r="BK149" s="155">
        <f>ROUND(I149*H149,2)</f>
        <v>0</v>
      </c>
      <c r="BL149" s="17" t="s">
        <v>178</v>
      </c>
      <c r="BM149" s="154" t="s">
        <v>217</v>
      </c>
    </row>
    <row r="150" spans="2:51" s="13" customFormat="1" ht="12">
      <c r="B150" s="160"/>
      <c r="D150" s="156" t="s">
        <v>182</v>
      </c>
      <c r="E150" s="161" t="s">
        <v>1</v>
      </c>
      <c r="F150" s="162" t="s">
        <v>218</v>
      </c>
      <c r="H150" s="163">
        <v>39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182</v>
      </c>
      <c r="AU150" s="161" t="s">
        <v>84</v>
      </c>
      <c r="AV150" s="13" t="s">
        <v>84</v>
      </c>
      <c r="AW150" s="13" t="s">
        <v>31</v>
      </c>
      <c r="AX150" s="13" t="s">
        <v>74</v>
      </c>
      <c r="AY150" s="161" t="s">
        <v>172</v>
      </c>
    </row>
    <row r="151" spans="2:51" s="13" customFormat="1" ht="12">
      <c r="B151" s="160"/>
      <c r="D151" s="156" t="s">
        <v>182</v>
      </c>
      <c r="E151" s="161" t="s">
        <v>1</v>
      </c>
      <c r="F151" s="162" t="s">
        <v>219</v>
      </c>
      <c r="H151" s="163">
        <v>5</v>
      </c>
      <c r="L151" s="160"/>
      <c r="M151" s="164"/>
      <c r="N151" s="165"/>
      <c r="O151" s="165"/>
      <c r="P151" s="165"/>
      <c r="Q151" s="165"/>
      <c r="R151" s="165"/>
      <c r="S151" s="165"/>
      <c r="T151" s="166"/>
      <c r="AT151" s="161" t="s">
        <v>182</v>
      </c>
      <c r="AU151" s="161" t="s">
        <v>84</v>
      </c>
      <c r="AV151" s="13" t="s">
        <v>84</v>
      </c>
      <c r="AW151" s="13" t="s">
        <v>31</v>
      </c>
      <c r="AX151" s="13" t="s">
        <v>74</v>
      </c>
      <c r="AY151" s="161" t="s">
        <v>172</v>
      </c>
    </row>
    <row r="152" spans="2:51" s="14" customFormat="1" ht="12">
      <c r="B152" s="167"/>
      <c r="D152" s="156" t="s">
        <v>182</v>
      </c>
      <c r="E152" s="168" t="s">
        <v>142</v>
      </c>
      <c r="F152" s="169" t="s">
        <v>195</v>
      </c>
      <c r="H152" s="170">
        <v>44</v>
      </c>
      <c r="L152" s="167"/>
      <c r="M152" s="171"/>
      <c r="N152" s="172"/>
      <c r="O152" s="172"/>
      <c r="P152" s="172"/>
      <c r="Q152" s="172"/>
      <c r="R152" s="172"/>
      <c r="S152" s="172"/>
      <c r="T152" s="173"/>
      <c r="AT152" s="168" t="s">
        <v>182</v>
      </c>
      <c r="AU152" s="168" t="s">
        <v>84</v>
      </c>
      <c r="AV152" s="14" t="s">
        <v>178</v>
      </c>
      <c r="AW152" s="14" t="s">
        <v>31</v>
      </c>
      <c r="AX152" s="14" t="s">
        <v>82</v>
      </c>
      <c r="AY152" s="168" t="s">
        <v>172</v>
      </c>
    </row>
    <row r="153" spans="1:65" s="2" customFormat="1" ht="16.5" customHeight="1">
      <c r="A153" s="29"/>
      <c r="B153" s="142"/>
      <c r="C153" s="143" t="s">
        <v>220</v>
      </c>
      <c r="D153" s="143" t="s">
        <v>174</v>
      </c>
      <c r="E153" s="144" t="s">
        <v>221</v>
      </c>
      <c r="F153" s="145" t="s">
        <v>222</v>
      </c>
      <c r="G153" s="146" t="s">
        <v>223</v>
      </c>
      <c r="H153" s="147">
        <v>4</v>
      </c>
      <c r="I153" s="148"/>
      <c r="J153" s="148">
        <f>ROUND(I153*H153,2)</f>
        <v>0</v>
      </c>
      <c r="K153" s="149"/>
      <c r="L153" s="30"/>
      <c r="M153" s="150" t="s">
        <v>1</v>
      </c>
      <c r="N153" s="151" t="s">
        <v>39</v>
      </c>
      <c r="O153" s="152">
        <v>0.021</v>
      </c>
      <c r="P153" s="152">
        <f>O153*H153</f>
        <v>0.084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178</v>
      </c>
      <c r="AT153" s="154" t="s">
        <v>174</v>
      </c>
      <c r="AU153" s="154" t="s">
        <v>84</v>
      </c>
      <c r="AY153" s="17" t="s">
        <v>172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7" t="s">
        <v>82</v>
      </c>
      <c r="BK153" s="155">
        <f>ROUND(I153*H153,2)</f>
        <v>0</v>
      </c>
      <c r="BL153" s="17" t="s">
        <v>178</v>
      </c>
      <c r="BM153" s="154" t="s">
        <v>224</v>
      </c>
    </row>
    <row r="154" spans="1:47" s="2" customFormat="1" ht="12">
      <c r="A154" s="29"/>
      <c r="B154" s="30"/>
      <c r="C154" s="29"/>
      <c r="D154" s="156" t="s">
        <v>180</v>
      </c>
      <c r="E154" s="29"/>
      <c r="F154" s="157" t="s">
        <v>222</v>
      </c>
      <c r="G154" s="29"/>
      <c r="H154" s="29"/>
      <c r="I154" s="29"/>
      <c r="J154" s="29"/>
      <c r="K154" s="29"/>
      <c r="L154" s="30"/>
      <c r="M154" s="158"/>
      <c r="N154" s="159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180</v>
      </c>
      <c r="AU154" s="17" t="s">
        <v>84</v>
      </c>
    </row>
    <row r="155" spans="2:51" s="13" customFormat="1" ht="12">
      <c r="B155" s="160"/>
      <c r="D155" s="156" t="s">
        <v>182</v>
      </c>
      <c r="E155" s="161" t="s">
        <v>1</v>
      </c>
      <c r="F155" s="162" t="s">
        <v>225</v>
      </c>
      <c r="H155" s="163">
        <v>4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182</v>
      </c>
      <c r="AU155" s="161" t="s">
        <v>84</v>
      </c>
      <c r="AV155" s="13" t="s">
        <v>84</v>
      </c>
      <c r="AW155" s="13" t="s">
        <v>31</v>
      </c>
      <c r="AX155" s="13" t="s">
        <v>74</v>
      </c>
      <c r="AY155" s="161" t="s">
        <v>172</v>
      </c>
    </row>
    <row r="156" spans="2:51" s="14" customFormat="1" ht="12">
      <c r="B156" s="167"/>
      <c r="D156" s="156" t="s">
        <v>182</v>
      </c>
      <c r="E156" s="168" t="s">
        <v>1</v>
      </c>
      <c r="F156" s="169" t="s">
        <v>195</v>
      </c>
      <c r="H156" s="170">
        <v>4</v>
      </c>
      <c r="L156" s="167"/>
      <c r="M156" s="171"/>
      <c r="N156" s="172"/>
      <c r="O156" s="172"/>
      <c r="P156" s="172"/>
      <c r="Q156" s="172"/>
      <c r="R156" s="172"/>
      <c r="S156" s="172"/>
      <c r="T156" s="173"/>
      <c r="AT156" s="168" t="s">
        <v>182</v>
      </c>
      <c r="AU156" s="168" t="s">
        <v>84</v>
      </c>
      <c r="AV156" s="14" t="s">
        <v>178</v>
      </c>
      <c r="AW156" s="14" t="s">
        <v>31</v>
      </c>
      <c r="AX156" s="14" t="s">
        <v>82</v>
      </c>
      <c r="AY156" s="168" t="s">
        <v>172</v>
      </c>
    </row>
    <row r="157" spans="1:65" s="2" customFormat="1" ht="21.75" customHeight="1">
      <c r="A157" s="29"/>
      <c r="B157" s="142"/>
      <c r="C157" s="143" t="s">
        <v>226</v>
      </c>
      <c r="D157" s="143" t="s">
        <v>174</v>
      </c>
      <c r="E157" s="144" t="s">
        <v>227</v>
      </c>
      <c r="F157" s="145" t="s">
        <v>228</v>
      </c>
      <c r="G157" s="146" t="s">
        <v>223</v>
      </c>
      <c r="H157" s="147">
        <v>151.41</v>
      </c>
      <c r="I157" s="148"/>
      <c r="J157" s="148">
        <f>ROUND(I157*H157,2)</f>
        <v>0</v>
      </c>
      <c r="K157" s="149"/>
      <c r="L157" s="30"/>
      <c r="M157" s="150" t="s">
        <v>1</v>
      </c>
      <c r="N157" s="151" t="s">
        <v>39</v>
      </c>
      <c r="O157" s="152">
        <v>0.223</v>
      </c>
      <c r="P157" s="152">
        <f>O157*H157</f>
        <v>33.76443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178</v>
      </c>
      <c r="AT157" s="154" t="s">
        <v>174</v>
      </c>
      <c r="AU157" s="154" t="s">
        <v>84</v>
      </c>
      <c r="AY157" s="17" t="s">
        <v>172</v>
      </c>
      <c r="BE157" s="155">
        <f>IF(N157="základní",J157,0)</f>
        <v>0</v>
      </c>
      <c r="BF157" s="155">
        <f>IF(N157="snížená",J157,0)</f>
        <v>0</v>
      </c>
      <c r="BG157" s="155">
        <f>IF(N157="zákl. přenesená",J157,0)</f>
        <v>0</v>
      </c>
      <c r="BH157" s="155">
        <f>IF(N157="sníž. přenesená",J157,0)</f>
        <v>0</v>
      </c>
      <c r="BI157" s="155">
        <f>IF(N157="nulová",J157,0)</f>
        <v>0</v>
      </c>
      <c r="BJ157" s="17" t="s">
        <v>82</v>
      </c>
      <c r="BK157" s="155">
        <f>ROUND(I157*H157,2)</f>
        <v>0</v>
      </c>
      <c r="BL157" s="17" t="s">
        <v>178</v>
      </c>
      <c r="BM157" s="154" t="s">
        <v>229</v>
      </c>
    </row>
    <row r="158" spans="1:47" s="2" customFormat="1" ht="19.5">
      <c r="A158" s="29"/>
      <c r="B158" s="30"/>
      <c r="C158" s="29"/>
      <c r="D158" s="156" t="s">
        <v>180</v>
      </c>
      <c r="E158" s="29"/>
      <c r="F158" s="157" t="s">
        <v>228</v>
      </c>
      <c r="G158" s="29"/>
      <c r="H158" s="29"/>
      <c r="I158" s="29"/>
      <c r="J158" s="29"/>
      <c r="K158" s="29"/>
      <c r="L158" s="30"/>
      <c r="M158" s="158"/>
      <c r="N158" s="159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180</v>
      </c>
      <c r="AU158" s="17" t="s">
        <v>84</v>
      </c>
    </row>
    <row r="159" spans="2:51" s="13" customFormat="1" ht="12">
      <c r="B159" s="160"/>
      <c r="D159" s="156" t="s">
        <v>182</v>
      </c>
      <c r="E159" s="161" t="s">
        <v>1</v>
      </c>
      <c r="F159" s="162" t="s">
        <v>230</v>
      </c>
      <c r="H159" s="163">
        <v>10.8</v>
      </c>
      <c r="L159" s="160"/>
      <c r="M159" s="164"/>
      <c r="N159" s="165"/>
      <c r="O159" s="165"/>
      <c r="P159" s="165"/>
      <c r="Q159" s="165"/>
      <c r="R159" s="165"/>
      <c r="S159" s="165"/>
      <c r="T159" s="166"/>
      <c r="AT159" s="161" t="s">
        <v>182</v>
      </c>
      <c r="AU159" s="161" t="s">
        <v>84</v>
      </c>
      <c r="AV159" s="13" t="s">
        <v>84</v>
      </c>
      <c r="AW159" s="13" t="s">
        <v>31</v>
      </c>
      <c r="AX159" s="13" t="s">
        <v>74</v>
      </c>
      <c r="AY159" s="161" t="s">
        <v>172</v>
      </c>
    </row>
    <row r="160" spans="2:51" s="13" customFormat="1" ht="12">
      <c r="B160" s="160"/>
      <c r="D160" s="156" t="s">
        <v>182</v>
      </c>
      <c r="E160" s="161" t="s">
        <v>1</v>
      </c>
      <c r="F160" s="162" t="s">
        <v>231</v>
      </c>
      <c r="H160" s="163">
        <v>5.2</v>
      </c>
      <c r="L160" s="160"/>
      <c r="M160" s="164"/>
      <c r="N160" s="165"/>
      <c r="O160" s="165"/>
      <c r="P160" s="165"/>
      <c r="Q160" s="165"/>
      <c r="R160" s="165"/>
      <c r="S160" s="165"/>
      <c r="T160" s="166"/>
      <c r="AT160" s="161" t="s">
        <v>182</v>
      </c>
      <c r="AU160" s="161" t="s">
        <v>84</v>
      </c>
      <c r="AV160" s="13" t="s">
        <v>84</v>
      </c>
      <c r="AW160" s="13" t="s">
        <v>31</v>
      </c>
      <c r="AX160" s="13" t="s">
        <v>74</v>
      </c>
      <c r="AY160" s="161" t="s">
        <v>172</v>
      </c>
    </row>
    <row r="161" spans="2:51" s="13" customFormat="1" ht="12">
      <c r="B161" s="160"/>
      <c r="D161" s="156" t="s">
        <v>182</v>
      </c>
      <c r="E161" s="161" t="s">
        <v>1</v>
      </c>
      <c r="F161" s="162" t="s">
        <v>232</v>
      </c>
      <c r="H161" s="163">
        <v>17.6</v>
      </c>
      <c r="L161" s="160"/>
      <c r="M161" s="164"/>
      <c r="N161" s="165"/>
      <c r="O161" s="165"/>
      <c r="P161" s="165"/>
      <c r="Q161" s="165"/>
      <c r="R161" s="165"/>
      <c r="S161" s="165"/>
      <c r="T161" s="166"/>
      <c r="AT161" s="161" t="s">
        <v>182</v>
      </c>
      <c r="AU161" s="161" t="s">
        <v>84</v>
      </c>
      <c r="AV161" s="13" t="s">
        <v>84</v>
      </c>
      <c r="AW161" s="13" t="s">
        <v>31</v>
      </c>
      <c r="AX161" s="13" t="s">
        <v>74</v>
      </c>
      <c r="AY161" s="161" t="s">
        <v>172</v>
      </c>
    </row>
    <row r="162" spans="2:51" s="13" customFormat="1" ht="12">
      <c r="B162" s="160"/>
      <c r="D162" s="156" t="s">
        <v>182</v>
      </c>
      <c r="E162" s="161" t="s">
        <v>1</v>
      </c>
      <c r="F162" s="162" t="s">
        <v>233</v>
      </c>
      <c r="H162" s="163">
        <v>12.8</v>
      </c>
      <c r="L162" s="160"/>
      <c r="M162" s="164"/>
      <c r="N162" s="165"/>
      <c r="O162" s="165"/>
      <c r="P162" s="165"/>
      <c r="Q162" s="165"/>
      <c r="R162" s="165"/>
      <c r="S162" s="165"/>
      <c r="T162" s="166"/>
      <c r="AT162" s="161" t="s">
        <v>182</v>
      </c>
      <c r="AU162" s="161" t="s">
        <v>84</v>
      </c>
      <c r="AV162" s="13" t="s">
        <v>84</v>
      </c>
      <c r="AW162" s="13" t="s">
        <v>31</v>
      </c>
      <c r="AX162" s="13" t="s">
        <v>74</v>
      </c>
      <c r="AY162" s="161" t="s">
        <v>172</v>
      </c>
    </row>
    <row r="163" spans="2:51" s="13" customFormat="1" ht="12">
      <c r="B163" s="160"/>
      <c r="D163" s="156" t="s">
        <v>182</v>
      </c>
      <c r="E163" s="161" t="s">
        <v>1</v>
      </c>
      <c r="F163" s="162" t="s">
        <v>234</v>
      </c>
      <c r="H163" s="163">
        <v>3.2</v>
      </c>
      <c r="L163" s="160"/>
      <c r="M163" s="164"/>
      <c r="N163" s="165"/>
      <c r="O163" s="165"/>
      <c r="P163" s="165"/>
      <c r="Q163" s="165"/>
      <c r="R163" s="165"/>
      <c r="S163" s="165"/>
      <c r="T163" s="166"/>
      <c r="AT163" s="161" t="s">
        <v>182</v>
      </c>
      <c r="AU163" s="161" t="s">
        <v>84</v>
      </c>
      <c r="AV163" s="13" t="s">
        <v>84</v>
      </c>
      <c r="AW163" s="13" t="s">
        <v>31</v>
      </c>
      <c r="AX163" s="13" t="s">
        <v>74</v>
      </c>
      <c r="AY163" s="161" t="s">
        <v>172</v>
      </c>
    </row>
    <row r="164" spans="2:51" s="13" customFormat="1" ht="12">
      <c r="B164" s="160"/>
      <c r="D164" s="156" t="s">
        <v>182</v>
      </c>
      <c r="E164" s="161" t="s">
        <v>1</v>
      </c>
      <c r="F164" s="162" t="s">
        <v>235</v>
      </c>
      <c r="H164" s="163">
        <v>15.4</v>
      </c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182</v>
      </c>
      <c r="AU164" s="161" t="s">
        <v>84</v>
      </c>
      <c r="AV164" s="13" t="s">
        <v>84</v>
      </c>
      <c r="AW164" s="13" t="s">
        <v>31</v>
      </c>
      <c r="AX164" s="13" t="s">
        <v>74</v>
      </c>
      <c r="AY164" s="161" t="s">
        <v>172</v>
      </c>
    </row>
    <row r="165" spans="2:51" s="13" customFormat="1" ht="12">
      <c r="B165" s="160"/>
      <c r="D165" s="156" t="s">
        <v>182</v>
      </c>
      <c r="E165" s="161" t="s">
        <v>1</v>
      </c>
      <c r="F165" s="162" t="s">
        <v>236</v>
      </c>
      <c r="H165" s="163">
        <v>8.45</v>
      </c>
      <c r="L165" s="160"/>
      <c r="M165" s="164"/>
      <c r="N165" s="165"/>
      <c r="O165" s="165"/>
      <c r="P165" s="165"/>
      <c r="Q165" s="165"/>
      <c r="R165" s="165"/>
      <c r="S165" s="165"/>
      <c r="T165" s="166"/>
      <c r="AT165" s="161" t="s">
        <v>182</v>
      </c>
      <c r="AU165" s="161" t="s">
        <v>84</v>
      </c>
      <c r="AV165" s="13" t="s">
        <v>84</v>
      </c>
      <c r="AW165" s="13" t="s">
        <v>31</v>
      </c>
      <c r="AX165" s="13" t="s">
        <v>74</v>
      </c>
      <c r="AY165" s="161" t="s">
        <v>172</v>
      </c>
    </row>
    <row r="166" spans="2:51" s="13" customFormat="1" ht="12">
      <c r="B166" s="160"/>
      <c r="D166" s="156" t="s">
        <v>182</v>
      </c>
      <c r="E166" s="161" t="s">
        <v>1</v>
      </c>
      <c r="F166" s="162" t="s">
        <v>237</v>
      </c>
      <c r="H166" s="163">
        <v>1.16</v>
      </c>
      <c r="L166" s="160"/>
      <c r="M166" s="164"/>
      <c r="N166" s="165"/>
      <c r="O166" s="165"/>
      <c r="P166" s="165"/>
      <c r="Q166" s="165"/>
      <c r="R166" s="165"/>
      <c r="S166" s="165"/>
      <c r="T166" s="166"/>
      <c r="AT166" s="161" t="s">
        <v>182</v>
      </c>
      <c r="AU166" s="161" t="s">
        <v>84</v>
      </c>
      <c r="AV166" s="13" t="s">
        <v>84</v>
      </c>
      <c r="AW166" s="13" t="s">
        <v>31</v>
      </c>
      <c r="AX166" s="13" t="s">
        <v>74</v>
      </c>
      <c r="AY166" s="161" t="s">
        <v>172</v>
      </c>
    </row>
    <row r="167" spans="2:51" s="13" customFormat="1" ht="22.5">
      <c r="B167" s="160"/>
      <c r="D167" s="156" t="s">
        <v>182</v>
      </c>
      <c r="E167" s="161" t="s">
        <v>1</v>
      </c>
      <c r="F167" s="162" t="s">
        <v>238</v>
      </c>
      <c r="H167" s="163">
        <v>70.2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182</v>
      </c>
      <c r="AU167" s="161" t="s">
        <v>84</v>
      </c>
      <c r="AV167" s="13" t="s">
        <v>84</v>
      </c>
      <c r="AW167" s="13" t="s">
        <v>31</v>
      </c>
      <c r="AX167" s="13" t="s">
        <v>74</v>
      </c>
      <c r="AY167" s="161" t="s">
        <v>172</v>
      </c>
    </row>
    <row r="168" spans="2:51" s="13" customFormat="1" ht="12">
      <c r="B168" s="160"/>
      <c r="D168" s="156" t="s">
        <v>182</v>
      </c>
      <c r="E168" s="161" t="s">
        <v>1</v>
      </c>
      <c r="F168" s="162" t="s">
        <v>239</v>
      </c>
      <c r="H168" s="163">
        <v>1.8</v>
      </c>
      <c r="L168" s="160"/>
      <c r="M168" s="164"/>
      <c r="N168" s="165"/>
      <c r="O168" s="165"/>
      <c r="P168" s="165"/>
      <c r="Q168" s="165"/>
      <c r="R168" s="165"/>
      <c r="S168" s="165"/>
      <c r="T168" s="166"/>
      <c r="AT168" s="161" t="s">
        <v>182</v>
      </c>
      <c r="AU168" s="161" t="s">
        <v>84</v>
      </c>
      <c r="AV168" s="13" t="s">
        <v>84</v>
      </c>
      <c r="AW168" s="13" t="s">
        <v>31</v>
      </c>
      <c r="AX168" s="13" t="s">
        <v>74</v>
      </c>
      <c r="AY168" s="161" t="s">
        <v>172</v>
      </c>
    </row>
    <row r="169" spans="2:51" s="13" customFormat="1" ht="12">
      <c r="B169" s="160"/>
      <c r="D169" s="156" t="s">
        <v>182</v>
      </c>
      <c r="E169" s="161" t="s">
        <v>1</v>
      </c>
      <c r="F169" s="162" t="s">
        <v>240</v>
      </c>
      <c r="H169" s="163">
        <v>4.8</v>
      </c>
      <c r="L169" s="160"/>
      <c r="M169" s="164"/>
      <c r="N169" s="165"/>
      <c r="O169" s="165"/>
      <c r="P169" s="165"/>
      <c r="Q169" s="165"/>
      <c r="R169" s="165"/>
      <c r="S169" s="165"/>
      <c r="T169" s="166"/>
      <c r="AT169" s="161" t="s">
        <v>182</v>
      </c>
      <c r="AU169" s="161" t="s">
        <v>84</v>
      </c>
      <c r="AV169" s="13" t="s">
        <v>84</v>
      </c>
      <c r="AW169" s="13" t="s">
        <v>31</v>
      </c>
      <c r="AX169" s="13" t="s">
        <v>74</v>
      </c>
      <c r="AY169" s="161" t="s">
        <v>172</v>
      </c>
    </row>
    <row r="170" spans="2:51" s="14" customFormat="1" ht="12">
      <c r="B170" s="167"/>
      <c r="D170" s="156" t="s">
        <v>182</v>
      </c>
      <c r="E170" s="168" t="s">
        <v>134</v>
      </c>
      <c r="F170" s="169" t="s">
        <v>195</v>
      </c>
      <c r="H170" s="170">
        <v>151.41</v>
      </c>
      <c r="L170" s="167"/>
      <c r="M170" s="171"/>
      <c r="N170" s="172"/>
      <c r="O170" s="172"/>
      <c r="P170" s="172"/>
      <c r="Q170" s="172"/>
      <c r="R170" s="172"/>
      <c r="S170" s="172"/>
      <c r="T170" s="173"/>
      <c r="AT170" s="168" t="s">
        <v>182</v>
      </c>
      <c r="AU170" s="168" t="s">
        <v>84</v>
      </c>
      <c r="AV170" s="14" t="s">
        <v>178</v>
      </c>
      <c r="AW170" s="14" t="s">
        <v>31</v>
      </c>
      <c r="AX170" s="14" t="s">
        <v>82</v>
      </c>
      <c r="AY170" s="168" t="s">
        <v>172</v>
      </c>
    </row>
    <row r="171" spans="1:65" s="2" customFormat="1" ht="21.75" customHeight="1">
      <c r="A171" s="29"/>
      <c r="B171" s="142"/>
      <c r="C171" s="143" t="s">
        <v>241</v>
      </c>
      <c r="D171" s="143" t="s">
        <v>174</v>
      </c>
      <c r="E171" s="144" t="s">
        <v>242</v>
      </c>
      <c r="F171" s="145" t="s">
        <v>243</v>
      </c>
      <c r="G171" s="146" t="s">
        <v>223</v>
      </c>
      <c r="H171" s="147">
        <v>151.41</v>
      </c>
      <c r="I171" s="148"/>
      <c r="J171" s="148">
        <f>ROUND(I171*H171,2)</f>
        <v>0</v>
      </c>
      <c r="K171" s="149"/>
      <c r="L171" s="30"/>
      <c r="M171" s="150" t="s">
        <v>1</v>
      </c>
      <c r="N171" s="151" t="s">
        <v>39</v>
      </c>
      <c r="O171" s="152">
        <v>0.083</v>
      </c>
      <c r="P171" s="152">
        <f>O171*H171</f>
        <v>12.56703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178</v>
      </c>
      <c r="AT171" s="154" t="s">
        <v>174</v>
      </c>
      <c r="AU171" s="154" t="s">
        <v>84</v>
      </c>
      <c r="AY171" s="17" t="s">
        <v>172</v>
      </c>
      <c r="BE171" s="155">
        <f>IF(N171="základní",J171,0)</f>
        <v>0</v>
      </c>
      <c r="BF171" s="155">
        <f>IF(N171="snížená",J171,0)</f>
        <v>0</v>
      </c>
      <c r="BG171" s="155">
        <f>IF(N171="zákl. přenesená",J171,0)</f>
        <v>0</v>
      </c>
      <c r="BH171" s="155">
        <f>IF(N171="sníž. přenesená",J171,0)</f>
        <v>0</v>
      </c>
      <c r="BI171" s="155">
        <f>IF(N171="nulová",J171,0)</f>
        <v>0</v>
      </c>
      <c r="BJ171" s="17" t="s">
        <v>82</v>
      </c>
      <c r="BK171" s="155">
        <f>ROUND(I171*H171,2)</f>
        <v>0</v>
      </c>
      <c r="BL171" s="17" t="s">
        <v>178</v>
      </c>
      <c r="BM171" s="154" t="s">
        <v>244</v>
      </c>
    </row>
    <row r="172" spans="1:65" s="2" customFormat="1" ht="21.75" customHeight="1">
      <c r="A172" s="29"/>
      <c r="B172" s="142"/>
      <c r="C172" s="143" t="s">
        <v>245</v>
      </c>
      <c r="D172" s="143" t="s">
        <v>174</v>
      </c>
      <c r="E172" s="144" t="s">
        <v>246</v>
      </c>
      <c r="F172" s="145" t="s">
        <v>247</v>
      </c>
      <c r="G172" s="146" t="s">
        <v>223</v>
      </c>
      <c r="H172" s="147">
        <v>19.8</v>
      </c>
      <c r="I172" s="148"/>
      <c r="J172" s="148">
        <f>ROUND(I172*H172,2)</f>
        <v>0</v>
      </c>
      <c r="K172" s="149"/>
      <c r="L172" s="30"/>
      <c r="M172" s="150" t="s">
        <v>1</v>
      </c>
      <c r="N172" s="151" t="s">
        <v>39</v>
      </c>
      <c r="O172" s="152">
        <v>1.548</v>
      </c>
      <c r="P172" s="152">
        <f>O172*H172</f>
        <v>30.6504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178</v>
      </c>
      <c r="AT172" s="154" t="s">
        <v>174</v>
      </c>
      <c r="AU172" s="154" t="s">
        <v>84</v>
      </c>
      <c r="AY172" s="17" t="s">
        <v>172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7" t="s">
        <v>82</v>
      </c>
      <c r="BK172" s="155">
        <f>ROUND(I172*H172,2)</f>
        <v>0</v>
      </c>
      <c r="BL172" s="17" t="s">
        <v>178</v>
      </c>
      <c r="BM172" s="154" t="s">
        <v>248</v>
      </c>
    </row>
    <row r="173" spans="2:51" s="13" customFormat="1" ht="22.5">
      <c r="B173" s="160"/>
      <c r="D173" s="156" t="s">
        <v>182</v>
      </c>
      <c r="E173" s="161" t="s">
        <v>1</v>
      </c>
      <c r="F173" s="162" t="s">
        <v>249</v>
      </c>
      <c r="H173" s="163">
        <v>4.248</v>
      </c>
      <c r="L173" s="160"/>
      <c r="M173" s="164"/>
      <c r="N173" s="165"/>
      <c r="O173" s="165"/>
      <c r="P173" s="165"/>
      <c r="Q173" s="165"/>
      <c r="R173" s="165"/>
      <c r="S173" s="165"/>
      <c r="T173" s="166"/>
      <c r="AT173" s="161" t="s">
        <v>182</v>
      </c>
      <c r="AU173" s="161" t="s">
        <v>84</v>
      </c>
      <c r="AV173" s="13" t="s">
        <v>84</v>
      </c>
      <c r="AW173" s="13" t="s">
        <v>31</v>
      </c>
      <c r="AX173" s="13" t="s">
        <v>74</v>
      </c>
      <c r="AY173" s="161" t="s">
        <v>172</v>
      </c>
    </row>
    <row r="174" spans="2:51" s="13" customFormat="1" ht="22.5">
      <c r="B174" s="160"/>
      <c r="D174" s="156" t="s">
        <v>182</v>
      </c>
      <c r="E174" s="161" t="s">
        <v>1</v>
      </c>
      <c r="F174" s="162" t="s">
        <v>250</v>
      </c>
      <c r="H174" s="163">
        <v>2.124</v>
      </c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182</v>
      </c>
      <c r="AU174" s="161" t="s">
        <v>84</v>
      </c>
      <c r="AV174" s="13" t="s">
        <v>84</v>
      </c>
      <c r="AW174" s="13" t="s">
        <v>31</v>
      </c>
      <c r="AX174" s="13" t="s">
        <v>74</v>
      </c>
      <c r="AY174" s="161" t="s">
        <v>172</v>
      </c>
    </row>
    <row r="175" spans="2:51" s="13" customFormat="1" ht="22.5">
      <c r="B175" s="160"/>
      <c r="D175" s="156" t="s">
        <v>182</v>
      </c>
      <c r="E175" s="161" t="s">
        <v>1</v>
      </c>
      <c r="F175" s="162" t="s">
        <v>251</v>
      </c>
      <c r="H175" s="163">
        <v>5.428</v>
      </c>
      <c r="L175" s="160"/>
      <c r="M175" s="164"/>
      <c r="N175" s="165"/>
      <c r="O175" s="165"/>
      <c r="P175" s="165"/>
      <c r="Q175" s="165"/>
      <c r="R175" s="165"/>
      <c r="S175" s="165"/>
      <c r="T175" s="166"/>
      <c r="AT175" s="161" t="s">
        <v>182</v>
      </c>
      <c r="AU175" s="161" t="s">
        <v>84</v>
      </c>
      <c r="AV175" s="13" t="s">
        <v>84</v>
      </c>
      <c r="AW175" s="13" t="s">
        <v>31</v>
      </c>
      <c r="AX175" s="13" t="s">
        <v>74</v>
      </c>
      <c r="AY175" s="161" t="s">
        <v>172</v>
      </c>
    </row>
    <row r="176" spans="2:51" s="13" customFormat="1" ht="12">
      <c r="B176" s="160"/>
      <c r="D176" s="156" t="s">
        <v>182</v>
      </c>
      <c r="E176" s="161" t="s">
        <v>1</v>
      </c>
      <c r="F176" s="162" t="s">
        <v>252</v>
      </c>
      <c r="H176" s="163">
        <v>8</v>
      </c>
      <c r="L176" s="160"/>
      <c r="M176" s="164"/>
      <c r="N176" s="165"/>
      <c r="O176" s="165"/>
      <c r="P176" s="165"/>
      <c r="Q176" s="165"/>
      <c r="R176" s="165"/>
      <c r="S176" s="165"/>
      <c r="T176" s="166"/>
      <c r="AT176" s="161" t="s">
        <v>182</v>
      </c>
      <c r="AU176" s="161" t="s">
        <v>84</v>
      </c>
      <c r="AV176" s="13" t="s">
        <v>84</v>
      </c>
      <c r="AW176" s="13" t="s">
        <v>31</v>
      </c>
      <c r="AX176" s="13" t="s">
        <v>74</v>
      </c>
      <c r="AY176" s="161" t="s">
        <v>172</v>
      </c>
    </row>
    <row r="177" spans="2:51" s="14" customFormat="1" ht="12">
      <c r="B177" s="167"/>
      <c r="D177" s="156" t="s">
        <v>182</v>
      </c>
      <c r="E177" s="168" t="s">
        <v>1</v>
      </c>
      <c r="F177" s="169" t="s">
        <v>195</v>
      </c>
      <c r="H177" s="170">
        <v>19.8</v>
      </c>
      <c r="L177" s="167"/>
      <c r="M177" s="171"/>
      <c r="N177" s="172"/>
      <c r="O177" s="172"/>
      <c r="P177" s="172"/>
      <c r="Q177" s="172"/>
      <c r="R177" s="172"/>
      <c r="S177" s="172"/>
      <c r="T177" s="173"/>
      <c r="AT177" s="168" t="s">
        <v>182</v>
      </c>
      <c r="AU177" s="168" t="s">
        <v>84</v>
      </c>
      <c r="AV177" s="14" t="s">
        <v>178</v>
      </c>
      <c r="AW177" s="14" t="s">
        <v>31</v>
      </c>
      <c r="AX177" s="14" t="s">
        <v>82</v>
      </c>
      <c r="AY177" s="168" t="s">
        <v>172</v>
      </c>
    </row>
    <row r="178" spans="1:65" s="2" customFormat="1" ht="21.75" customHeight="1">
      <c r="A178" s="29"/>
      <c r="B178" s="142"/>
      <c r="C178" s="143" t="s">
        <v>253</v>
      </c>
      <c r="D178" s="143" t="s">
        <v>174</v>
      </c>
      <c r="E178" s="144" t="s">
        <v>254</v>
      </c>
      <c r="F178" s="145" t="s">
        <v>255</v>
      </c>
      <c r="G178" s="146" t="s">
        <v>223</v>
      </c>
      <c r="H178" s="147">
        <v>2.551</v>
      </c>
      <c r="I178" s="148"/>
      <c r="J178" s="148">
        <f>ROUND(I178*H178,2)</f>
        <v>0</v>
      </c>
      <c r="K178" s="149"/>
      <c r="L178" s="30"/>
      <c r="M178" s="150" t="s">
        <v>1</v>
      </c>
      <c r="N178" s="151" t="s">
        <v>39</v>
      </c>
      <c r="O178" s="152">
        <v>0.871</v>
      </c>
      <c r="P178" s="152">
        <f>O178*H178</f>
        <v>2.221921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178</v>
      </c>
      <c r="AT178" s="154" t="s">
        <v>174</v>
      </c>
      <c r="AU178" s="154" t="s">
        <v>84</v>
      </c>
      <c r="AY178" s="17" t="s">
        <v>172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82</v>
      </c>
      <c r="BK178" s="155">
        <f>ROUND(I178*H178,2)</f>
        <v>0</v>
      </c>
      <c r="BL178" s="17" t="s">
        <v>178</v>
      </c>
      <c r="BM178" s="154" t="s">
        <v>256</v>
      </c>
    </row>
    <row r="179" spans="1:47" s="2" customFormat="1" ht="19.5">
      <c r="A179" s="29"/>
      <c r="B179" s="30"/>
      <c r="C179" s="29"/>
      <c r="D179" s="156" t="s">
        <v>180</v>
      </c>
      <c r="E179" s="29"/>
      <c r="F179" s="157" t="s">
        <v>257</v>
      </c>
      <c r="G179" s="29"/>
      <c r="H179" s="29"/>
      <c r="I179" s="29"/>
      <c r="J179" s="29"/>
      <c r="K179" s="29"/>
      <c r="L179" s="30"/>
      <c r="M179" s="158"/>
      <c r="N179" s="159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7" t="s">
        <v>180</v>
      </c>
      <c r="AU179" s="17" t="s">
        <v>84</v>
      </c>
    </row>
    <row r="180" spans="2:51" s="13" customFormat="1" ht="12">
      <c r="B180" s="160"/>
      <c r="D180" s="156" t="s">
        <v>182</v>
      </c>
      <c r="E180" s="161" t="s">
        <v>1</v>
      </c>
      <c r="F180" s="162" t="s">
        <v>258</v>
      </c>
      <c r="H180" s="163">
        <v>2.551</v>
      </c>
      <c r="L180" s="160"/>
      <c r="M180" s="164"/>
      <c r="N180" s="165"/>
      <c r="O180" s="165"/>
      <c r="P180" s="165"/>
      <c r="Q180" s="165"/>
      <c r="R180" s="165"/>
      <c r="S180" s="165"/>
      <c r="T180" s="166"/>
      <c r="AT180" s="161" t="s">
        <v>182</v>
      </c>
      <c r="AU180" s="161" t="s">
        <v>84</v>
      </c>
      <c r="AV180" s="13" t="s">
        <v>84</v>
      </c>
      <c r="AW180" s="13" t="s">
        <v>31</v>
      </c>
      <c r="AX180" s="13" t="s">
        <v>82</v>
      </c>
      <c r="AY180" s="161" t="s">
        <v>172</v>
      </c>
    </row>
    <row r="181" spans="1:65" s="2" customFormat="1" ht="21.75" customHeight="1">
      <c r="A181" s="29"/>
      <c r="B181" s="142"/>
      <c r="C181" s="143" t="s">
        <v>259</v>
      </c>
      <c r="D181" s="143" t="s">
        <v>174</v>
      </c>
      <c r="E181" s="144" t="s">
        <v>260</v>
      </c>
      <c r="F181" s="145" t="s">
        <v>261</v>
      </c>
      <c r="G181" s="146" t="s">
        <v>223</v>
      </c>
      <c r="H181" s="147">
        <v>2.551</v>
      </c>
      <c r="I181" s="148"/>
      <c r="J181" s="148">
        <f>ROUND(I181*H181,2)</f>
        <v>0</v>
      </c>
      <c r="K181" s="149"/>
      <c r="L181" s="30"/>
      <c r="M181" s="150" t="s">
        <v>1</v>
      </c>
      <c r="N181" s="151" t="s">
        <v>39</v>
      </c>
      <c r="O181" s="152">
        <v>0.04</v>
      </c>
      <c r="P181" s="152">
        <f>O181*H181</f>
        <v>0.10204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178</v>
      </c>
      <c r="AT181" s="154" t="s">
        <v>174</v>
      </c>
      <c r="AU181" s="154" t="s">
        <v>84</v>
      </c>
      <c r="AY181" s="17" t="s">
        <v>172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82</v>
      </c>
      <c r="BK181" s="155">
        <f>ROUND(I181*H181,2)</f>
        <v>0</v>
      </c>
      <c r="BL181" s="17" t="s">
        <v>178</v>
      </c>
      <c r="BM181" s="154" t="s">
        <v>262</v>
      </c>
    </row>
    <row r="182" spans="1:47" s="2" customFormat="1" ht="29.25">
      <c r="A182" s="29"/>
      <c r="B182" s="30"/>
      <c r="C182" s="29"/>
      <c r="D182" s="156" t="s">
        <v>180</v>
      </c>
      <c r="E182" s="29"/>
      <c r="F182" s="157" t="s">
        <v>263</v>
      </c>
      <c r="G182" s="29"/>
      <c r="H182" s="29"/>
      <c r="I182" s="29"/>
      <c r="J182" s="29"/>
      <c r="K182" s="29"/>
      <c r="L182" s="30"/>
      <c r="M182" s="158"/>
      <c r="N182" s="159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180</v>
      </c>
      <c r="AU182" s="17" t="s">
        <v>84</v>
      </c>
    </row>
    <row r="183" spans="1:65" s="2" customFormat="1" ht="21.75" customHeight="1">
      <c r="A183" s="29"/>
      <c r="B183" s="142"/>
      <c r="C183" s="143" t="s">
        <v>264</v>
      </c>
      <c r="D183" s="143" t="s">
        <v>174</v>
      </c>
      <c r="E183" s="144" t="s">
        <v>265</v>
      </c>
      <c r="F183" s="145" t="s">
        <v>266</v>
      </c>
      <c r="G183" s="146" t="s">
        <v>223</v>
      </c>
      <c r="H183" s="147">
        <v>16.44</v>
      </c>
      <c r="I183" s="148"/>
      <c r="J183" s="148">
        <f>ROUND(I183*H183,2)</f>
        <v>0</v>
      </c>
      <c r="K183" s="149"/>
      <c r="L183" s="30"/>
      <c r="M183" s="150" t="s">
        <v>1</v>
      </c>
      <c r="N183" s="151" t="s">
        <v>39</v>
      </c>
      <c r="O183" s="152">
        <v>2.32</v>
      </c>
      <c r="P183" s="152">
        <f>O183*H183</f>
        <v>38.1408</v>
      </c>
      <c r="Q183" s="152">
        <v>0</v>
      </c>
      <c r="R183" s="152">
        <f>Q183*H183</f>
        <v>0</v>
      </c>
      <c r="S183" s="152">
        <v>0</v>
      </c>
      <c r="T183" s="153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178</v>
      </c>
      <c r="AT183" s="154" t="s">
        <v>174</v>
      </c>
      <c r="AU183" s="154" t="s">
        <v>84</v>
      </c>
      <c r="AY183" s="17" t="s">
        <v>172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82</v>
      </c>
      <c r="BK183" s="155">
        <f>ROUND(I183*H183,2)</f>
        <v>0</v>
      </c>
      <c r="BL183" s="17" t="s">
        <v>178</v>
      </c>
      <c r="BM183" s="154" t="s">
        <v>267</v>
      </c>
    </row>
    <row r="184" spans="2:51" s="13" customFormat="1" ht="12">
      <c r="B184" s="160"/>
      <c r="D184" s="156" t="s">
        <v>182</v>
      </c>
      <c r="E184" s="161" t="s">
        <v>112</v>
      </c>
      <c r="F184" s="162" t="s">
        <v>268</v>
      </c>
      <c r="H184" s="163">
        <v>16.44</v>
      </c>
      <c r="L184" s="160"/>
      <c r="M184" s="164"/>
      <c r="N184" s="165"/>
      <c r="O184" s="165"/>
      <c r="P184" s="165"/>
      <c r="Q184" s="165"/>
      <c r="R184" s="165"/>
      <c r="S184" s="165"/>
      <c r="T184" s="166"/>
      <c r="AT184" s="161" t="s">
        <v>182</v>
      </c>
      <c r="AU184" s="161" t="s">
        <v>84</v>
      </c>
      <c r="AV184" s="13" t="s">
        <v>84</v>
      </c>
      <c r="AW184" s="13" t="s">
        <v>31</v>
      </c>
      <c r="AX184" s="13" t="s">
        <v>82</v>
      </c>
      <c r="AY184" s="161" t="s">
        <v>172</v>
      </c>
    </row>
    <row r="185" spans="1:65" s="2" customFormat="1" ht="21.75" customHeight="1">
      <c r="A185" s="29"/>
      <c r="B185" s="142"/>
      <c r="C185" s="143" t="s">
        <v>8</v>
      </c>
      <c r="D185" s="143" t="s">
        <v>174</v>
      </c>
      <c r="E185" s="144" t="s">
        <v>269</v>
      </c>
      <c r="F185" s="145" t="s">
        <v>270</v>
      </c>
      <c r="G185" s="146" t="s">
        <v>223</v>
      </c>
      <c r="H185" s="147">
        <v>16.44</v>
      </c>
      <c r="I185" s="148"/>
      <c r="J185" s="148">
        <f>ROUND(I185*H185,2)</f>
        <v>0</v>
      </c>
      <c r="K185" s="149"/>
      <c r="L185" s="30"/>
      <c r="M185" s="150" t="s">
        <v>1</v>
      </c>
      <c r="N185" s="151" t="s">
        <v>39</v>
      </c>
      <c r="O185" s="152">
        <v>0.654</v>
      </c>
      <c r="P185" s="152">
        <f>O185*H185</f>
        <v>10.75176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178</v>
      </c>
      <c r="AT185" s="154" t="s">
        <v>174</v>
      </c>
      <c r="AU185" s="154" t="s">
        <v>84</v>
      </c>
      <c r="AY185" s="17" t="s">
        <v>172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82</v>
      </c>
      <c r="BK185" s="155">
        <f>ROUND(I185*H185,2)</f>
        <v>0</v>
      </c>
      <c r="BL185" s="17" t="s">
        <v>178</v>
      </c>
      <c r="BM185" s="154" t="s">
        <v>271</v>
      </c>
    </row>
    <row r="186" spans="1:65" s="2" customFormat="1" ht="21.75" customHeight="1">
      <c r="A186" s="29"/>
      <c r="B186" s="142"/>
      <c r="C186" s="143" t="s">
        <v>272</v>
      </c>
      <c r="D186" s="143" t="s">
        <v>174</v>
      </c>
      <c r="E186" s="144" t="s">
        <v>273</v>
      </c>
      <c r="F186" s="145" t="s">
        <v>274</v>
      </c>
      <c r="G186" s="146" t="s">
        <v>223</v>
      </c>
      <c r="H186" s="147">
        <v>167.85</v>
      </c>
      <c r="I186" s="148"/>
      <c r="J186" s="148">
        <f>ROUND(I186*H186,2)</f>
        <v>0</v>
      </c>
      <c r="K186" s="149"/>
      <c r="L186" s="30"/>
      <c r="M186" s="150" t="s">
        <v>1</v>
      </c>
      <c r="N186" s="151" t="s">
        <v>39</v>
      </c>
      <c r="O186" s="152">
        <v>0.083</v>
      </c>
      <c r="P186" s="152">
        <f>O186*H186</f>
        <v>13.93155</v>
      </c>
      <c r="Q186" s="152">
        <v>0</v>
      </c>
      <c r="R186" s="152">
        <f>Q186*H186</f>
        <v>0</v>
      </c>
      <c r="S186" s="152">
        <v>0</v>
      </c>
      <c r="T186" s="153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178</v>
      </c>
      <c r="AT186" s="154" t="s">
        <v>174</v>
      </c>
      <c r="AU186" s="154" t="s">
        <v>84</v>
      </c>
      <c r="AY186" s="17" t="s">
        <v>172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7" t="s">
        <v>82</v>
      </c>
      <c r="BK186" s="155">
        <f>ROUND(I186*H186,2)</f>
        <v>0</v>
      </c>
      <c r="BL186" s="17" t="s">
        <v>178</v>
      </c>
      <c r="BM186" s="154" t="s">
        <v>275</v>
      </c>
    </row>
    <row r="187" spans="1:47" s="2" customFormat="1" ht="39">
      <c r="A187" s="29"/>
      <c r="B187" s="30"/>
      <c r="C187" s="29"/>
      <c r="D187" s="156" t="s">
        <v>180</v>
      </c>
      <c r="E187" s="29"/>
      <c r="F187" s="157" t="s">
        <v>276</v>
      </c>
      <c r="G187" s="29"/>
      <c r="H187" s="29"/>
      <c r="I187" s="29"/>
      <c r="J187" s="29"/>
      <c r="K187" s="29"/>
      <c r="L187" s="30"/>
      <c r="M187" s="158"/>
      <c r="N187" s="159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180</v>
      </c>
      <c r="AU187" s="17" t="s">
        <v>84</v>
      </c>
    </row>
    <row r="188" spans="2:51" s="13" customFormat="1" ht="12">
      <c r="B188" s="160"/>
      <c r="D188" s="156" t="s">
        <v>182</v>
      </c>
      <c r="E188" s="161" t="s">
        <v>1</v>
      </c>
      <c r="F188" s="162" t="s">
        <v>277</v>
      </c>
      <c r="H188" s="163">
        <v>167.85</v>
      </c>
      <c r="L188" s="160"/>
      <c r="M188" s="164"/>
      <c r="N188" s="165"/>
      <c r="O188" s="165"/>
      <c r="P188" s="165"/>
      <c r="Q188" s="165"/>
      <c r="R188" s="165"/>
      <c r="S188" s="165"/>
      <c r="T188" s="166"/>
      <c r="AT188" s="161" t="s">
        <v>182</v>
      </c>
      <c r="AU188" s="161" t="s">
        <v>84</v>
      </c>
      <c r="AV188" s="13" t="s">
        <v>84</v>
      </c>
      <c r="AW188" s="13" t="s">
        <v>31</v>
      </c>
      <c r="AX188" s="13" t="s">
        <v>82</v>
      </c>
      <c r="AY188" s="161" t="s">
        <v>172</v>
      </c>
    </row>
    <row r="189" spans="1:65" s="2" customFormat="1" ht="16.5" customHeight="1">
      <c r="A189" s="29"/>
      <c r="B189" s="142"/>
      <c r="C189" s="143" t="s">
        <v>278</v>
      </c>
      <c r="D189" s="143" t="s">
        <v>174</v>
      </c>
      <c r="E189" s="144" t="s">
        <v>279</v>
      </c>
      <c r="F189" s="145" t="s">
        <v>280</v>
      </c>
      <c r="G189" s="146" t="s">
        <v>223</v>
      </c>
      <c r="H189" s="147">
        <v>167.85</v>
      </c>
      <c r="I189" s="148"/>
      <c r="J189" s="148">
        <f>ROUND(I189*H189,2)</f>
        <v>0</v>
      </c>
      <c r="K189" s="149"/>
      <c r="L189" s="30"/>
      <c r="M189" s="150" t="s">
        <v>1</v>
      </c>
      <c r="N189" s="151" t="s">
        <v>39</v>
      </c>
      <c r="O189" s="152">
        <v>0.652</v>
      </c>
      <c r="P189" s="152">
        <f>O189*H189</f>
        <v>109.4382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178</v>
      </c>
      <c r="AT189" s="154" t="s">
        <v>174</v>
      </c>
      <c r="AU189" s="154" t="s">
        <v>84</v>
      </c>
      <c r="AY189" s="17" t="s">
        <v>172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82</v>
      </c>
      <c r="BK189" s="155">
        <f>ROUND(I189*H189,2)</f>
        <v>0</v>
      </c>
      <c r="BL189" s="17" t="s">
        <v>178</v>
      </c>
      <c r="BM189" s="154" t="s">
        <v>281</v>
      </c>
    </row>
    <row r="190" spans="1:47" s="2" customFormat="1" ht="12">
      <c r="A190" s="29"/>
      <c r="B190" s="30"/>
      <c r="C190" s="29"/>
      <c r="D190" s="156" t="s">
        <v>180</v>
      </c>
      <c r="E190" s="29"/>
      <c r="F190" s="157" t="s">
        <v>280</v>
      </c>
      <c r="G190" s="29"/>
      <c r="H190" s="29"/>
      <c r="I190" s="29"/>
      <c r="J190" s="29"/>
      <c r="K190" s="29"/>
      <c r="L190" s="30"/>
      <c r="M190" s="158"/>
      <c r="N190" s="159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180</v>
      </c>
      <c r="AU190" s="17" t="s">
        <v>84</v>
      </c>
    </row>
    <row r="191" spans="2:51" s="13" customFormat="1" ht="12">
      <c r="B191" s="160"/>
      <c r="D191" s="156" t="s">
        <v>182</v>
      </c>
      <c r="E191" s="161" t="s">
        <v>1</v>
      </c>
      <c r="F191" s="162" t="s">
        <v>277</v>
      </c>
      <c r="H191" s="163">
        <v>167.85</v>
      </c>
      <c r="L191" s="160"/>
      <c r="M191" s="164"/>
      <c r="N191" s="165"/>
      <c r="O191" s="165"/>
      <c r="P191" s="165"/>
      <c r="Q191" s="165"/>
      <c r="R191" s="165"/>
      <c r="S191" s="165"/>
      <c r="T191" s="166"/>
      <c r="AT191" s="161" t="s">
        <v>182</v>
      </c>
      <c r="AU191" s="161" t="s">
        <v>84</v>
      </c>
      <c r="AV191" s="13" t="s">
        <v>84</v>
      </c>
      <c r="AW191" s="13" t="s">
        <v>31</v>
      </c>
      <c r="AX191" s="13" t="s">
        <v>82</v>
      </c>
      <c r="AY191" s="161" t="s">
        <v>172</v>
      </c>
    </row>
    <row r="192" spans="1:65" s="2" customFormat="1" ht="21.75" customHeight="1">
      <c r="A192" s="29"/>
      <c r="B192" s="142"/>
      <c r="C192" s="143" t="s">
        <v>282</v>
      </c>
      <c r="D192" s="143" t="s">
        <v>174</v>
      </c>
      <c r="E192" s="144" t="s">
        <v>283</v>
      </c>
      <c r="F192" s="145" t="s">
        <v>284</v>
      </c>
      <c r="G192" s="146" t="s">
        <v>285</v>
      </c>
      <c r="H192" s="147">
        <v>335.7</v>
      </c>
      <c r="I192" s="148"/>
      <c r="J192" s="148">
        <f>ROUND(I192*H192,2)</f>
        <v>0</v>
      </c>
      <c r="K192" s="149"/>
      <c r="L192" s="30"/>
      <c r="M192" s="150" t="s">
        <v>1</v>
      </c>
      <c r="N192" s="151" t="s">
        <v>39</v>
      </c>
      <c r="O192" s="152">
        <v>0</v>
      </c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178</v>
      </c>
      <c r="AT192" s="154" t="s">
        <v>174</v>
      </c>
      <c r="AU192" s="154" t="s">
        <v>84</v>
      </c>
      <c r="AY192" s="17" t="s">
        <v>172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82</v>
      </c>
      <c r="BK192" s="155">
        <f>ROUND(I192*H192,2)</f>
        <v>0</v>
      </c>
      <c r="BL192" s="17" t="s">
        <v>178</v>
      </c>
      <c r="BM192" s="154" t="s">
        <v>286</v>
      </c>
    </row>
    <row r="193" spans="1:47" s="2" customFormat="1" ht="29.25">
      <c r="A193" s="29"/>
      <c r="B193" s="30"/>
      <c r="C193" s="29"/>
      <c r="D193" s="156" t="s">
        <v>180</v>
      </c>
      <c r="E193" s="29"/>
      <c r="F193" s="157" t="s">
        <v>287</v>
      </c>
      <c r="G193" s="29"/>
      <c r="H193" s="29"/>
      <c r="I193" s="29"/>
      <c r="J193" s="29"/>
      <c r="K193" s="29"/>
      <c r="L193" s="30"/>
      <c r="M193" s="158"/>
      <c r="N193" s="159"/>
      <c r="O193" s="55"/>
      <c r="P193" s="55"/>
      <c r="Q193" s="55"/>
      <c r="R193" s="55"/>
      <c r="S193" s="55"/>
      <c r="T193" s="56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T193" s="17" t="s">
        <v>180</v>
      </c>
      <c r="AU193" s="17" t="s">
        <v>84</v>
      </c>
    </row>
    <row r="194" spans="2:51" s="13" customFormat="1" ht="12">
      <c r="B194" s="160"/>
      <c r="D194" s="156" t="s">
        <v>182</v>
      </c>
      <c r="E194" s="161" t="s">
        <v>1</v>
      </c>
      <c r="F194" s="162" t="s">
        <v>288</v>
      </c>
      <c r="H194" s="163">
        <v>335.7</v>
      </c>
      <c r="L194" s="160"/>
      <c r="M194" s="164"/>
      <c r="N194" s="165"/>
      <c r="O194" s="165"/>
      <c r="P194" s="165"/>
      <c r="Q194" s="165"/>
      <c r="R194" s="165"/>
      <c r="S194" s="165"/>
      <c r="T194" s="166"/>
      <c r="AT194" s="161" t="s">
        <v>182</v>
      </c>
      <c r="AU194" s="161" t="s">
        <v>84</v>
      </c>
      <c r="AV194" s="13" t="s">
        <v>84</v>
      </c>
      <c r="AW194" s="13" t="s">
        <v>31</v>
      </c>
      <c r="AX194" s="13" t="s">
        <v>82</v>
      </c>
      <c r="AY194" s="161" t="s">
        <v>172</v>
      </c>
    </row>
    <row r="195" spans="1:65" s="2" customFormat="1" ht="21.75" customHeight="1">
      <c r="A195" s="29"/>
      <c r="B195" s="142"/>
      <c r="C195" s="143" t="s">
        <v>289</v>
      </c>
      <c r="D195" s="143" t="s">
        <v>174</v>
      </c>
      <c r="E195" s="144" t="s">
        <v>290</v>
      </c>
      <c r="F195" s="145" t="s">
        <v>291</v>
      </c>
      <c r="G195" s="146" t="s">
        <v>177</v>
      </c>
      <c r="H195" s="147">
        <v>50</v>
      </c>
      <c r="I195" s="148"/>
      <c r="J195" s="148">
        <f>ROUND(I195*H195,2)</f>
        <v>0</v>
      </c>
      <c r="K195" s="149"/>
      <c r="L195" s="30"/>
      <c r="M195" s="150" t="s">
        <v>1</v>
      </c>
      <c r="N195" s="151" t="s">
        <v>39</v>
      </c>
      <c r="O195" s="152">
        <v>0.09</v>
      </c>
      <c r="P195" s="152">
        <f>O195*H195</f>
        <v>4.5</v>
      </c>
      <c r="Q195" s="152">
        <v>0</v>
      </c>
      <c r="R195" s="152">
        <f>Q195*H195</f>
        <v>0</v>
      </c>
      <c r="S195" s="152">
        <v>0</v>
      </c>
      <c r="T195" s="153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178</v>
      </c>
      <c r="AT195" s="154" t="s">
        <v>174</v>
      </c>
      <c r="AU195" s="154" t="s">
        <v>84</v>
      </c>
      <c r="AY195" s="17" t="s">
        <v>172</v>
      </c>
      <c r="BE195" s="155">
        <f>IF(N195="základní",J195,0)</f>
        <v>0</v>
      </c>
      <c r="BF195" s="155">
        <f>IF(N195="snížená",J195,0)</f>
        <v>0</v>
      </c>
      <c r="BG195" s="155">
        <f>IF(N195="zákl. přenesená",J195,0)</f>
        <v>0</v>
      </c>
      <c r="BH195" s="155">
        <f>IF(N195="sníž. přenesená",J195,0)</f>
        <v>0</v>
      </c>
      <c r="BI195" s="155">
        <f>IF(N195="nulová",J195,0)</f>
        <v>0</v>
      </c>
      <c r="BJ195" s="17" t="s">
        <v>82</v>
      </c>
      <c r="BK195" s="155">
        <f>ROUND(I195*H195,2)</f>
        <v>0</v>
      </c>
      <c r="BL195" s="17" t="s">
        <v>178</v>
      </c>
      <c r="BM195" s="154" t="s">
        <v>292</v>
      </c>
    </row>
    <row r="196" spans="1:47" s="2" customFormat="1" ht="29.25">
      <c r="A196" s="29"/>
      <c r="B196" s="30"/>
      <c r="C196" s="29"/>
      <c r="D196" s="156" t="s">
        <v>180</v>
      </c>
      <c r="E196" s="29"/>
      <c r="F196" s="157" t="s">
        <v>293</v>
      </c>
      <c r="G196" s="29"/>
      <c r="H196" s="29"/>
      <c r="I196" s="29"/>
      <c r="J196" s="29"/>
      <c r="K196" s="29"/>
      <c r="L196" s="30"/>
      <c r="M196" s="158"/>
      <c r="N196" s="159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180</v>
      </c>
      <c r="AU196" s="17" t="s">
        <v>84</v>
      </c>
    </row>
    <row r="197" spans="2:51" s="13" customFormat="1" ht="12">
      <c r="B197" s="160"/>
      <c r="D197" s="156" t="s">
        <v>182</v>
      </c>
      <c r="E197" s="161" t="s">
        <v>1</v>
      </c>
      <c r="F197" s="162" t="s">
        <v>294</v>
      </c>
      <c r="H197" s="163">
        <v>50</v>
      </c>
      <c r="L197" s="160"/>
      <c r="M197" s="164"/>
      <c r="N197" s="165"/>
      <c r="O197" s="165"/>
      <c r="P197" s="165"/>
      <c r="Q197" s="165"/>
      <c r="R197" s="165"/>
      <c r="S197" s="165"/>
      <c r="T197" s="166"/>
      <c r="AT197" s="161" t="s">
        <v>182</v>
      </c>
      <c r="AU197" s="161" t="s">
        <v>84</v>
      </c>
      <c r="AV197" s="13" t="s">
        <v>84</v>
      </c>
      <c r="AW197" s="13" t="s">
        <v>31</v>
      </c>
      <c r="AX197" s="13" t="s">
        <v>82</v>
      </c>
      <c r="AY197" s="161" t="s">
        <v>172</v>
      </c>
    </row>
    <row r="198" spans="1:65" s="2" customFormat="1" ht="21.75" customHeight="1">
      <c r="A198" s="29"/>
      <c r="B198" s="142"/>
      <c r="C198" s="143" t="s">
        <v>295</v>
      </c>
      <c r="D198" s="143" t="s">
        <v>174</v>
      </c>
      <c r="E198" s="144" t="s">
        <v>296</v>
      </c>
      <c r="F198" s="145" t="s">
        <v>297</v>
      </c>
      <c r="G198" s="146" t="s">
        <v>177</v>
      </c>
      <c r="H198" s="147">
        <v>110</v>
      </c>
      <c r="I198" s="148"/>
      <c r="J198" s="148">
        <f>ROUND(I198*H198,2)</f>
        <v>0</v>
      </c>
      <c r="K198" s="149"/>
      <c r="L198" s="30"/>
      <c r="M198" s="150" t="s">
        <v>1</v>
      </c>
      <c r="N198" s="151" t="s">
        <v>39</v>
      </c>
      <c r="O198" s="152">
        <v>0.171</v>
      </c>
      <c r="P198" s="152">
        <f>O198*H198</f>
        <v>18.810000000000002</v>
      </c>
      <c r="Q198" s="152">
        <v>0</v>
      </c>
      <c r="R198" s="152">
        <f>Q198*H198</f>
        <v>0</v>
      </c>
      <c r="S198" s="152">
        <v>0</v>
      </c>
      <c r="T198" s="15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178</v>
      </c>
      <c r="AT198" s="154" t="s">
        <v>174</v>
      </c>
      <c r="AU198" s="154" t="s">
        <v>84</v>
      </c>
      <c r="AY198" s="17" t="s">
        <v>172</v>
      </c>
      <c r="BE198" s="155">
        <f>IF(N198="základní",J198,0)</f>
        <v>0</v>
      </c>
      <c r="BF198" s="155">
        <f>IF(N198="snížená",J198,0)</f>
        <v>0</v>
      </c>
      <c r="BG198" s="155">
        <f>IF(N198="zákl. přenesená",J198,0)</f>
        <v>0</v>
      </c>
      <c r="BH198" s="155">
        <f>IF(N198="sníž. přenesená",J198,0)</f>
        <v>0</v>
      </c>
      <c r="BI198" s="155">
        <f>IF(N198="nulová",J198,0)</f>
        <v>0</v>
      </c>
      <c r="BJ198" s="17" t="s">
        <v>82</v>
      </c>
      <c r="BK198" s="155">
        <f>ROUND(I198*H198,2)</f>
        <v>0</v>
      </c>
      <c r="BL198" s="17" t="s">
        <v>178</v>
      </c>
      <c r="BM198" s="154" t="s">
        <v>298</v>
      </c>
    </row>
    <row r="199" spans="1:47" s="2" customFormat="1" ht="29.25">
      <c r="A199" s="29"/>
      <c r="B199" s="30"/>
      <c r="C199" s="29"/>
      <c r="D199" s="156" t="s">
        <v>180</v>
      </c>
      <c r="E199" s="29"/>
      <c r="F199" s="157" t="s">
        <v>299</v>
      </c>
      <c r="G199" s="29"/>
      <c r="H199" s="29"/>
      <c r="I199" s="29"/>
      <c r="J199" s="29"/>
      <c r="K199" s="29"/>
      <c r="L199" s="30"/>
      <c r="M199" s="158"/>
      <c r="N199" s="159"/>
      <c r="O199" s="55"/>
      <c r="P199" s="55"/>
      <c r="Q199" s="55"/>
      <c r="R199" s="55"/>
      <c r="S199" s="55"/>
      <c r="T199" s="56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T199" s="17" t="s">
        <v>180</v>
      </c>
      <c r="AU199" s="17" t="s">
        <v>84</v>
      </c>
    </row>
    <row r="200" spans="2:51" s="13" customFormat="1" ht="12">
      <c r="B200" s="160"/>
      <c r="D200" s="156" t="s">
        <v>182</v>
      </c>
      <c r="E200" s="161" t="s">
        <v>1</v>
      </c>
      <c r="F200" s="162" t="s">
        <v>300</v>
      </c>
      <c r="H200" s="163">
        <v>110</v>
      </c>
      <c r="L200" s="160"/>
      <c r="M200" s="164"/>
      <c r="N200" s="165"/>
      <c r="O200" s="165"/>
      <c r="P200" s="165"/>
      <c r="Q200" s="165"/>
      <c r="R200" s="165"/>
      <c r="S200" s="165"/>
      <c r="T200" s="166"/>
      <c r="AT200" s="161" t="s">
        <v>182</v>
      </c>
      <c r="AU200" s="161" t="s">
        <v>84</v>
      </c>
      <c r="AV200" s="13" t="s">
        <v>84</v>
      </c>
      <c r="AW200" s="13" t="s">
        <v>31</v>
      </c>
      <c r="AX200" s="13" t="s">
        <v>82</v>
      </c>
      <c r="AY200" s="161" t="s">
        <v>172</v>
      </c>
    </row>
    <row r="201" spans="1:65" s="2" customFormat="1" ht="21.75" customHeight="1">
      <c r="A201" s="29"/>
      <c r="B201" s="142"/>
      <c r="C201" s="143" t="s">
        <v>7</v>
      </c>
      <c r="D201" s="143" t="s">
        <v>174</v>
      </c>
      <c r="E201" s="144" t="s">
        <v>301</v>
      </c>
      <c r="F201" s="145" t="s">
        <v>302</v>
      </c>
      <c r="G201" s="146" t="s">
        <v>177</v>
      </c>
      <c r="H201" s="147">
        <v>50</v>
      </c>
      <c r="I201" s="148"/>
      <c r="J201" s="148">
        <f>ROUND(I201*H201,2)</f>
        <v>0</v>
      </c>
      <c r="K201" s="149"/>
      <c r="L201" s="30"/>
      <c r="M201" s="150" t="s">
        <v>1</v>
      </c>
      <c r="N201" s="151" t="s">
        <v>39</v>
      </c>
      <c r="O201" s="152">
        <v>0.058</v>
      </c>
      <c r="P201" s="152">
        <f>O201*H201</f>
        <v>2.9000000000000004</v>
      </c>
      <c r="Q201" s="152">
        <v>0</v>
      </c>
      <c r="R201" s="152">
        <f>Q201*H201</f>
        <v>0</v>
      </c>
      <c r="S201" s="152">
        <v>0</v>
      </c>
      <c r="T201" s="15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178</v>
      </c>
      <c r="AT201" s="154" t="s">
        <v>174</v>
      </c>
      <c r="AU201" s="154" t="s">
        <v>84</v>
      </c>
      <c r="AY201" s="17" t="s">
        <v>172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82</v>
      </c>
      <c r="BK201" s="155">
        <f>ROUND(I201*H201,2)</f>
        <v>0</v>
      </c>
      <c r="BL201" s="17" t="s">
        <v>178</v>
      </c>
      <c r="BM201" s="154" t="s">
        <v>303</v>
      </c>
    </row>
    <row r="202" spans="1:65" s="2" customFormat="1" ht="21.75" customHeight="1">
      <c r="A202" s="29"/>
      <c r="B202" s="142"/>
      <c r="C202" s="143" t="s">
        <v>304</v>
      </c>
      <c r="D202" s="143" t="s">
        <v>174</v>
      </c>
      <c r="E202" s="144" t="s">
        <v>305</v>
      </c>
      <c r="F202" s="145" t="s">
        <v>306</v>
      </c>
      <c r="G202" s="146" t="s">
        <v>177</v>
      </c>
      <c r="H202" s="147">
        <v>110</v>
      </c>
      <c r="I202" s="148"/>
      <c r="J202" s="148">
        <f>ROUND(I202*H202,2)</f>
        <v>0</v>
      </c>
      <c r="K202" s="149"/>
      <c r="L202" s="30"/>
      <c r="M202" s="150" t="s">
        <v>1</v>
      </c>
      <c r="N202" s="151" t="s">
        <v>39</v>
      </c>
      <c r="O202" s="152">
        <v>0.087</v>
      </c>
      <c r="P202" s="152">
        <f>O202*H202</f>
        <v>9.569999999999999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178</v>
      </c>
      <c r="AT202" s="154" t="s">
        <v>174</v>
      </c>
      <c r="AU202" s="154" t="s">
        <v>84</v>
      </c>
      <c r="AY202" s="17" t="s">
        <v>172</v>
      </c>
      <c r="BE202" s="155">
        <f>IF(N202="základní",J202,0)</f>
        <v>0</v>
      </c>
      <c r="BF202" s="155">
        <f>IF(N202="snížená",J202,0)</f>
        <v>0</v>
      </c>
      <c r="BG202" s="155">
        <f>IF(N202="zákl. přenesená",J202,0)</f>
        <v>0</v>
      </c>
      <c r="BH202" s="155">
        <f>IF(N202="sníž. přenesená",J202,0)</f>
        <v>0</v>
      </c>
      <c r="BI202" s="155">
        <f>IF(N202="nulová",J202,0)</f>
        <v>0</v>
      </c>
      <c r="BJ202" s="17" t="s">
        <v>82</v>
      </c>
      <c r="BK202" s="155">
        <f>ROUND(I202*H202,2)</f>
        <v>0</v>
      </c>
      <c r="BL202" s="17" t="s">
        <v>178</v>
      </c>
      <c r="BM202" s="154" t="s">
        <v>307</v>
      </c>
    </row>
    <row r="203" spans="1:47" s="2" customFormat="1" ht="19.5">
      <c r="A203" s="29"/>
      <c r="B203" s="30"/>
      <c r="C203" s="29"/>
      <c r="D203" s="156" t="s">
        <v>180</v>
      </c>
      <c r="E203" s="29"/>
      <c r="F203" s="157" t="s">
        <v>308</v>
      </c>
      <c r="G203" s="29"/>
      <c r="H203" s="29"/>
      <c r="I203" s="29"/>
      <c r="J203" s="29"/>
      <c r="K203" s="29"/>
      <c r="L203" s="30"/>
      <c r="M203" s="158"/>
      <c r="N203" s="159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180</v>
      </c>
      <c r="AU203" s="17" t="s">
        <v>84</v>
      </c>
    </row>
    <row r="204" spans="1:65" s="2" customFormat="1" ht="16.5" customHeight="1">
      <c r="A204" s="29"/>
      <c r="B204" s="142"/>
      <c r="C204" s="174" t="s">
        <v>309</v>
      </c>
      <c r="D204" s="174" t="s">
        <v>310</v>
      </c>
      <c r="E204" s="175" t="s">
        <v>311</v>
      </c>
      <c r="F204" s="176" t="s">
        <v>312</v>
      </c>
      <c r="G204" s="177" t="s">
        <v>313</v>
      </c>
      <c r="H204" s="178">
        <v>4</v>
      </c>
      <c r="I204" s="179"/>
      <c r="J204" s="179">
        <f>ROUND(I204*H204,2)</f>
        <v>0</v>
      </c>
      <c r="K204" s="180"/>
      <c r="L204" s="181"/>
      <c r="M204" s="182" t="s">
        <v>1</v>
      </c>
      <c r="N204" s="183" t="s">
        <v>39</v>
      </c>
      <c r="O204" s="152">
        <v>0</v>
      </c>
      <c r="P204" s="152">
        <f>O204*H204</f>
        <v>0</v>
      </c>
      <c r="Q204" s="152">
        <v>0.001</v>
      </c>
      <c r="R204" s="152">
        <f>Q204*H204</f>
        <v>0.004</v>
      </c>
      <c r="S204" s="152">
        <v>0</v>
      </c>
      <c r="T204" s="153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220</v>
      </c>
      <c r="AT204" s="154" t="s">
        <v>310</v>
      </c>
      <c r="AU204" s="154" t="s">
        <v>84</v>
      </c>
      <c r="AY204" s="17" t="s">
        <v>172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7" t="s">
        <v>82</v>
      </c>
      <c r="BK204" s="155">
        <f>ROUND(I204*H204,2)</f>
        <v>0</v>
      </c>
      <c r="BL204" s="17" t="s">
        <v>178</v>
      </c>
      <c r="BM204" s="154" t="s">
        <v>314</v>
      </c>
    </row>
    <row r="205" spans="1:47" s="2" customFormat="1" ht="12">
      <c r="A205" s="29"/>
      <c r="B205" s="30"/>
      <c r="C205" s="29"/>
      <c r="D205" s="156" t="s">
        <v>180</v>
      </c>
      <c r="E205" s="29"/>
      <c r="F205" s="157" t="s">
        <v>312</v>
      </c>
      <c r="G205" s="29"/>
      <c r="H205" s="29"/>
      <c r="I205" s="29"/>
      <c r="J205" s="29"/>
      <c r="K205" s="29"/>
      <c r="L205" s="30"/>
      <c r="M205" s="158"/>
      <c r="N205" s="159"/>
      <c r="O205" s="55"/>
      <c r="P205" s="55"/>
      <c r="Q205" s="55"/>
      <c r="R205" s="55"/>
      <c r="S205" s="55"/>
      <c r="T205" s="56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T205" s="17" t="s">
        <v>180</v>
      </c>
      <c r="AU205" s="17" t="s">
        <v>84</v>
      </c>
    </row>
    <row r="206" spans="2:51" s="13" customFormat="1" ht="12">
      <c r="B206" s="160"/>
      <c r="D206" s="156" t="s">
        <v>182</v>
      </c>
      <c r="E206" s="161" t="s">
        <v>1</v>
      </c>
      <c r="F206" s="162" t="s">
        <v>315</v>
      </c>
      <c r="H206" s="163">
        <v>4</v>
      </c>
      <c r="L206" s="160"/>
      <c r="M206" s="164"/>
      <c r="N206" s="165"/>
      <c r="O206" s="165"/>
      <c r="P206" s="165"/>
      <c r="Q206" s="165"/>
      <c r="R206" s="165"/>
      <c r="S206" s="165"/>
      <c r="T206" s="166"/>
      <c r="AT206" s="161" t="s">
        <v>182</v>
      </c>
      <c r="AU206" s="161" t="s">
        <v>84</v>
      </c>
      <c r="AV206" s="13" t="s">
        <v>84</v>
      </c>
      <c r="AW206" s="13" t="s">
        <v>31</v>
      </c>
      <c r="AX206" s="13" t="s">
        <v>82</v>
      </c>
      <c r="AY206" s="161" t="s">
        <v>172</v>
      </c>
    </row>
    <row r="207" spans="1:65" s="2" customFormat="1" ht="16.5" customHeight="1">
      <c r="A207" s="29"/>
      <c r="B207" s="142"/>
      <c r="C207" s="143" t="s">
        <v>316</v>
      </c>
      <c r="D207" s="143" t="s">
        <v>174</v>
      </c>
      <c r="E207" s="144" t="s">
        <v>317</v>
      </c>
      <c r="F207" s="145" t="s">
        <v>318</v>
      </c>
      <c r="G207" s="146" t="s">
        <v>177</v>
      </c>
      <c r="H207" s="147">
        <v>733.38</v>
      </c>
      <c r="I207" s="148"/>
      <c r="J207" s="148">
        <f>ROUND(I207*H207,2)</f>
        <v>0</v>
      </c>
      <c r="K207" s="149"/>
      <c r="L207" s="30"/>
      <c r="M207" s="150" t="s">
        <v>1</v>
      </c>
      <c r="N207" s="151" t="s">
        <v>39</v>
      </c>
      <c r="O207" s="152">
        <v>0.018</v>
      </c>
      <c r="P207" s="152">
        <f>O207*H207</f>
        <v>13.20084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178</v>
      </c>
      <c r="AT207" s="154" t="s">
        <v>174</v>
      </c>
      <c r="AU207" s="154" t="s">
        <v>84</v>
      </c>
      <c r="AY207" s="17" t="s">
        <v>172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82</v>
      </c>
      <c r="BK207" s="155">
        <f>ROUND(I207*H207,2)</f>
        <v>0</v>
      </c>
      <c r="BL207" s="17" t="s">
        <v>178</v>
      </c>
      <c r="BM207" s="154" t="s">
        <v>319</v>
      </c>
    </row>
    <row r="208" spans="1:47" s="2" customFormat="1" ht="12">
      <c r="A208" s="29"/>
      <c r="B208" s="30"/>
      <c r="C208" s="29"/>
      <c r="D208" s="156" t="s">
        <v>180</v>
      </c>
      <c r="E208" s="29"/>
      <c r="F208" s="157" t="s">
        <v>318</v>
      </c>
      <c r="G208" s="29"/>
      <c r="H208" s="29"/>
      <c r="I208" s="29"/>
      <c r="J208" s="29"/>
      <c r="K208" s="29"/>
      <c r="L208" s="30"/>
      <c r="M208" s="158"/>
      <c r="N208" s="159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180</v>
      </c>
      <c r="AU208" s="17" t="s">
        <v>84</v>
      </c>
    </row>
    <row r="209" spans="2:51" s="13" customFormat="1" ht="12">
      <c r="B209" s="160"/>
      <c r="D209" s="156" t="s">
        <v>182</v>
      </c>
      <c r="E209" s="161" t="s">
        <v>1</v>
      </c>
      <c r="F209" s="162" t="s">
        <v>320</v>
      </c>
      <c r="H209" s="163">
        <v>733.38</v>
      </c>
      <c r="L209" s="160"/>
      <c r="M209" s="164"/>
      <c r="N209" s="165"/>
      <c r="O209" s="165"/>
      <c r="P209" s="165"/>
      <c r="Q209" s="165"/>
      <c r="R209" s="165"/>
      <c r="S209" s="165"/>
      <c r="T209" s="166"/>
      <c r="AT209" s="161" t="s">
        <v>182</v>
      </c>
      <c r="AU209" s="161" t="s">
        <v>84</v>
      </c>
      <c r="AV209" s="13" t="s">
        <v>84</v>
      </c>
      <c r="AW209" s="13" t="s">
        <v>31</v>
      </c>
      <c r="AX209" s="13" t="s">
        <v>82</v>
      </c>
      <c r="AY209" s="161" t="s">
        <v>172</v>
      </c>
    </row>
    <row r="210" spans="1:65" s="2" customFormat="1" ht="21.75" customHeight="1">
      <c r="A210" s="29"/>
      <c r="B210" s="142"/>
      <c r="C210" s="143" t="s">
        <v>321</v>
      </c>
      <c r="D210" s="143" t="s">
        <v>174</v>
      </c>
      <c r="E210" s="144" t="s">
        <v>322</v>
      </c>
      <c r="F210" s="145" t="s">
        <v>323</v>
      </c>
      <c r="G210" s="146" t="s">
        <v>177</v>
      </c>
      <c r="H210" s="147">
        <v>164.4</v>
      </c>
      <c r="I210" s="148"/>
      <c r="J210" s="148">
        <f>ROUND(I210*H210,2)</f>
        <v>0</v>
      </c>
      <c r="K210" s="149"/>
      <c r="L210" s="30"/>
      <c r="M210" s="150" t="s">
        <v>1</v>
      </c>
      <c r="N210" s="151" t="s">
        <v>39</v>
      </c>
      <c r="O210" s="152">
        <v>0.075</v>
      </c>
      <c r="P210" s="152">
        <f>O210*H210</f>
        <v>12.33</v>
      </c>
      <c r="Q210" s="152">
        <v>0.00017</v>
      </c>
      <c r="R210" s="152">
        <f>Q210*H210</f>
        <v>0.027948000000000004</v>
      </c>
      <c r="S210" s="152">
        <v>0</v>
      </c>
      <c r="T210" s="153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178</v>
      </c>
      <c r="AT210" s="154" t="s">
        <v>174</v>
      </c>
      <c r="AU210" s="154" t="s">
        <v>84</v>
      </c>
      <c r="AY210" s="17" t="s">
        <v>172</v>
      </c>
      <c r="BE210" s="155">
        <f>IF(N210="základní",J210,0)</f>
        <v>0</v>
      </c>
      <c r="BF210" s="155">
        <f>IF(N210="snížená",J210,0)</f>
        <v>0</v>
      </c>
      <c r="BG210" s="155">
        <f>IF(N210="zákl. přenesená",J210,0)</f>
        <v>0</v>
      </c>
      <c r="BH210" s="155">
        <f>IF(N210="sníž. přenesená",J210,0)</f>
        <v>0</v>
      </c>
      <c r="BI210" s="155">
        <f>IF(N210="nulová",J210,0)</f>
        <v>0</v>
      </c>
      <c r="BJ210" s="17" t="s">
        <v>82</v>
      </c>
      <c r="BK210" s="155">
        <f>ROUND(I210*H210,2)</f>
        <v>0</v>
      </c>
      <c r="BL210" s="17" t="s">
        <v>178</v>
      </c>
      <c r="BM210" s="154" t="s">
        <v>324</v>
      </c>
    </row>
    <row r="211" spans="1:47" s="2" customFormat="1" ht="29.25">
      <c r="A211" s="29"/>
      <c r="B211" s="30"/>
      <c r="C211" s="29"/>
      <c r="D211" s="156" t="s">
        <v>325</v>
      </c>
      <c r="E211" s="29"/>
      <c r="F211" s="184" t="s">
        <v>326</v>
      </c>
      <c r="G211" s="29"/>
      <c r="H211" s="29"/>
      <c r="I211" s="29"/>
      <c r="J211" s="29"/>
      <c r="K211" s="29"/>
      <c r="L211" s="30"/>
      <c r="M211" s="158"/>
      <c r="N211" s="159"/>
      <c r="O211" s="55"/>
      <c r="P211" s="55"/>
      <c r="Q211" s="55"/>
      <c r="R211" s="55"/>
      <c r="S211" s="55"/>
      <c r="T211" s="56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T211" s="17" t="s">
        <v>325</v>
      </c>
      <c r="AU211" s="17" t="s">
        <v>84</v>
      </c>
    </row>
    <row r="212" spans="2:51" s="13" customFormat="1" ht="12">
      <c r="B212" s="160"/>
      <c r="D212" s="156" t="s">
        <v>182</v>
      </c>
      <c r="E212" s="161" t="s">
        <v>1</v>
      </c>
      <c r="F212" s="162" t="s">
        <v>327</v>
      </c>
      <c r="H212" s="163">
        <v>164.4</v>
      </c>
      <c r="L212" s="160"/>
      <c r="M212" s="164"/>
      <c r="N212" s="165"/>
      <c r="O212" s="165"/>
      <c r="P212" s="165"/>
      <c r="Q212" s="165"/>
      <c r="R212" s="165"/>
      <c r="S212" s="165"/>
      <c r="T212" s="166"/>
      <c r="AT212" s="161" t="s">
        <v>182</v>
      </c>
      <c r="AU212" s="161" t="s">
        <v>84</v>
      </c>
      <c r="AV212" s="13" t="s">
        <v>84</v>
      </c>
      <c r="AW212" s="13" t="s">
        <v>31</v>
      </c>
      <c r="AX212" s="13" t="s">
        <v>82</v>
      </c>
      <c r="AY212" s="161" t="s">
        <v>172</v>
      </c>
    </row>
    <row r="213" spans="1:65" s="2" customFormat="1" ht="16.5" customHeight="1">
      <c r="A213" s="29"/>
      <c r="B213" s="142"/>
      <c r="C213" s="174" t="s">
        <v>328</v>
      </c>
      <c r="D213" s="174" t="s">
        <v>310</v>
      </c>
      <c r="E213" s="175" t="s">
        <v>329</v>
      </c>
      <c r="F213" s="176" t="s">
        <v>330</v>
      </c>
      <c r="G213" s="177" t="s">
        <v>177</v>
      </c>
      <c r="H213" s="178">
        <v>170.976</v>
      </c>
      <c r="I213" s="179"/>
      <c r="J213" s="179">
        <f>ROUND(I213*H213,2)</f>
        <v>0</v>
      </c>
      <c r="K213" s="180"/>
      <c r="L213" s="181"/>
      <c r="M213" s="182" t="s">
        <v>1</v>
      </c>
      <c r="N213" s="183" t="s">
        <v>39</v>
      </c>
      <c r="O213" s="152">
        <v>0</v>
      </c>
      <c r="P213" s="152">
        <f>O213*H213</f>
        <v>0</v>
      </c>
      <c r="Q213" s="152">
        <v>0.0004</v>
      </c>
      <c r="R213" s="152">
        <f>Q213*H213</f>
        <v>0.0683904</v>
      </c>
      <c r="S213" s="152">
        <v>0</v>
      </c>
      <c r="T213" s="153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220</v>
      </c>
      <c r="AT213" s="154" t="s">
        <v>310</v>
      </c>
      <c r="AU213" s="154" t="s">
        <v>84</v>
      </c>
      <c r="AY213" s="17" t="s">
        <v>172</v>
      </c>
      <c r="BE213" s="155">
        <f>IF(N213="základní",J213,0)</f>
        <v>0</v>
      </c>
      <c r="BF213" s="155">
        <f>IF(N213="snížená",J213,0)</f>
        <v>0</v>
      </c>
      <c r="BG213" s="155">
        <f>IF(N213="zákl. přenesená",J213,0)</f>
        <v>0</v>
      </c>
      <c r="BH213" s="155">
        <f>IF(N213="sníž. přenesená",J213,0)</f>
        <v>0</v>
      </c>
      <c r="BI213" s="155">
        <f>IF(N213="nulová",J213,0)</f>
        <v>0</v>
      </c>
      <c r="BJ213" s="17" t="s">
        <v>82</v>
      </c>
      <c r="BK213" s="155">
        <f>ROUND(I213*H213,2)</f>
        <v>0</v>
      </c>
      <c r="BL213" s="17" t="s">
        <v>178</v>
      </c>
      <c r="BM213" s="154" t="s">
        <v>331</v>
      </c>
    </row>
    <row r="214" spans="1:47" s="2" customFormat="1" ht="12">
      <c r="A214" s="29"/>
      <c r="B214" s="30"/>
      <c r="C214" s="29"/>
      <c r="D214" s="156" t="s">
        <v>180</v>
      </c>
      <c r="E214" s="29"/>
      <c r="F214" s="157" t="s">
        <v>330</v>
      </c>
      <c r="G214" s="29"/>
      <c r="H214" s="29"/>
      <c r="I214" s="29"/>
      <c r="J214" s="29"/>
      <c r="K214" s="29"/>
      <c r="L214" s="30"/>
      <c r="M214" s="158"/>
      <c r="N214" s="159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180</v>
      </c>
      <c r="AU214" s="17" t="s">
        <v>84</v>
      </c>
    </row>
    <row r="215" spans="2:51" s="13" customFormat="1" ht="12">
      <c r="B215" s="160"/>
      <c r="D215" s="156" t="s">
        <v>182</v>
      </c>
      <c r="F215" s="162" t="s">
        <v>332</v>
      </c>
      <c r="H215" s="163">
        <v>170.976</v>
      </c>
      <c r="L215" s="160"/>
      <c r="M215" s="164"/>
      <c r="N215" s="165"/>
      <c r="O215" s="165"/>
      <c r="P215" s="165"/>
      <c r="Q215" s="165"/>
      <c r="R215" s="165"/>
      <c r="S215" s="165"/>
      <c r="T215" s="166"/>
      <c r="AT215" s="161" t="s">
        <v>182</v>
      </c>
      <c r="AU215" s="161" t="s">
        <v>84</v>
      </c>
      <c r="AV215" s="13" t="s">
        <v>84</v>
      </c>
      <c r="AW215" s="13" t="s">
        <v>3</v>
      </c>
      <c r="AX215" s="13" t="s">
        <v>82</v>
      </c>
      <c r="AY215" s="161" t="s">
        <v>172</v>
      </c>
    </row>
    <row r="216" spans="2:63" s="12" customFormat="1" ht="22.9" customHeight="1">
      <c r="B216" s="130"/>
      <c r="D216" s="131" t="s">
        <v>73</v>
      </c>
      <c r="E216" s="140" t="s">
        <v>84</v>
      </c>
      <c r="F216" s="140" t="s">
        <v>333</v>
      </c>
      <c r="J216" s="141">
        <f>BK216</f>
        <v>0</v>
      </c>
      <c r="L216" s="130"/>
      <c r="M216" s="134"/>
      <c r="N216" s="135"/>
      <c r="O216" s="135"/>
      <c r="P216" s="136">
        <f>SUM(P217:P224)</f>
        <v>21.358848000000002</v>
      </c>
      <c r="Q216" s="135"/>
      <c r="R216" s="136">
        <f>SUM(R217:R224)</f>
        <v>30.990222</v>
      </c>
      <c r="S216" s="135"/>
      <c r="T216" s="137">
        <f>SUM(T217:T224)</f>
        <v>0</v>
      </c>
      <c r="AR216" s="131" t="s">
        <v>82</v>
      </c>
      <c r="AT216" s="138" t="s">
        <v>73</v>
      </c>
      <c r="AU216" s="138" t="s">
        <v>82</v>
      </c>
      <c r="AY216" s="131" t="s">
        <v>172</v>
      </c>
      <c r="BK216" s="139">
        <f>SUM(BK217:BK224)</f>
        <v>0</v>
      </c>
    </row>
    <row r="217" spans="1:65" s="2" customFormat="1" ht="21.75" customHeight="1">
      <c r="A217" s="29"/>
      <c r="B217" s="142"/>
      <c r="C217" s="143" t="s">
        <v>334</v>
      </c>
      <c r="D217" s="143" t="s">
        <v>174</v>
      </c>
      <c r="E217" s="144" t="s">
        <v>335</v>
      </c>
      <c r="F217" s="145" t="s">
        <v>336</v>
      </c>
      <c r="G217" s="146" t="s">
        <v>223</v>
      </c>
      <c r="H217" s="147">
        <v>14.796</v>
      </c>
      <c r="I217" s="148"/>
      <c r="J217" s="148">
        <f>ROUND(I217*H217,2)</f>
        <v>0</v>
      </c>
      <c r="K217" s="149"/>
      <c r="L217" s="30"/>
      <c r="M217" s="150" t="s">
        <v>1</v>
      </c>
      <c r="N217" s="151" t="s">
        <v>39</v>
      </c>
      <c r="O217" s="152">
        <v>0.92</v>
      </c>
      <c r="P217" s="152">
        <f>O217*H217</f>
        <v>13.61232</v>
      </c>
      <c r="Q217" s="152">
        <v>1.665</v>
      </c>
      <c r="R217" s="152">
        <f>Q217*H217</f>
        <v>24.63534</v>
      </c>
      <c r="S217" s="152">
        <v>0</v>
      </c>
      <c r="T217" s="153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178</v>
      </c>
      <c r="AT217" s="154" t="s">
        <v>174</v>
      </c>
      <c r="AU217" s="154" t="s">
        <v>84</v>
      </c>
      <c r="AY217" s="17" t="s">
        <v>172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7" t="s">
        <v>82</v>
      </c>
      <c r="BK217" s="155">
        <f>ROUND(I217*H217,2)</f>
        <v>0</v>
      </c>
      <c r="BL217" s="17" t="s">
        <v>178</v>
      </c>
      <c r="BM217" s="154" t="s">
        <v>337</v>
      </c>
    </row>
    <row r="218" spans="1:47" s="2" customFormat="1" ht="19.5">
      <c r="A218" s="29"/>
      <c r="B218" s="30"/>
      <c r="C218" s="29"/>
      <c r="D218" s="156" t="s">
        <v>180</v>
      </c>
      <c r="E218" s="29"/>
      <c r="F218" s="157" t="s">
        <v>336</v>
      </c>
      <c r="G218" s="29"/>
      <c r="H218" s="29"/>
      <c r="I218" s="29"/>
      <c r="J218" s="29"/>
      <c r="K218" s="29"/>
      <c r="L218" s="30"/>
      <c r="M218" s="158"/>
      <c r="N218" s="159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180</v>
      </c>
      <c r="AU218" s="17" t="s">
        <v>84</v>
      </c>
    </row>
    <row r="219" spans="2:51" s="13" customFormat="1" ht="12">
      <c r="B219" s="160"/>
      <c r="D219" s="156" t="s">
        <v>182</v>
      </c>
      <c r="E219" s="161" t="s">
        <v>1</v>
      </c>
      <c r="F219" s="162" t="s">
        <v>338</v>
      </c>
      <c r="H219" s="163">
        <v>14.796</v>
      </c>
      <c r="L219" s="160"/>
      <c r="M219" s="164"/>
      <c r="N219" s="165"/>
      <c r="O219" s="165"/>
      <c r="P219" s="165"/>
      <c r="Q219" s="165"/>
      <c r="R219" s="165"/>
      <c r="S219" s="165"/>
      <c r="T219" s="166"/>
      <c r="AT219" s="161" t="s">
        <v>182</v>
      </c>
      <c r="AU219" s="161" t="s">
        <v>84</v>
      </c>
      <c r="AV219" s="13" t="s">
        <v>84</v>
      </c>
      <c r="AW219" s="13" t="s">
        <v>31</v>
      </c>
      <c r="AX219" s="13" t="s">
        <v>82</v>
      </c>
      <c r="AY219" s="161" t="s">
        <v>172</v>
      </c>
    </row>
    <row r="220" spans="1:65" s="2" customFormat="1" ht="16.5" customHeight="1">
      <c r="A220" s="29"/>
      <c r="B220" s="142"/>
      <c r="C220" s="143" t="s">
        <v>339</v>
      </c>
      <c r="D220" s="143" t="s">
        <v>174</v>
      </c>
      <c r="E220" s="144" t="s">
        <v>340</v>
      </c>
      <c r="F220" s="145" t="s">
        <v>341</v>
      </c>
      <c r="G220" s="146" t="s">
        <v>223</v>
      </c>
      <c r="H220" s="147">
        <v>3.288</v>
      </c>
      <c r="I220" s="148"/>
      <c r="J220" s="148">
        <f>ROUND(I220*H220,2)</f>
        <v>0</v>
      </c>
      <c r="K220" s="149"/>
      <c r="L220" s="30"/>
      <c r="M220" s="150" t="s">
        <v>1</v>
      </c>
      <c r="N220" s="151" t="s">
        <v>39</v>
      </c>
      <c r="O220" s="152">
        <v>1.231</v>
      </c>
      <c r="P220" s="152">
        <f>O220*H220</f>
        <v>4.047528</v>
      </c>
      <c r="Q220" s="152">
        <v>1.9205</v>
      </c>
      <c r="R220" s="152">
        <f>Q220*H220</f>
        <v>6.314604</v>
      </c>
      <c r="S220" s="152">
        <v>0</v>
      </c>
      <c r="T220" s="15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178</v>
      </c>
      <c r="AT220" s="154" t="s">
        <v>174</v>
      </c>
      <c r="AU220" s="154" t="s">
        <v>84</v>
      </c>
      <c r="AY220" s="17" t="s">
        <v>172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82</v>
      </c>
      <c r="BK220" s="155">
        <f>ROUND(I220*H220,2)</f>
        <v>0</v>
      </c>
      <c r="BL220" s="17" t="s">
        <v>178</v>
      </c>
      <c r="BM220" s="154" t="s">
        <v>342</v>
      </c>
    </row>
    <row r="221" spans="1:47" s="2" customFormat="1" ht="12">
      <c r="A221" s="29"/>
      <c r="B221" s="30"/>
      <c r="C221" s="29"/>
      <c r="D221" s="156" t="s">
        <v>180</v>
      </c>
      <c r="E221" s="29"/>
      <c r="F221" s="157" t="s">
        <v>341</v>
      </c>
      <c r="G221" s="29"/>
      <c r="H221" s="29"/>
      <c r="I221" s="29"/>
      <c r="J221" s="29"/>
      <c r="K221" s="29"/>
      <c r="L221" s="30"/>
      <c r="M221" s="158"/>
      <c r="N221" s="159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180</v>
      </c>
      <c r="AU221" s="17" t="s">
        <v>84</v>
      </c>
    </row>
    <row r="222" spans="2:51" s="13" customFormat="1" ht="12">
      <c r="B222" s="160"/>
      <c r="D222" s="156" t="s">
        <v>182</v>
      </c>
      <c r="E222" s="161" t="s">
        <v>1</v>
      </c>
      <c r="F222" s="162" t="s">
        <v>343</v>
      </c>
      <c r="H222" s="163">
        <v>3.288</v>
      </c>
      <c r="L222" s="160"/>
      <c r="M222" s="164"/>
      <c r="N222" s="165"/>
      <c r="O222" s="165"/>
      <c r="P222" s="165"/>
      <c r="Q222" s="165"/>
      <c r="R222" s="165"/>
      <c r="S222" s="165"/>
      <c r="T222" s="166"/>
      <c r="AT222" s="161" t="s">
        <v>182</v>
      </c>
      <c r="AU222" s="161" t="s">
        <v>84</v>
      </c>
      <c r="AV222" s="13" t="s">
        <v>84</v>
      </c>
      <c r="AW222" s="13" t="s">
        <v>31</v>
      </c>
      <c r="AX222" s="13" t="s">
        <v>82</v>
      </c>
      <c r="AY222" s="161" t="s">
        <v>172</v>
      </c>
    </row>
    <row r="223" spans="1:65" s="2" customFormat="1" ht="21.75" customHeight="1">
      <c r="A223" s="29"/>
      <c r="B223" s="142"/>
      <c r="C223" s="143" t="s">
        <v>344</v>
      </c>
      <c r="D223" s="143" t="s">
        <v>174</v>
      </c>
      <c r="E223" s="144" t="s">
        <v>345</v>
      </c>
      <c r="F223" s="145" t="s">
        <v>346</v>
      </c>
      <c r="G223" s="146" t="s">
        <v>209</v>
      </c>
      <c r="H223" s="147">
        <v>82.2</v>
      </c>
      <c r="I223" s="148"/>
      <c r="J223" s="148">
        <f>ROUND(I223*H223,2)</f>
        <v>0</v>
      </c>
      <c r="K223" s="149"/>
      <c r="L223" s="30"/>
      <c r="M223" s="150" t="s">
        <v>1</v>
      </c>
      <c r="N223" s="151" t="s">
        <v>39</v>
      </c>
      <c r="O223" s="152">
        <v>0.045</v>
      </c>
      <c r="P223" s="152">
        <f>O223*H223</f>
        <v>3.699</v>
      </c>
      <c r="Q223" s="152">
        <v>0.00049</v>
      </c>
      <c r="R223" s="152">
        <f>Q223*H223</f>
        <v>0.040278</v>
      </c>
      <c r="S223" s="152">
        <v>0</v>
      </c>
      <c r="T223" s="153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178</v>
      </c>
      <c r="AT223" s="154" t="s">
        <v>174</v>
      </c>
      <c r="AU223" s="154" t="s">
        <v>84</v>
      </c>
      <c r="AY223" s="17" t="s">
        <v>172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7" t="s">
        <v>82</v>
      </c>
      <c r="BK223" s="155">
        <f>ROUND(I223*H223,2)</f>
        <v>0</v>
      </c>
      <c r="BL223" s="17" t="s">
        <v>178</v>
      </c>
      <c r="BM223" s="154" t="s">
        <v>347</v>
      </c>
    </row>
    <row r="224" spans="2:51" s="13" customFormat="1" ht="12">
      <c r="B224" s="160"/>
      <c r="D224" s="156" t="s">
        <v>182</v>
      </c>
      <c r="E224" s="161" t="s">
        <v>1</v>
      </c>
      <c r="F224" s="162" t="s">
        <v>348</v>
      </c>
      <c r="H224" s="163">
        <v>82.2</v>
      </c>
      <c r="L224" s="160"/>
      <c r="M224" s="164"/>
      <c r="N224" s="165"/>
      <c r="O224" s="165"/>
      <c r="P224" s="165"/>
      <c r="Q224" s="165"/>
      <c r="R224" s="165"/>
      <c r="S224" s="165"/>
      <c r="T224" s="166"/>
      <c r="AT224" s="161" t="s">
        <v>182</v>
      </c>
      <c r="AU224" s="161" t="s">
        <v>84</v>
      </c>
      <c r="AV224" s="13" t="s">
        <v>84</v>
      </c>
      <c r="AW224" s="13" t="s">
        <v>31</v>
      </c>
      <c r="AX224" s="13" t="s">
        <v>82</v>
      </c>
      <c r="AY224" s="161" t="s">
        <v>172</v>
      </c>
    </row>
    <row r="225" spans="2:63" s="12" customFormat="1" ht="22.9" customHeight="1">
      <c r="B225" s="130"/>
      <c r="D225" s="131" t="s">
        <v>73</v>
      </c>
      <c r="E225" s="140" t="s">
        <v>116</v>
      </c>
      <c r="F225" s="140" t="s">
        <v>349</v>
      </c>
      <c r="J225" s="141">
        <f>BK225</f>
        <v>0</v>
      </c>
      <c r="L225" s="130"/>
      <c r="M225" s="134"/>
      <c r="N225" s="135"/>
      <c r="O225" s="135"/>
      <c r="P225" s="136">
        <f>SUM(P226:P244)</f>
        <v>65.888</v>
      </c>
      <c r="Q225" s="135"/>
      <c r="R225" s="136">
        <f>SUM(R226:R244)</f>
        <v>11.044360000000001</v>
      </c>
      <c r="S225" s="135"/>
      <c r="T225" s="137">
        <f>SUM(T226:T244)</f>
        <v>0</v>
      </c>
      <c r="AR225" s="131" t="s">
        <v>82</v>
      </c>
      <c r="AT225" s="138" t="s">
        <v>73</v>
      </c>
      <c r="AU225" s="138" t="s">
        <v>82</v>
      </c>
      <c r="AY225" s="131" t="s">
        <v>172</v>
      </c>
      <c r="BK225" s="139">
        <f>SUM(BK226:BK244)</f>
        <v>0</v>
      </c>
    </row>
    <row r="226" spans="1:65" s="2" customFormat="1" ht="21.75" customHeight="1">
      <c r="A226" s="29"/>
      <c r="B226" s="142"/>
      <c r="C226" s="143" t="s">
        <v>350</v>
      </c>
      <c r="D226" s="143" t="s">
        <v>174</v>
      </c>
      <c r="E226" s="144" t="s">
        <v>351</v>
      </c>
      <c r="F226" s="145" t="s">
        <v>352</v>
      </c>
      <c r="G226" s="146" t="s">
        <v>353</v>
      </c>
      <c r="H226" s="147">
        <v>13</v>
      </c>
      <c r="I226" s="148"/>
      <c r="J226" s="148">
        <f>ROUND(I226*H226,2)</f>
        <v>0</v>
      </c>
      <c r="K226" s="149"/>
      <c r="L226" s="30"/>
      <c r="M226" s="150" t="s">
        <v>1</v>
      </c>
      <c r="N226" s="151" t="s">
        <v>39</v>
      </c>
      <c r="O226" s="152">
        <v>1.396</v>
      </c>
      <c r="P226" s="152">
        <f>O226*H226</f>
        <v>18.148</v>
      </c>
      <c r="Q226" s="152">
        <v>0.4858</v>
      </c>
      <c r="R226" s="152">
        <f>Q226*H226</f>
        <v>6.3154</v>
      </c>
      <c r="S226" s="152">
        <v>0</v>
      </c>
      <c r="T226" s="153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178</v>
      </c>
      <c r="AT226" s="154" t="s">
        <v>174</v>
      </c>
      <c r="AU226" s="154" t="s">
        <v>84</v>
      </c>
      <c r="AY226" s="17" t="s">
        <v>172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82</v>
      </c>
      <c r="BK226" s="155">
        <f>ROUND(I226*H226,2)</f>
        <v>0</v>
      </c>
      <c r="BL226" s="17" t="s">
        <v>178</v>
      </c>
      <c r="BM226" s="154" t="s">
        <v>354</v>
      </c>
    </row>
    <row r="227" spans="1:47" s="2" customFormat="1" ht="19.5">
      <c r="A227" s="29"/>
      <c r="B227" s="30"/>
      <c r="C227" s="29"/>
      <c r="D227" s="156" t="s">
        <v>180</v>
      </c>
      <c r="E227" s="29"/>
      <c r="F227" s="157" t="s">
        <v>355</v>
      </c>
      <c r="G227" s="29"/>
      <c r="H227" s="29"/>
      <c r="I227" s="29"/>
      <c r="J227" s="29"/>
      <c r="K227" s="29"/>
      <c r="L227" s="30"/>
      <c r="M227" s="158"/>
      <c r="N227" s="159"/>
      <c r="O227" s="55"/>
      <c r="P227" s="55"/>
      <c r="Q227" s="55"/>
      <c r="R227" s="55"/>
      <c r="S227" s="55"/>
      <c r="T227" s="56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T227" s="17" t="s">
        <v>180</v>
      </c>
      <c r="AU227" s="17" t="s">
        <v>84</v>
      </c>
    </row>
    <row r="228" spans="1:65" s="2" customFormat="1" ht="21.75" customHeight="1">
      <c r="A228" s="29"/>
      <c r="B228" s="142"/>
      <c r="C228" s="174" t="s">
        <v>356</v>
      </c>
      <c r="D228" s="174" t="s">
        <v>310</v>
      </c>
      <c r="E228" s="175" t="s">
        <v>357</v>
      </c>
      <c r="F228" s="176" t="s">
        <v>358</v>
      </c>
      <c r="G228" s="177" t="s">
        <v>353</v>
      </c>
      <c r="H228" s="178">
        <v>1</v>
      </c>
      <c r="I228" s="179"/>
      <c r="J228" s="179">
        <f>ROUND(I228*H228,2)</f>
        <v>0</v>
      </c>
      <c r="K228" s="180"/>
      <c r="L228" s="181"/>
      <c r="M228" s="182" t="s">
        <v>1</v>
      </c>
      <c r="N228" s="183" t="s">
        <v>39</v>
      </c>
      <c r="O228" s="152">
        <v>0</v>
      </c>
      <c r="P228" s="152">
        <f>O228*H228</f>
        <v>0</v>
      </c>
      <c r="Q228" s="152">
        <v>0.088</v>
      </c>
      <c r="R228" s="152">
        <f>Q228*H228</f>
        <v>0.088</v>
      </c>
      <c r="S228" s="152">
        <v>0</v>
      </c>
      <c r="T228" s="153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220</v>
      </c>
      <c r="AT228" s="154" t="s">
        <v>310</v>
      </c>
      <c r="AU228" s="154" t="s">
        <v>84</v>
      </c>
      <c r="AY228" s="17" t="s">
        <v>172</v>
      </c>
      <c r="BE228" s="155">
        <f>IF(N228="základní",J228,0)</f>
        <v>0</v>
      </c>
      <c r="BF228" s="155">
        <f>IF(N228="snížená",J228,0)</f>
        <v>0</v>
      </c>
      <c r="BG228" s="155">
        <f>IF(N228="zákl. přenesená",J228,0)</f>
        <v>0</v>
      </c>
      <c r="BH228" s="155">
        <f>IF(N228="sníž. přenesená",J228,0)</f>
        <v>0</v>
      </c>
      <c r="BI228" s="155">
        <f>IF(N228="nulová",J228,0)</f>
        <v>0</v>
      </c>
      <c r="BJ228" s="17" t="s">
        <v>82</v>
      </c>
      <c r="BK228" s="155">
        <f>ROUND(I228*H228,2)</f>
        <v>0</v>
      </c>
      <c r="BL228" s="17" t="s">
        <v>178</v>
      </c>
      <c r="BM228" s="154" t="s">
        <v>359</v>
      </c>
    </row>
    <row r="229" spans="1:47" s="2" customFormat="1" ht="19.5">
      <c r="A229" s="29"/>
      <c r="B229" s="30"/>
      <c r="C229" s="29"/>
      <c r="D229" s="156" t="s">
        <v>180</v>
      </c>
      <c r="E229" s="29"/>
      <c r="F229" s="157" t="s">
        <v>360</v>
      </c>
      <c r="G229" s="29"/>
      <c r="H229" s="29"/>
      <c r="I229" s="29"/>
      <c r="J229" s="29"/>
      <c r="K229" s="29"/>
      <c r="L229" s="30"/>
      <c r="M229" s="158"/>
      <c r="N229" s="159"/>
      <c r="O229" s="55"/>
      <c r="P229" s="55"/>
      <c r="Q229" s="55"/>
      <c r="R229" s="55"/>
      <c r="S229" s="55"/>
      <c r="T229" s="56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T229" s="17" t="s">
        <v>180</v>
      </c>
      <c r="AU229" s="17" t="s">
        <v>84</v>
      </c>
    </row>
    <row r="230" spans="1:65" s="2" customFormat="1" ht="21.75" customHeight="1">
      <c r="A230" s="29"/>
      <c r="B230" s="142"/>
      <c r="C230" s="174" t="s">
        <v>361</v>
      </c>
      <c r="D230" s="174" t="s">
        <v>310</v>
      </c>
      <c r="E230" s="175" t="s">
        <v>362</v>
      </c>
      <c r="F230" s="176" t="s">
        <v>363</v>
      </c>
      <c r="G230" s="177" t="s">
        <v>353</v>
      </c>
      <c r="H230" s="178">
        <v>1</v>
      </c>
      <c r="I230" s="179"/>
      <c r="J230" s="179">
        <f>ROUND(I230*H230,2)</f>
        <v>0</v>
      </c>
      <c r="K230" s="180"/>
      <c r="L230" s="181"/>
      <c r="M230" s="182" t="s">
        <v>1</v>
      </c>
      <c r="N230" s="183" t="s">
        <v>39</v>
      </c>
      <c r="O230" s="152">
        <v>0</v>
      </c>
      <c r="P230" s="152">
        <f>O230*H230</f>
        <v>0</v>
      </c>
      <c r="Q230" s="152">
        <v>0.085</v>
      </c>
      <c r="R230" s="152">
        <f>Q230*H230</f>
        <v>0.085</v>
      </c>
      <c r="S230" s="152">
        <v>0</v>
      </c>
      <c r="T230" s="153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220</v>
      </c>
      <c r="AT230" s="154" t="s">
        <v>310</v>
      </c>
      <c r="AU230" s="154" t="s">
        <v>84</v>
      </c>
      <c r="AY230" s="17" t="s">
        <v>172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7" t="s">
        <v>82</v>
      </c>
      <c r="BK230" s="155">
        <f>ROUND(I230*H230,2)</f>
        <v>0</v>
      </c>
      <c r="BL230" s="17" t="s">
        <v>178</v>
      </c>
      <c r="BM230" s="154" t="s">
        <v>364</v>
      </c>
    </row>
    <row r="231" spans="1:47" s="2" customFormat="1" ht="19.5">
      <c r="A231" s="29"/>
      <c r="B231" s="30"/>
      <c r="C231" s="29"/>
      <c r="D231" s="156" t="s">
        <v>180</v>
      </c>
      <c r="E231" s="29"/>
      <c r="F231" s="157" t="s">
        <v>365</v>
      </c>
      <c r="G231" s="29"/>
      <c r="H231" s="29"/>
      <c r="I231" s="29"/>
      <c r="J231" s="29"/>
      <c r="K231" s="29"/>
      <c r="L231" s="30"/>
      <c r="M231" s="158"/>
      <c r="N231" s="159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180</v>
      </c>
      <c r="AU231" s="17" t="s">
        <v>84</v>
      </c>
    </row>
    <row r="232" spans="1:65" s="2" customFormat="1" ht="21.75" customHeight="1">
      <c r="A232" s="29"/>
      <c r="B232" s="142"/>
      <c r="C232" s="174" t="s">
        <v>366</v>
      </c>
      <c r="D232" s="174" t="s">
        <v>310</v>
      </c>
      <c r="E232" s="175" t="s">
        <v>367</v>
      </c>
      <c r="F232" s="176" t="s">
        <v>368</v>
      </c>
      <c r="G232" s="177" t="s">
        <v>353</v>
      </c>
      <c r="H232" s="178">
        <v>4</v>
      </c>
      <c r="I232" s="179"/>
      <c r="J232" s="179">
        <f>ROUND(I232*H232,2)</f>
        <v>0</v>
      </c>
      <c r="K232" s="180"/>
      <c r="L232" s="181"/>
      <c r="M232" s="182" t="s">
        <v>1</v>
      </c>
      <c r="N232" s="183" t="s">
        <v>39</v>
      </c>
      <c r="O232" s="152">
        <v>0</v>
      </c>
      <c r="P232" s="152">
        <f>O232*H232</f>
        <v>0</v>
      </c>
      <c r="Q232" s="152">
        <v>0.08</v>
      </c>
      <c r="R232" s="152">
        <f>Q232*H232</f>
        <v>0.32</v>
      </c>
      <c r="S232" s="152">
        <v>0</v>
      </c>
      <c r="T232" s="153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220</v>
      </c>
      <c r="AT232" s="154" t="s">
        <v>310</v>
      </c>
      <c r="AU232" s="154" t="s">
        <v>84</v>
      </c>
      <c r="AY232" s="17" t="s">
        <v>172</v>
      </c>
      <c r="BE232" s="155">
        <f>IF(N232="základní",J232,0)</f>
        <v>0</v>
      </c>
      <c r="BF232" s="155">
        <f>IF(N232="snížená",J232,0)</f>
        <v>0</v>
      </c>
      <c r="BG232" s="155">
        <f>IF(N232="zákl. přenesená",J232,0)</f>
        <v>0</v>
      </c>
      <c r="BH232" s="155">
        <f>IF(N232="sníž. přenesená",J232,0)</f>
        <v>0</v>
      </c>
      <c r="BI232" s="155">
        <f>IF(N232="nulová",J232,0)</f>
        <v>0</v>
      </c>
      <c r="BJ232" s="17" t="s">
        <v>82</v>
      </c>
      <c r="BK232" s="155">
        <f>ROUND(I232*H232,2)</f>
        <v>0</v>
      </c>
      <c r="BL232" s="17" t="s">
        <v>178</v>
      </c>
      <c r="BM232" s="154" t="s">
        <v>369</v>
      </c>
    </row>
    <row r="233" spans="1:47" s="2" customFormat="1" ht="19.5">
      <c r="A233" s="29"/>
      <c r="B233" s="30"/>
      <c r="C233" s="29"/>
      <c r="D233" s="156" t="s">
        <v>180</v>
      </c>
      <c r="E233" s="29"/>
      <c r="F233" s="157" t="s">
        <v>370</v>
      </c>
      <c r="G233" s="29"/>
      <c r="H233" s="29"/>
      <c r="I233" s="29"/>
      <c r="J233" s="29"/>
      <c r="K233" s="29"/>
      <c r="L233" s="30"/>
      <c r="M233" s="158"/>
      <c r="N233" s="159"/>
      <c r="O233" s="55"/>
      <c r="P233" s="55"/>
      <c r="Q233" s="55"/>
      <c r="R233" s="55"/>
      <c r="S233" s="55"/>
      <c r="T233" s="56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T233" s="17" t="s">
        <v>180</v>
      </c>
      <c r="AU233" s="17" t="s">
        <v>84</v>
      </c>
    </row>
    <row r="234" spans="1:65" s="2" customFormat="1" ht="21.75" customHeight="1">
      <c r="A234" s="29"/>
      <c r="B234" s="142"/>
      <c r="C234" s="174" t="s">
        <v>371</v>
      </c>
      <c r="D234" s="174" t="s">
        <v>310</v>
      </c>
      <c r="E234" s="175" t="s">
        <v>372</v>
      </c>
      <c r="F234" s="176" t="s">
        <v>373</v>
      </c>
      <c r="G234" s="177" t="s">
        <v>353</v>
      </c>
      <c r="H234" s="178">
        <v>7</v>
      </c>
      <c r="I234" s="179"/>
      <c r="J234" s="179">
        <f>ROUND(I234*H234,2)</f>
        <v>0</v>
      </c>
      <c r="K234" s="180"/>
      <c r="L234" s="181"/>
      <c r="M234" s="182" t="s">
        <v>1</v>
      </c>
      <c r="N234" s="183" t="s">
        <v>39</v>
      </c>
      <c r="O234" s="152">
        <v>0</v>
      </c>
      <c r="P234" s="152">
        <f>O234*H234</f>
        <v>0</v>
      </c>
      <c r="Q234" s="152">
        <v>0.077</v>
      </c>
      <c r="R234" s="152">
        <f>Q234*H234</f>
        <v>0.539</v>
      </c>
      <c r="S234" s="152">
        <v>0</v>
      </c>
      <c r="T234" s="153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220</v>
      </c>
      <c r="AT234" s="154" t="s">
        <v>310</v>
      </c>
      <c r="AU234" s="154" t="s">
        <v>84</v>
      </c>
      <c r="AY234" s="17" t="s">
        <v>172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7" t="s">
        <v>82</v>
      </c>
      <c r="BK234" s="155">
        <f>ROUND(I234*H234,2)</f>
        <v>0</v>
      </c>
      <c r="BL234" s="17" t="s">
        <v>178</v>
      </c>
      <c r="BM234" s="154" t="s">
        <v>374</v>
      </c>
    </row>
    <row r="235" spans="1:47" s="2" customFormat="1" ht="19.5">
      <c r="A235" s="29"/>
      <c r="B235" s="30"/>
      <c r="C235" s="29"/>
      <c r="D235" s="156" t="s">
        <v>180</v>
      </c>
      <c r="E235" s="29"/>
      <c r="F235" s="157" t="s">
        <v>375</v>
      </c>
      <c r="G235" s="29"/>
      <c r="H235" s="29"/>
      <c r="I235" s="29"/>
      <c r="J235" s="29"/>
      <c r="K235" s="29"/>
      <c r="L235" s="30"/>
      <c r="M235" s="158"/>
      <c r="N235" s="159"/>
      <c r="O235" s="55"/>
      <c r="P235" s="55"/>
      <c r="Q235" s="55"/>
      <c r="R235" s="55"/>
      <c r="S235" s="55"/>
      <c r="T235" s="56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T235" s="17" t="s">
        <v>180</v>
      </c>
      <c r="AU235" s="17" t="s">
        <v>84</v>
      </c>
    </row>
    <row r="236" spans="1:65" s="2" customFormat="1" ht="21.75" customHeight="1">
      <c r="A236" s="29"/>
      <c r="B236" s="142"/>
      <c r="C236" s="143" t="s">
        <v>376</v>
      </c>
      <c r="D236" s="143" t="s">
        <v>174</v>
      </c>
      <c r="E236" s="144" t="s">
        <v>377</v>
      </c>
      <c r="F236" s="145" t="s">
        <v>378</v>
      </c>
      <c r="G236" s="146" t="s">
        <v>353</v>
      </c>
      <c r="H236" s="147">
        <v>8</v>
      </c>
      <c r="I236" s="148"/>
      <c r="J236" s="148">
        <f>ROUND(I236*H236,2)</f>
        <v>0</v>
      </c>
      <c r="K236" s="149"/>
      <c r="L236" s="30"/>
      <c r="M236" s="150" t="s">
        <v>1</v>
      </c>
      <c r="N236" s="151" t="s">
        <v>39</v>
      </c>
      <c r="O236" s="152">
        <v>0.97</v>
      </c>
      <c r="P236" s="152">
        <f>O236*H236</f>
        <v>7.76</v>
      </c>
      <c r="Q236" s="152">
        <v>0.00702</v>
      </c>
      <c r="R236" s="152">
        <f>Q236*H236</f>
        <v>0.05616</v>
      </c>
      <c r="S236" s="152">
        <v>0</v>
      </c>
      <c r="T236" s="153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178</v>
      </c>
      <c r="AT236" s="154" t="s">
        <v>174</v>
      </c>
      <c r="AU236" s="154" t="s">
        <v>84</v>
      </c>
      <c r="AY236" s="17" t="s">
        <v>172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7" t="s">
        <v>82</v>
      </c>
      <c r="BK236" s="155">
        <f>ROUND(I236*H236,2)</f>
        <v>0</v>
      </c>
      <c r="BL236" s="17" t="s">
        <v>178</v>
      </c>
      <c r="BM236" s="154" t="s">
        <v>379</v>
      </c>
    </row>
    <row r="237" spans="1:47" s="2" customFormat="1" ht="29.25">
      <c r="A237" s="29"/>
      <c r="B237" s="30"/>
      <c r="C237" s="29"/>
      <c r="D237" s="156" t="s">
        <v>180</v>
      </c>
      <c r="E237" s="29"/>
      <c r="F237" s="157" t="s">
        <v>380</v>
      </c>
      <c r="G237" s="29"/>
      <c r="H237" s="29"/>
      <c r="I237" s="29"/>
      <c r="J237" s="29"/>
      <c r="K237" s="29"/>
      <c r="L237" s="30"/>
      <c r="M237" s="158"/>
      <c r="N237" s="159"/>
      <c r="O237" s="55"/>
      <c r="P237" s="55"/>
      <c r="Q237" s="55"/>
      <c r="R237" s="55"/>
      <c r="S237" s="55"/>
      <c r="T237" s="56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T237" s="17" t="s">
        <v>180</v>
      </c>
      <c r="AU237" s="17" t="s">
        <v>84</v>
      </c>
    </row>
    <row r="238" spans="1:65" s="2" customFormat="1" ht="21.75" customHeight="1">
      <c r="A238" s="29"/>
      <c r="B238" s="142"/>
      <c r="C238" s="174" t="s">
        <v>381</v>
      </c>
      <c r="D238" s="174" t="s">
        <v>310</v>
      </c>
      <c r="E238" s="175" t="s">
        <v>382</v>
      </c>
      <c r="F238" s="176" t="s">
        <v>383</v>
      </c>
      <c r="G238" s="177" t="s">
        <v>353</v>
      </c>
      <c r="H238" s="178">
        <v>4</v>
      </c>
      <c r="I238" s="179"/>
      <c r="J238" s="179">
        <f>ROUND(I238*H238,2)</f>
        <v>0</v>
      </c>
      <c r="K238" s="180"/>
      <c r="L238" s="181"/>
      <c r="M238" s="182" t="s">
        <v>1</v>
      </c>
      <c r="N238" s="183" t="s">
        <v>39</v>
      </c>
      <c r="O238" s="152">
        <v>0</v>
      </c>
      <c r="P238" s="152">
        <f>O238*H238</f>
        <v>0</v>
      </c>
      <c r="Q238" s="152">
        <v>0.04</v>
      </c>
      <c r="R238" s="152">
        <f>Q238*H238</f>
        <v>0.16</v>
      </c>
      <c r="S238" s="152">
        <v>0</v>
      </c>
      <c r="T238" s="153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220</v>
      </c>
      <c r="AT238" s="154" t="s">
        <v>310</v>
      </c>
      <c r="AU238" s="154" t="s">
        <v>84</v>
      </c>
      <c r="AY238" s="17" t="s">
        <v>172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7" t="s">
        <v>82</v>
      </c>
      <c r="BK238" s="155">
        <f>ROUND(I238*H238,2)</f>
        <v>0</v>
      </c>
      <c r="BL238" s="17" t="s">
        <v>178</v>
      </c>
      <c r="BM238" s="154" t="s">
        <v>384</v>
      </c>
    </row>
    <row r="239" spans="1:47" s="2" customFormat="1" ht="19.5">
      <c r="A239" s="29"/>
      <c r="B239" s="30"/>
      <c r="C239" s="29"/>
      <c r="D239" s="156" t="s">
        <v>180</v>
      </c>
      <c r="E239" s="29"/>
      <c r="F239" s="157" t="s">
        <v>385</v>
      </c>
      <c r="G239" s="29"/>
      <c r="H239" s="29"/>
      <c r="I239" s="29"/>
      <c r="J239" s="29"/>
      <c r="K239" s="29"/>
      <c r="L239" s="30"/>
      <c r="M239" s="158"/>
      <c r="N239" s="159"/>
      <c r="O239" s="55"/>
      <c r="P239" s="55"/>
      <c r="Q239" s="55"/>
      <c r="R239" s="55"/>
      <c r="S239" s="55"/>
      <c r="T239" s="56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T239" s="17" t="s">
        <v>180</v>
      </c>
      <c r="AU239" s="17" t="s">
        <v>84</v>
      </c>
    </row>
    <row r="240" spans="1:65" s="2" customFormat="1" ht="21.75" customHeight="1">
      <c r="A240" s="29"/>
      <c r="B240" s="142"/>
      <c r="C240" s="143" t="s">
        <v>386</v>
      </c>
      <c r="D240" s="143" t="s">
        <v>174</v>
      </c>
      <c r="E240" s="144" t="s">
        <v>387</v>
      </c>
      <c r="F240" s="145" t="s">
        <v>388</v>
      </c>
      <c r="G240" s="146" t="s">
        <v>353</v>
      </c>
      <c r="H240" s="147">
        <v>40</v>
      </c>
      <c r="I240" s="148"/>
      <c r="J240" s="148">
        <f>ROUND(I240*H240,2)</f>
        <v>0</v>
      </c>
      <c r="K240" s="149"/>
      <c r="L240" s="30"/>
      <c r="M240" s="150" t="s">
        <v>1</v>
      </c>
      <c r="N240" s="151" t="s">
        <v>39</v>
      </c>
      <c r="O240" s="152">
        <v>0.97</v>
      </c>
      <c r="P240" s="152">
        <f>O240*H240</f>
        <v>38.8</v>
      </c>
      <c r="Q240" s="152">
        <v>0.00702</v>
      </c>
      <c r="R240" s="152">
        <f>Q240*H240</f>
        <v>0.2808</v>
      </c>
      <c r="S240" s="152">
        <v>0</v>
      </c>
      <c r="T240" s="15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178</v>
      </c>
      <c r="AT240" s="154" t="s">
        <v>174</v>
      </c>
      <c r="AU240" s="154" t="s">
        <v>84</v>
      </c>
      <c r="AY240" s="17" t="s">
        <v>172</v>
      </c>
      <c r="BE240" s="155">
        <f>IF(N240="základní",J240,0)</f>
        <v>0</v>
      </c>
      <c r="BF240" s="155">
        <f>IF(N240="snížená",J240,0)</f>
        <v>0</v>
      </c>
      <c r="BG240" s="155">
        <f>IF(N240="zákl. přenesená",J240,0)</f>
        <v>0</v>
      </c>
      <c r="BH240" s="155">
        <f>IF(N240="sníž. přenesená",J240,0)</f>
        <v>0</v>
      </c>
      <c r="BI240" s="155">
        <f>IF(N240="nulová",J240,0)</f>
        <v>0</v>
      </c>
      <c r="BJ240" s="17" t="s">
        <v>82</v>
      </c>
      <c r="BK240" s="155">
        <f>ROUND(I240*H240,2)</f>
        <v>0</v>
      </c>
      <c r="BL240" s="17" t="s">
        <v>178</v>
      </c>
      <c r="BM240" s="154" t="s">
        <v>389</v>
      </c>
    </row>
    <row r="241" spans="1:47" s="2" customFormat="1" ht="29.25">
      <c r="A241" s="29"/>
      <c r="B241" s="30"/>
      <c r="C241" s="29"/>
      <c r="D241" s="156" t="s">
        <v>180</v>
      </c>
      <c r="E241" s="29"/>
      <c r="F241" s="157" t="s">
        <v>380</v>
      </c>
      <c r="G241" s="29"/>
      <c r="H241" s="29"/>
      <c r="I241" s="29"/>
      <c r="J241" s="29"/>
      <c r="K241" s="29"/>
      <c r="L241" s="30"/>
      <c r="M241" s="158"/>
      <c r="N241" s="159"/>
      <c r="O241" s="55"/>
      <c r="P241" s="55"/>
      <c r="Q241" s="55"/>
      <c r="R241" s="55"/>
      <c r="S241" s="55"/>
      <c r="T241" s="56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T241" s="17" t="s">
        <v>180</v>
      </c>
      <c r="AU241" s="17" t="s">
        <v>84</v>
      </c>
    </row>
    <row r="242" spans="1:65" s="2" customFormat="1" ht="21.75" customHeight="1">
      <c r="A242" s="29"/>
      <c r="B242" s="142"/>
      <c r="C242" s="174" t="s">
        <v>390</v>
      </c>
      <c r="D242" s="174" t="s">
        <v>310</v>
      </c>
      <c r="E242" s="175" t="s">
        <v>391</v>
      </c>
      <c r="F242" s="176" t="s">
        <v>392</v>
      </c>
      <c r="G242" s="177" t="s">
        <v>353</v>
      </c>
      <c r="H242" s="178">
        <v>40</v>
      </c>
      <c r="I242" s="179"/>
      <c r="J242" s="179">
        <f>ROUND(I242*H242,2)</f>
        <v>0</v>
      </c>
      <c r="K242" s="180"/>
      <c r="L242" s="181"/>
      <c r="M242" s="182" t="s">
        <v>1</v>
      </c>
      <c r="N242" s="183" t="s">
        <v>39</v>
      </c>
      <c r="O242" s="152">
        <v>0</v>
      </c>
      <c r="P242" s="152">
        <f>O242*H242</f>
        <v>0</v>
      </c>
      <c r="Q242" s="152">
        <v>0.08</v>
      </c>
      <c r="R242" s="152">
        <f>Q242*H242</f>
        <v>3.2</v>
      </c>
      <c r="S242" s="152">
        <v>0</v>
      </c>
      <c r="T242" s="153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220</v>
      </c>
      <c r="AT242" s="154" t="s">
        <v>310</v>
      </c>
      <c r="AU242" s="154" t="s">
        <v>84</v>
      </c>
      <c r="AY242" s="17" t="s">
        <v>172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7" t="s">
        <v>82</v>
      </c>
      <c r="BK242" s="155">
        <f>ROUND(I242*H242,2)</f>
        <v>0</v>
      </c>
      <c r="BL242" s="17" t="s">
        <v>178</v>
      </c>
      <c r="BM242" s="154" t="s">
        <v>393</v>
      </c>
    </row>
    <row r="243" spans="1:47" s="2" customFormat="1" ht="19.5">
      <c r="A243" s="29"/>
      <c r="B243" s="30"/>
      <c r="C243" s="29"/>
      <c r="D243" s="156" t="s">
        <v>180</v>
      </c>
      <c r="E243" s="29"/>
      <c r="F243" s="157" t="s">
        <v>385</v>
      </c>
      <c r="G243" s="29"/>
      <c r="H243" s="29"/>
      <c r="I243" s="29"/>
      <c r="J243" s="29"/>
      <c r="K243" s="29"/>
      <c r="L243" s="30"/>
      <c r="M243" s="158"/>
      <c r="N243" s="159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180</v>
      </c>
      <c r="AU243" s="17" t="s">
        <v>84</v>
      </c>
    </row>
    <row r="244" spans="1:65" s="2" customFormat="1" ht="16.5" customHeight="1">
      <c r="A244" s="29"/>
      <c r="B244" s="142"/>
      <c r="C244" s="143" t="s">
        <v>394</v>
      </c>
      <c r="D244" s="143" t="s">
        <v>174</v>
      </c>
      <c r="E244" s="144" t="s">
        <v>395</v>
      </c>
      <c r="F244" s="145" t="s">
        <v>396</v>
      </c>
      <c r="G244" s="146" t="s">
        <v>397</v>
      </c>
      <c r="H244" s="147">
        <v>4</v>
      </c>
      <c r="I244" s="148"/>
      <c r="J244" s="148">
        <f>ROUND(I244*H244,2)</f>
        <v>0</v>
      </c>
      <c r="K244" s="149"/>
      <c r="L244" s="30"/>
      <c r="M244" s="150" t="s">
        <v>1</v>
      </c>
      <c r="N244" s="151" t="s">
        <v>39</v>
      </c>
      <c r="O244" s="152">
        <v>0.295</v>
      </c>
      <c r="P244" s="152">
        <f>O244*H244</f>
        <v>1.18</v>
      </c>
      <c r="Q244" s="152">
        <v>0</v>
      </c>
      <c r="R244" s="152">
        <f>Q244*H244</f>
        <v>0</v>
      </c>
      <c r="S244" s="152">
        <v>0</v>
      </c>
      <c r="T244" s="153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178</v>
      </c>
      <c r="AT244" s="154" t="s">
        <v>174</v>
      </c>
      <c r="AU244" s="154" t="s">
        <v>84</v>
      </c>
      <c r="AY244" s="17" t="s">
        <v>172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7" t="s">
        <v>82</v>
      </c>
      <c r="BK244" s="155">
        <f>ROUND(I244*H244,2)</f>
        <v>0</v>
      </c>
      <c r="BL244" s="17" t="s">
        <v>178</v>
      </c>
      <c r="BM244" s="154" t="s">
        <v>398</v>
      </c>
    </row>
    <row r="245" spans="2:63" s="12" customFormat="1" ht="22.9" customHeight="1">
      <c r="B245" s="130"/>
      <c r="D245" s="131" t="s">
        <v>73</v>
      </c>
      <c r="E245" s="140" t="s">
        <v>200</v>
      </c>
      <c r="F245" s="140" t="s">
        <v>399</v>
      </c>
      <c r="J245" s="141">
        <f>BK245</f>
        <v>0</v>
      </c>
      <c r="L245" s="130"/>
      <c r="M245" s="134"/>
      <c r="N245" s="135"/>
      <c r="O245" s="135"/>
      <c r="P245" s="136">
        <f>SUM(P246:P307)</f>
        <v>169.11064999999996</v>
      </c>
      <c r="Q245" s="135"/>
      <c r="R245" s="136">
        <f>SUM(R246:R307)</f>
        <v>268.2829174999999</v>
      </c>
      <c r="S245" s="135"/>
      <c r="T245" s="137">
        <f>SUM(T246:T307)</f>
        <v>0</v>
      </c>
      <c r="AR245" s="131" t="s">
        <v>82</v>
      </c>
      <c r="AT245" s="138" t="s">
        <v>73</v>
      </c>
      <c r="AU245" s="138" t="s">
        <v>82</v>
      </c>
      <c r="AY245" s="131" t="s">
        <v>172</v>
      </c>
      <c r="BK245" s="139">
        <f>SUM(BK246:BK307)</f>
        <v>0</v>
      </c>
    </row>
    <row r="246" spans="1:65" s="2" customFormat="1" ht="16.5" customHeight="1">
      <c r="A246" s="29"/>
      <c r="B246" s="142"/>
      <c r="C246" s="143" t="s">
        <v>400</v>
      </c>
      <c r="D246" s="143" t="s">
        <v>174</v>
      </c>
      <c r="E246" s="144" t="s">
        <v>401</v>
      </c>
      <c r="F246" s="145" t="s">
        <v>402</v>
      </c>
      <c r="G246" s="146" t="s">
        <v>177</v>
      </c>
      <c r="H246" s="147">
        <v>159.35</v>
      </c>
      <c r="I246" s="148"/>
      <c r="J246" s="148">
        <f>ROUND(I246*H246,2)</f>
        <v>0</v>
      </c>
      <c r="K246" s="149"/>
      <c r="L246" s="30"/>
      <c r="M246" s="150" t="s">
        <v>1</v>
      </c>
      <c r="N246" s="151" t="s">
        <v>39</v>
      </c>
      <c r="O246" s="152">
        <v>0.029</v>
      </c>
      <c r="P246" s="152">
        <f>O246*H246</f>
        <v>4.62115</v>
      </c>
      <c r="Q246" s="152">
        <v>0.378</v>
      </c>
      <c r="R246" s="152">
        <f>Q246*H246</f>
        <v>60.2343</v>
      </c>
      <c r="S246" s="152">
        <v>0</v>
      </c>
      <c r="T246" s="153">
        <f>S246*H246</f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178</v>
      </c>
      <c r="AT246" s="154" t="s">
        <v>174</v>
      </c>
      <c r="AU246" s="154" t="s">
        <v>84</v>
      </c>
      <c r="AY246" s="17" t="s">
        <v>172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7" t="s">
        <v>82</v>
      </c>
      <c r="BK246" s="155">
        <f>ROUND(I246*H246,2)</f>
        <v>0</v>
      </c>
      <c r="BL246" s="17" t="s">
        <v>178</v>
      </c>
      <c r="BM246" s="154" t="s">
        <v>403</v>
      </c>
    </row>
    <row r="247" spans="1:47" s="2" customFormat="1" ht="12">
      <c r="A247" s="29"/>
      <c r="B247" s="30"/>
      <c r="C247" s="29"/>
      <c r="D247" s="156" t="s">
        <v>180</v>
      </c>
      <c r="E247" s="29"/>
      <c r="F247" s="157" t="s">
        <v>404</v>
      </c>
      <c r="G247" s="29"/>
      <c r="H247" s="29"/>
      <c r="I247" s="29"/>
      <c r="J247" s="29"/>
      <c r="K247" s="29"/>
      <c r="L247" s="30"/>
      <c r="M247" s="158"/>
      <c r="N247" s="159"/>
      <c r="O247" s="55"/>
      <c r="P247" s="55"/>
      <c r="Q247" s="55"/>
      <c r="R247" s="55"/>
      <c r="S247" s="55"/>
      <c r="T247" s="56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T247" s="17" t="s">
        <v>180</v>
      </c>
      <c r="AU247" s="17" t="s">
        <v>84</v>
      </c>
    </row>
    <row r="248" spans="2:51" s="13" customFormat="1" ht="12">
      <c r="B248" s="160"/>
      <c r="D248" s="156" t="s">
        <v>182</v>
      </c>
      <c r="E248" s="161" t="s">
        <v>1</v>
      </c>
      <c r="F248" s="162" t="s">
        <v>93</v>
      </c>
      <c r="H248" s="163">
        <v>159.35</v>
      </c>
      <c r="L248" s="160"/>
      <c r="M248" s="164"/>
      <c r="N248" s="165"/>
      <c r="O248" s="165"/>
      <c r="P248" s="165"/>
      <c r="Q248" s="165"/>
      <c r="R248" s="165"/>
      <c r="S248" s="165"/>
      <c r="T248" s="166"/>
      <c r="AT248" s="161" t="s">
        <v>182</v>
      </c>
      <c r="AU248" s="161" t="s">
        <v>84</v>
      </c>
      <c r="AV248" s="13" t="s">
        <v>84</v>
      </c>
      <c r="AW248" s="13" t="s">
        <v>31</v>
      </c>
      <c r="AX248" s="13" t="s">
        <v>82</v>
      </c>
      <c r="AY248" s="161" t="s">
        <v>172</v>
      </c>
    </row>
    <row r="249" spans="1:65" s="2" customFormat="1" ht="16.5" customHeight="1">
      <c r="A249" s="29"/>
      <c r="B249" s="142"/>
      <c r="C249" s="143" t="s">
        <v>405</v>
      </c>
      <c r="D249" s="143" t="s">
        <v>174</v>
      </c>
      <c r="E249" s="144" t="s">
        <v>406</v>
      </c>
      <c r="F249" s="145" t="s">
        <v>407</v>
      </c>
      <c r="G249" s="146" t="s">
        <v>177</v>
      </c>
      <c r="H249" s="147">
        <v>51.5</v>
      </c>
      <c r="I249" s="148"/>
      <c r="J249" s="148">
        <f>ROUND(I249*H249,2)</f>
        <v>0</v>
      </c>
      <c r="K249" s="149"/>
      <c r="L249" s="30"/>
      <c r="M249" s="150" t="s">
        <v>1</v>
      </c>
      <c r="N249" s="151" t="s">
        <v>39</v>
      </c>
      <c r="O249" s="152">
        <v>0.029</v>
      </c>
      <c r="P249" s="152">
        <f>O249*H249</f>
        <v>1.4935</v>
      </c>
      <c r="Q249" s="152">
        <v>0.473</v>
      </c>
      <c r="R249" s="152">
        <f>Q249*H249</f>
        <v>24.359499999999997</v>
      </c>
      <c r="S249" s="152">
        <v>0</v>
      </c>
      <c r="T249" s="153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4" t="s">
        <v>178</v>
      </c>
      <c r="AT249" s="154" t="s">
        <v>174</v>
      </c>
      <c r="AU249" s="154" t="s">
        <v>84</v>
      </c>
      <c r="AY249" s="17" t="s">
        <v>172</v>
      </c>
      <c r="BE249" s="155">
        <f>IF(N249="základní",J249,0)</f>
        <v>0</v>
      </c>
      <c r="BF249" s="155">
        <f>IF(N249="snížená",J249,0)</f>
        <v>0</v>
      </c>
      <c r="BG249" s="155">
        <f>IF(N249="zákl. přenesená",J249,0)</f>
        <v>0</v>
      </c>
      <c r="BH249" s="155">
        <f>IF(N249="sníž. přenesená",J249,0)</f>
        <v>0</v>
      </c>
      <c r="BI249" s="155">
        <f>IF(N249="nulová",J249,0)</f>
        <v>0</v>
      </c>
      <c r="BJ249" s="17" t="s">
        <v>82</v>
      </c>
      <c r="BK249" s="155">
        <f>ROUND(I249*H249,2)</f>
        <v>0</v>
      </c>
      <c r="BL249" s="17" t="s">
        <v>178</v>
      </c>
      <c r="BM249" s="154" t="s">
        <v>408</v>
      </c>
    </row>
    <row r="250" spans="1:47" s="2" customFormat="1" ht="12">
      <c r="A250" s="29"/>
      <c r="B250" s="30"/>
      <c r="C250" s="29"/>
      <c r="D250" s="156" t="s">
        <v>180</v>
      </c>
      <c r="E250" s="29"/>
      <c r="F250" s="157" t="s">
        <v>404</v>
      </c>
      <c r="G250" s="29"/>
      <c r="H250" s="29"/>
      <c r="I250" s="29"/>
      <c r="J250" s="29"/>
      <c r="K250" s="29"/>
      <c r="L250" s="30"/>
      <c r="M250" s="158"/>
      <c r="N250" s="159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180</v>
      </c>
      <c r="AU250" s="17" t="s">
        <v>84</v>
      </c>
    </row>
    <row r="251" spans="2:51" s="13" customFormat="1" ht="12">
      <c r="B251" s="160"/>
      <c r="D251" s="156" t="s">
        <v>182</v>
      </c>
      <c r="E251" s="161" t="s">
        <v>1</v>
      </c>
      <c r="F251" s="162" t="s">
        <v>102</v>
      </c>
      <c r="H251" s="163">
        <v>51.5</v>
      </c>
      <c r="L251" s="160"/>
      <c r="M251" s="164"/>
      <c r="N251" s="165"/>
      <c r="O251" s="165"/>
      <c r="P251" s="165"/>
      <c r="Q251" s="165"/>
      <c r="R251" s="165"/>
      <c r="S251" s="165"/>
      <c r="T251" s="166"/>
      <c r="AT251" s="161" t="s">
        <v>182</v>
      </c>
      <c r="AU251" s="161" t="s">
        <v>84</v>
      </c>
      <c r="AV251" s="13" t="s">
        <v>84</v>
      </c>
      <c r="AW251" s="13" t="s">
        <v>31</v>
      </c>
      <c r="AX251" s="13" t="s">
        <v>82</v>
      </c>
      <c r="AY251" s="161" t="s">
        <v>172</v>
      </c>
    </row>
    <row r="252" spans="1:65" s="2" customFormat="1" ht="21.75" customHeight="1">
      <c r="A252" s="29"/>
      <c r="B252" s="142"/>
      <c r="C252" s="143" t="s">
        <v>409</v>
      </c>
      <c r="D252" s="143" t="s">
        <v>174</v>
      </c>
      <c r="E252" s="144" t="s">
        <v>410</v>
      </c>
      <c r="F252" s="145" t="s">
        <v>411</v>
      </c>
      <c r="G252" s="146" t="s">
        <v>177</v>
      </c>
      <c r="H252" s="147">
        <v>159.35</v>
      </c>
      <c r="I252" s="148"/>
      <c r="J252" s="148">
        <f>ROUND(I252*H252,2)</f>
        <v>0</v>
      </c>
      <c r="K252" s="149"/>
      <c r="L252" s="30"/>
      <c r="M252" s="150" t="s">
        <v>1</v>
      </c>
      <c r="N252" s="151" t="s">
        <v>39</v>
      </c>
      <c r="O252" s="152">
        <v>0.53</v>
      </c>
      <c r="P252" s="152">
        <f>O252*H252</f>
        <v>84.4555</v>
      </c>
      <c r="Q252" s="152">
        <v>0.08425</v>
      </c>
      <c r="R252" s="152">
        <f>Q252*H252</f>
        <v>13.4252375</v>
      </c>
      <c r="S252" s="152">
        <v>0</v>
      </c>
      <c r="T252" s="153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4" t="s">
        <v>178</v>
      </c>
      <c r="AT252" s="154" t="s">
        <v>174</v>
      </c>
      <c r="AU252" s="154" t="s">
        <v>84</v>
      </c>
      <c r="AY252" s="17" t="s">
        <v>172</v>
      </c>
      <c r="BE252" s="155">
        <f>IF(N252="základní",J252,0)</f>
        <v>0</v>
      </c>
      <c r="BF252" s="155">
        <f>IF(N252="snížená",J252,0)</f>
        <v>0</v>
      </c>
      <c r="BG252" s="155">
        <f>IF(N252="zákl. přenesená",J252,0)</f>
        <v>0</v>
      </c>
      <c r="BH252" s="155">
        <f>IF(N252="sníž. přenesená",J252,0)</f>
        <v>0</v>
      </c>
      <c r="BI252" s="155">
        <f>IF(N252="nulová",J252,0)</f>
        <v>0</v>
      </c>
      <c r="BJ252" s="17" t="s">
        <v>82</v>
      </c>
      <c r="BK252" s="155">
        <f>ROUND(I252*H252,2)</f>
        <v>0</v>
      </c>
      <c r="BL252" s="17" t="s">
        <v>178</v>
      </c>
      <c r="BM252" s="154" t="s">
        <v>412</v>
      </c>
    </row>
    <row r="253" spans="1:47" s="2" customFormat="1" ht="19.5">
      <c r="A253" s="29"/>
      <c r="B253" s="30"/>
      <c r="C253" s="29"/>
      <c r="D253" s="156" t="s">
        <v>180</v>
      </c>
      <c r="E253" s="29"/>
      <c r="F253" s="157" t="s">
        <v>411</v>
      </c>
      <c r="G253" s="29"/>
      <c r="H253" s="29"/>
      <c r="I253" s="29"/>
      <c r="J253" s="29"/>
      <c r="K253" s="29"/>
      <c r="L253" s="30"/>
      <c r="M253" s="158"/>
      <c r="N253" s="159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180</v>
      </c>
      <c r="AU253" s="17" t="s">
        <v>84</v>
      </c>
    </row>
    <row r="254" spans="2:51" s="13" customFormat="1" ht="12">
      <c r="B254" s="160"/>
      <c r="D254" s="156" t="s">
        <v>182</v>
      </c>
      <c r="E254" s="161" t="s">
        <v>96</v>
      </c>
      <c r="F254" s="162" t="s">
        <v>413</v>
      </c>
      <c r="H254" s="163">
        <v>154.8</v>
      </c>
      <c r="L254" s="160"/>
      <c r="M254" s="164"/>
      <c r="N254" s="165"/>
      <c r="O254" s="165"/>
      <c r="P254" s="165"/>
      <c r="Q254" s="165"/>
      <c r="R254" s="165"/>
      <c r="S254" s="165"/>
      <c r="T254" s="166"/>
      <c r="AT254" s="161" t="s">
        <v>182</v>
      </c>
      <c r="AU254" s="161" t="s">
        <v>84</v>
      </c>
      <c r="AV254" s="13" t="s">
        <v>84</v>
      </c>
      <c r="AW254" s="13" t="s">
        <v>31</v>
      </c>
      <c r="AX254" s="13" t="s">
        <v>74</v>
      </c>
      <c r="AY254" s="161" t="s">
        <v>172</v>
      </c>
    </row>
    <row r="255" spans="2:51" s="13" customFormat="1" ht="12">
      <c r="B255" s="160"/>
      <c r="D255" s="156" t="s">
        <v>182</v>
      </c>
      <c r="E255" s="161" t="s">
        <v>98</v>
      </c>
      <c r="F255" s="162" t="s">
        <v>414</v>
      </c>
      <c r="H255" s="163">
        <v>3.3</v>
      </c>
      <c r="L255" s="160"/>
      <c r="M255" s="164"/>
      <c r="N255" s="165"/>
      <c r="O255" s="165"/>
      <c r="P255" s="165"/>
      <c r="Q255" s="165"/>
      <c r="R255" s="165"/>
      <c r="S255" s="165"/>
      <c r="T255" s="166"/>
      <c r="AT255" s="161" t="s">
        <v>182</v>
      </c>
      <c r="AU255" s="161" t="s">
        <v>84</v>
      </c>
      <c r="AV255" s="13" t="s">
        <v>84</v>
      </c>
      <c r="AW255" s="13" t="s">
        <v>31</v>
      </c>
      <c r="AX255" s="13" t="s">
        <v>74</v>
      </c>
      <c r="AY255" s="161" t="s">
        <v>172</v>
      </c>
    </row>
    <row r="256" spans="2:51" s="13" customFormat="1" ht="12">
      <c r="B256" s="160"/>
      <c r="D256" s="156" t="s">
        <v>182</v>
      </c>
      <c r="E256" s="161" t="s">
        <v>100</v>
      </c>
      <c r="F256" s="162" t="s">
        <v>415</v>
      </c>
      <c r="H256" s="163">
        <v>1.25</v>
      </c>
      <c r="L256" s="160"/>
      <c r="M256" s="164"/>
      <c r="N256" s="165"/>
      <c r="O256" s="165"/>
      <c r="P256" s="165"/>
      <c r="Q256" s="165"/>
      <c r="R256" s="165"/>
      <c r="S256" s="165"/>
      <c r="T256" s="166"/>
      <c r="AT256" s="161" t="s">
        <v>182</v>
      </c>
      <c r="AU256" s="161" t="s">
        <v>84</v>
      </c>
      <c r="AV256" s="13" t="s">
        <v>84</v>
      </c>
      <c r="AW256" s="13" t="s">
        <v>31</v>
      </c>
      <c r="AX256" s="13" t="s">
        <v>74</v>
      </c>
      <c r="AY256" s="161" t="s">
        <v>172</v>
      </c>
    </row>
    <row r="257" spans="2:51" s="14" customFormat="1" ht="12">
      <c r="B257" s="167"/>
      <c r="D257" s="156" t="s">
        <v>182</v>
      </c>
      <c r="E257" s="168" t="s">
        <v>93</v>
      </c>
      <c r="F257" s="169" t="s">
        <v>195</v>
      </c>
      <c r="H257" s="170">
        <v>159.35</v>
      </c>
      <c r="L257" s="167"/>
      <c r="M257" s="171"/>
      <c r="N257" s="172"/>
      <c r="O257" s="172"/>
      <c r="P257" s="172"/>
      <c r="Q257" s="172"/>
      <c r="R257" s="172"/>
      <c r="S257" s="172"/>
      <c r="T257" s="173"/>
      <c r="AT257" s="168" t="s">
        <v>182</v>
      </c>
      <c r="AU257" s="168" t="s">
        <v>84</v>
      </c>
      <c r="AV257" s="14" t="s">
        <v>178</v>
      </c>
      <c r="AW257" s="14" t="s">
        <v>31</v>
      </c>
      <c r="AX257" s="14" t="s">
        <v>82</v>
      </c>
      <c r="AY257" s="168" t="s">
        <v>172</v>
      </c>
    </row>
    <row r="258" spans="1:65" s="2" customFormat="1" ht="16.5" customHeight="1">
      <c r="A258" s="29"/>
      <c r="B258" s="142"/>
      <c r="C258" s="143" t="s">
        <v>416</v>
      </c>
      <c r="D258" s="143" t="s">
        <v>174</v>
      </c>
      <c r="E258" s="144" t="s">
        <v>417</v>
      </c>
      <c r="F258" s="145" t="s">
        <v>418</v>
      </c>
      <c r="G258" s="146" t="s">
        <v>177</v>
      </c>
      <c r="H258" s="147">
        <v>234</v>
      </c>
      <c r="I258" s="148"/>
      <c r="J258" s="148">
        <f>ROUND(I258*H258,2)</f>
        <v>0</v>
      </c>
      <c r="K258" s="149"/>
      <c r="L258" s="30"/>
      <c r="M258" s="150" t="s">
        <v>1</v>
      </c>
      <c r="N258" s="151" t="s">
        <v>39</v>
      </c>
      <c r="O258" s="152">
        <v>0.041</v>
      </c>
      <c r="P258" s="152">
        <f>O258*H258</f>
        <v>9.594000000000001</v>
      </c>
      <c r="Q258" s="152">
        <v>0.567</v>
      </c>
      <c r="R258" s="152">
        <f>Q258*H258</f>
        <v>132.678</v>
      </c>
      <c r="S258" s="152">
        <v>0</v>
      </c>
      <c r="T258" s="153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4" t="s">
        <v>178</v>
      </c>
      <c r="AT258" s="154" t="s">
        <v>174</v>
      </c>
      <c r="AU258" s="154" t="s">
        <v>84</v>
      </c>
      <c r="AY258" s="17" t="s">
        <v>172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7" t="s">
        <v>82</v>
      </c>
      <c r="BK258" s="155">
        <f>ROUND(I258*H258,2)</f>
        <v>0</v>
      </c>
      <c r="BL258" s="17" t="s">
        <v>178</v>
      </c>
      <c r="BM258" s="154" t="s">
        <v>419</v>
      </c>
    </row>
    <row r="259" spans="1:47" s="2" customFormat="1" ht="12">
      <c r="A259" s="29"/>
      <c r="B259" s="30"/>
      <c r="C259" s="29"/>
      <c r="D259" s="156" t="s">
        <v>180</v>
      </c>
      <c r="E259" s="29"/>
      <c r="F259" s="157" t="s">
        <v>420</v>
      </c>
      <c r="G259" s="29"/>
      <c r="H259" s="29"/>
      <c r="I259" s="29"/>
      <c r="J259" s="29"/>
      <c r="K259" s="29"/>
      <c r="L259" s="30"/>
      <c r="M259" s="158"/>
      <c r="N259" s="159"/>
      <c r="O259" s="55"/>
      <c r="P259" s="55"/>
      <c r="Q259" s="55"/>
      <c r="R259" s="55"/>
      <c r="S259" s="55"/>
      <c r="T259" s="56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T259" s="17" t="s">
        <v>180</v>
      </c>
      <c r="AU259" s="17" t="s">
        <v>84</v>
      </c>
    </row>
    <row r="260" spans="2:51" s="13" customFormat="1" ht="22.5">
      <c r="B260" s="160"/>
      <c r="D260" s="156" t="s">
        <v>182</v>
      </c>
      <c r="E260" s="161" t="s">
        <v>1</v>
      </c>
      <c r="F260" s="162" t="s">
        <v>421</v>
      </c>
      <c r="H260" s="163">
        <v>234</v>
      </c>
      <c r="L260" s="160"/>
      <c r="M260" s="164"/>
      <c r="N260" s="165"/>
      <c r="O260" s="165"/>
      <c r="P260" s="165"/>
      <c r="Q260" s="165"/>
      <c r="R260" s="165"/>
      <c r="S260" s="165"/>
      <c r="T260" s="166"/>
      <c r="AT260" s="161" t="s">
        <v>182</v>
      </c>
      <c r="AU260" s="161" t="s">
        <v>84</v>
      </c>
      <c r="AV260" s="13" t="s">
        <v>84</v>
      </c>
      <c r="AW260" s="13" t="s">
        <v>31</v>
      </c>
      <c r="AX260" s="13" t="s">
        <v>82</v>
      </c>
      <c r="AY260" s="161" t="s">
        <v>172</v>
      </c>
    </row>
    <row r="261" spans="1:65" s="2" customFormat="1" ht="21.75" customHeight="1">
      <c r="A261" s="29"/>
      <c r="B261" s="142"/>
      <c r="C261" s="174" t="s">
        <v>143</v>
      </c>
      <c r="D261" s="174" t="s">
        <v>310</v>
      </c>
      <c r="E261" s="175" t="s">
        <v>422</v>
      </c>
      <c r="F261" s="176" t="s">
        <v>423</v>
      </c>
      <c r="G261" s="177" t="s">
        <v>177</v>
      </c>
      <c r="H261" s="178">
        <v>157.896</v>
      </c>
      <c r="I261" s="179"/>
      <c r="J261" s="179">
        <f>ROUND(I261*H261,2)</f>
        <v>0</v>
      </c>
      <c r="K261" s="180"/>
      <c r="L261" s="181"/>
      <c r="M261" s="182" t="s">
        <v>1</v>
      </c>
      <c r="N261" s="183" t="s">
        <v>39</v>
      </c>
      <c r="O261" s="152">
        <v>0</v>
      </c>
      <c r="P261" s="152">
        <f>O261*H261</f>
        <v>0</v>
      </c>
      <c r="Q261" s="152">
        <v>0.13</v>
      </c>
      <c r="R261" s="152">
        <f>Q261*H261</f>
        <v>20.52648</v>
      </c>
      <c r="S261" s="152">
        <v>0</v>
      </c>
      <c r="T261" s="153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4" t="s">
        <v>220</v>
      </c>
      <c r="AT261" s="154" t="s">
        <v>310</v>
      </c>
      <c r="AU261" s="154" t="s">
        <v>84</v>
      </c>
      <c r="AY261" s="17" t="s">
        <v>172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7" t="s">
        <v>82</v>
      </c>
      <c r="BK261" s="155">
        <f>ROUND(I261*H261,2)</f>
        <v>0</v>
      </c>
      <c r="BL261" s="17" t="s">
        <v>178</v>
      </c>
      <c r="BM261" s="154" t="s">
        <v>424</v>
      </c>
    </row>
    <row r="262" spans="1:47" s="2" customFormat="1" ht="12">
      <c r="A262" s="29"/>
      <c r="B262" s="30"/>
      <c r="C262" s="29"/>
      <c r="D262" s="156" t="s">
        <v>180</v>
      </c>
      <c r="E262" s="29"/>
      <c r="F262" s="157" t="s">
        <v>425</v>
      </c>
      <c r="G262" s="29"/>
      <c r="H262" s="29"/>
      <c r="I262" s="29"/>
      <c r="J262" s="29"/>
      <c r="K262" s="29"/>
      <c r="L262" s="30"/>
      <c r="M262" s="158"/>
      <c r="N262" s="159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180</v>
      </c>
      <c r="AU262" s="17" t="s">
        <v>84</v>
      </c>
    </row>
    <row r="263" spans="2:51" s="13" customFormat="1" ht="12">
      <c r="B263" s="160"/>
      <c r="D263" s="156" t="s">
        <v>182</v>
      </c>
      <c r="E263" s="161" t="s">
        <v>1</v>
      </c>
      <c r="F263" s="162" t="s">
        <v>426</v>
      </c>
      <c r="H263" s="163">
        <v>154.8</v>
      </c>
      <c r="L263" s="160"/>
      <c r="M263" s="164"/>
      <c r="N263" s="165"/>
      <c r="O263" s="165"/>
      <c r="P263" s="165"/>
      <c r="Q263" s="165"/>
      <c r="R263" s="165"/>
      <c r="S263" s="165"/>
      <c r="T263" s="166"/>
      <c r="AT263" s="161" t="s">
        <v>182</v>
      </c>
      <c r="AU263" s="161" t="s">
        <v>84</v>
      </c>
      <c r="AV263" s="13" t="s">
        <v>84</v>
      </c>
      <c r="AW263" s="13" t="s">
        <v>31</v>
      </c>
      <c r="AX263" s="13" t="s">
        <v>82</v>
      </c>
      <c r="AY263" s="161" t="s">
        <v>172</v>
      </c>
    </row>
    <row r="264" spans="2:51" s="13" customFormat="1" ht="12">
      <c r="B264" s="160"/>
      <c r="D264" s="156" t="s">
        <v>182</v>
      </c>
      <c r="F264" s="162" t="s">
        <v>427</v>
      </c>
      <c r="H264" s="163">
        <v>157.896</v>
      </c>
      <c r="L264" s="160"/>
      <c r="M264" s="164"/>
      <c r="N264" s="165"/>
      <c r="O264" s="165"/>
      <c r="P264" s="165"/>
      <c r="Q264" s="165"/>
      <c r="R264" s="165"/>
      <c r="S264" s="165"/>
      <c r="T264" s="166"/>
      <c r="AT264" s="161" t="s">
        <v>182</v>
      </c>
      <c r="AU264" s="161" t="s">
        <v>84</v>
      </c>
      <c r="AV264" s="13" t="s">
        <v>84</v>
      </c>
      <c r="AW264" s="13" t="s">
        <v>3</v>
      </c>
      <c r="AX264" s="13" t="s">
        <v>82</v>
      </c>
      <c r="AY264" s="161" t="s">
        <v>172</v>
      </c>
    </row>
    <row r="265" spans="1:65" s="2" customFormat="1" ht="21.75" customHeight="1">
      <c r="A265" s="29"/>
      <c r="B265" s="142"/>
      <c r="C265" s="174" t="s">
        <v>428</v>
      </c>
      <c r="D265" s="174" t="s">
        <v>310</v>
      </c>
      <c r="E265" s="175" t="s">
        <v>429</v>
      </c>
      <c r="F265" s="176" t="s">
        <v>430</v>
      </c>
      <c r="G265" s="177" t="s">
        <v>177</v>
      </c>
      <c r="H265" s="178">
        <v>3.465</v>
      </c>
      <c r="I265" s="179"/>
      <c r="J265" s="179">
        <f>ROUND(I265*H265,2)</f>
        <v>0</v>
      </c>
      <c r="K265" s="180"/>
      <c r="L265" s="181"/>
      <c r="M265" s="182" t="s">
        <v>1</v>
      </c>
      <c r="N265" s="183" t="s">
        <v>39</v>
      </c>
      <c r="O265" s="152">
        <v>0</v>
      </c>
      <c r="P265" s="152">
        <f>O265*H265</f>
        <v>0</v>
      </c>
      <c r="Q265" s="152">
        <v>0.13</v>
      </c>
      <c r="R265" s="152">
        <f>Q265*H265</f>
        <v>0.45045</v>
      </c>
      <c r="S265" s="152">
        <v>0</v>
      </c>
      <c r="T265" s="15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4" t="s">
        <v>220</v>
      </c>
      <c r="AT265" s="154" t="s">
        <v>310</v>
      </c>
      <c r="AU265" s="154" t="s">
        <v>84</v>
      </c>
      <c r="AY265" s="17" t="s">
        <v>172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7" t="s">
        <v>82</v>
      </c>
      <c r="BK265" s="155">
        <f>ROUND(I265*H265,2)</f>
        <v>0</v>
      </c>
      <c r="BL265" s="17" t="s">
        <v>178</v>
      </c>
      <c r="BM265" s="154" t="s">
        <v>431</v>
      </c>
    </row>
    <row r="266" spans="1:47" s="2" customFormat="1" ht="12">
      <c r="A266" s="29"/>
      <c r="B266" s="30"/>
      <c r="C266" s="29"/>
      <c r="D266" s="156" t="s">
        <v>180</v>
      </c>
      <c r="E266" s="29"/>
      <c r="F266" s="157" t="s">
        <v>432</v>
      </c>
      <c r="G266" s="29"/>
      <c r="H266" s="29"/>
      <c r="I266" s="29"/>
      <c r="J266" s="29"/>
      <c r="K266" s="29"/>
      <c r="L266" s="30"/>
      <c r="M266" s="158"/>
      <c r="N266" s="159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7" t="s">
        <v>180</v>
      </c>
      <c r="AU266" s="17" t="s">
        <v>84</v>
      </c>
    </row>
    <row r="267" spans="2:51" s="13" customFormat="1" ht="12">
      <c r="B267" s="160"/>
      <c r="D267" s="156" t="s">
        <v>182</v>
      </c>
      <c r="E267" s="161" t="s">
        <v>1</v>
      </c>
      <c r="F267" s="162" t="s">
        <v>433</v>
      </c>
      <c r="H267" s="163">
        <v>3.3</v>
      </c>
      <c r="L267" s="160"/>
      <c r="M267" s="164"/>
      <c r="N267" s="165"/>
      <c r="O267" s="165"/>
      <c r="P267" s="165"/>
      <c r="Q267" s="165"/>
      <c r="R267" s="165"/>
      <c r="S267" s="165"/>
      <c r="T267" s="166"/>
      <c r="AT267" s="161" t="s">
        <v>182</v>
      </c>
      <c r="AU267" s="161" t="s">
        <v>84</v>
      </c>
      <c r="AV267" s="13" t="s">
        <v>84</v>
      </c>
      <c r="AW267" s="13" t="s">
        <v>31</v>
      </c>
      <c r="AX267" s="13" t="s">
        <v>82</v>
      </c>
      <c r="AY267" s="161" t="s">
        <v>172</v>
      </c>
    </row>
    <row r="268" spans="2:51" s="13" customFormat="1" ht="12">
      <c r="B268" s="160"/>
      <c r="D268" s="156" t="s">
        <v>182</v>
      </c>
      <c r="F268" s="162" t="s">
        <v>434</v>
      </c>
      <c r="H268" s="163">
        <v>3.465</v>
      </c>
      <c r="L268" s="160"/>
      <c r="M268" s="164"/>
      <c r="N268" s="165"/>
      <c r="O268" s="165"/>
      <c r="P268" s="165"/>
      <c r="Q268" s="165"/>
      <c r="R268" s="165"/>
      <c r="S268" s="165"/>
      <c r="T268" s="166"/>
      <c r="AT268" s="161" t="s">
        <v>182</v>
      </c>
      <c r="AU268" s="161" t="s">
        <v>84</v>
      </c>
      <c r="AV268" s="13" t="s">
        <v>84</v>
      </c>
      <c r="AW268" s="13" t="s">
        <v>3</v>
      </c>
      <c r="AX268" s="13" t="s">
        <v>82</v>
      </c>
      <c r="AY268" s="161" t="s">
        <v>172</v>
      </c>
    </row>
    <row r="269" spans="1:65" s="2" customFormat="1" ht="21.75" customHeight="1">
      <c r="A269" s="29"/>
      <c r="B269" s="142"/>
      <c r="C269" s="174" t="s">
        <v>435</v>
      </c>
      <c r="D269" s="174" t="s">
        <v>310</v>
      </c>
      <c r="E269" s="175" t="s">
        <v>436</v>
      </c>
      <c r="F269" s="176" t="s">
        <v>437</v>
      </c>
      <c r="G269" s="177" t="s">
        <v>177</v>
      </c>
      <c r="H269" s="178">
        <v>1.313</v>
      </c>
      <c r="I269" s="179"/>
      <c r="J269" s="179">
        <f>ROUND(I269*H269,2)</f>
        <v>0</v>
      </c>
      <c r="K269" s="180"/>
      <c r="L269" s="181"/>
      <c r="M269" s="182" t="s">
        <v>1</v>
      </c>
      <c r="N269" s="183" t="s">
        <v>39</v>
      </c>
      <c r="O269" s="152">
        <v>0</v>
      </c>
      <c r="P269" s="152">
        <f>O269*H269</f>
        <v>0</v>
      </c>
      <c r="Q269" s="152">
        <v>0.14</v>
      </c>
      <c r="R269" s="152">
        <f>Q269*H269</f>
        <v>0.18382</v>
      </c>
      <c r="S269" s="152">
        <v>0</v>
      </c>
      <c r="T269" s="153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4" t="s">
        <v>220</v>
      </c>
      <c r="AT269" s="154" t="s">
        <v>310</v>
      </c>
      <c r="AU269" s="154" t="s">
        <v>84</v>
      </c>
      <c r="AY269" s="17" t="s">
        <v>172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7" t="s">
        <v>82</v>
      </c>
      <c r="BK269" s="155">
        <f>ROUND(I269*H269,2)</f>
        <v>0</v>
      </c>
      <c r="BL269" s="17" t="s">
        <v>178</v>
      </c>
      <c r="BM269" s="154" t="s">
        <v>438</v>
      </c>
    </row>
    <row r="270" spans="1:47" s="2" customFormat="1" ht="12">
      <c r="A270" s="29"/>
      <c r="B270" s="30"/>
      <c r="C270" s="29"/>
      <c r="D270" s="156" t="s">
        <v>180</v>
      </c>
      <c r="E270" s="29"/>
      <c r="F270" s="157" t="s">
        <v>439</v>
      </c>
      <c r="G270" s="29"/>
      <c r="H270" s="29"/>
      <c r="I270" s="29"/>
      <c r="J270" s="29"/>
      <c r="K270" s="29"/>
      <c r="L270" s="30"/>
      <c r="M270" s="158"/>
      <c r="N270" s="159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180</v>
      </c>
      <c r="AU270" s="17" t="s">
        <v>84</v>
      </c>
    </row>
    <row r="271" spans="2:51" s="13" customFormat="1" ht="12">
      <c r="B271" s="160"/>
      <c r="D271" s="156" t="s">
        <v>182</v>
      </c>
      <c r="E271" s="161" t="s">
        <v>1</v>
      </c>
      <c r="F271" s="162" t="s">
        <v>440</v>
      </c>
      <c r="H271" s="163">
        <v>1.25</v>
      </c>
      <c r="L271" s="160"/>
      <c r="M271" s="164"/>
      <c r="N271" s="165"/>
      <c r="O271" s="165"/>
      <c r="P271" s="165"/>
      <c r="Q271" s="165"/>
      <c r="R271" s="165"/>
      <c r="S271" s="165"/>
      <c r="T271" s="166"/>
      <c r="AT271" s="161" t="s">
        <v>182</v>
      </c>
      <c r="AU271" s="161" t="s">
        <v>84</v>
      </c>
      <c r="AV271" s="13" t="s">
        <v>84</v>
      </c>
      <c r="AW271" s="13" t="s">
        <v>31</v>
      </c>
      <c r="AX271" s="13" t="s">
        <v>82</v>
      </c>
      <c r="AY271" s="161" t="s">
        <v>172</v>
      </c>
    </row>
    <row r="272" spans="2:51" s="13" customFormat="1" ht="12">
      <c r="B272" s="160"/>
      <c r="D272" s="156" t="s">
        <v>182</v>
      </c>
      <c r="F272" s="162" t="s">
        <v>441</v>
      </c>
      <c r="H272" s="163">
        <v>1.313</v>
      </c>
      <c r="L272" s="160"/>
      <c r="M272" s="164"/>
      <c r="N272" s="165"/>
      <c r="O272" s="165"/>
      <c r="P272" s="165"/>
      <c r="Q272" s="165"/>
      <c r="R272" s="165"/>
      <c r="S272" s="165"/>
      <c r="T272" s="166"/>
      <c r="AT272" s="161" t="s">
        <v>182</v>
      </c>
      <c r="AU272" s="161" t="s">
        <v>84</v>
      </c>
      <c r="AV272" s="13" t="s">
        <v>84</v>
      </c>
      <c r="AW272" s="13" t="s">
        <v>3</v>
      </c>
      <c r="AX272" s="13" t="s">
        <v>82</v>
      </c>
      <c r="AY272" s="161" t="s">
        <v>172</v>
      </c>
    </row>
    <row r="273" spans="1:65" s="2" customFormat="1" ht="21.75" customHeight="1">
      <c r="A273" s="29"/>
      <c r="B273" s="142"/>
      <c r="C273" s="143" t="s">
        <v>122</v>
      </c>
      <c r="D273" s="143" t="s">
        <v>174</v>
      </c>
      <c r="E273" s="144" t="s">
        <v>442</v>
      </c>
      <c r="F273" s="145" t="s">
        <v>443</v>
      </c>
      <c r="G273" s="146" t="s">
        <v>177</v>
      </c>
      <c r="H273" s="147">
        <v>51.5</v>
      </c>
      <c r="I273" s="148"/>
      <c r="J273" s="148">
        <f>ROUND(I273*H273,2)</f>
        <v>0</v>
      </c>
      <c r="K273" s="149"/>
      <c r="L273" s="30"/>
      <c r="M273" s="150" t="s">
        <v>1</v>
      </c>
      <c r="N273" s="151" t="s">
        <v>39</v>
      </c>
      <c r="O273" s="152">
        <v>0.565</v>
      </c>
      <c r="P273" s="152">
        <f>O273*H273</f>
        <v>29.097499999999997</v>
      </c>
      <c r="Q273" s="152">
        <v>0.10362</v>
      </c>
      <c r="R273" s="152">
        <f>Q273*H273</f>
        <v>5.33643</v>
      </c>
      <c r="S273" s="152">
        <v>0</v>
      </c>
      <c r="T273" s="153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54" t="s">
        <v>178</v>
      </c>
      <c r="AT273" s="154" t="s">
        <v>174</v>
      </c>
      <c r="AU273" s="154" t="s">
        <v>84</v>
      </c>
      <c r="AY273" s="17" t="s">
        <v>172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7" t="s">
        <v>82</v>
      </c>
      <c r="BK273" s="155">
        <f>ROUND(I273*H273,2)</f>
        <v>0</v>
      </c>
      <c r="BL273" s="17" t="s">
        <v>178</v>
      </c>
      <c r="BM273" s="154" t="s">
        <v>444</v>
      </c>
    </row>
    <row r="274" spans="1:47" s="2" customFormat="1" ht="19.5">
      <c r="A274" s="29"/>
      <c r="B274" s="30"/>
      <c r="C274" s="29"/>
      <c r="D274" s="156" t="s">
        <v>180</v>
      </c>
      <c r="E274" s="29"/>
      <c r="F274" s="157" t="s">
        <v>443</v>
      </c>
      <c r="G274" s="29"/>
      <c r="H274" s="29"/>
      <c r="I274" s="29"/>
      <c r="J274" s="29"/>
      <c r="K274" s="29"/>
      <c r="L274" s="30"/>
      <c r="M274" s="158"/>
      <c r="N274" s="159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180</v>
      </c>
      <c r="AU274" s="17" t="s">
        <v>84</v>
      </c>
    </row>
    <row r="275" spans="2:51" s="13" customFormat="1" ht="12">
      <c r="B275" s="160"/>
      <c r="D275" s="156" t="s">
        <v>182</v>
      </c>
      <c r="E275" s="161" t="s">
        <v>105</v>
      </c>
      <c r="F275" s="162" t="s">
        <v>445</v>
      </c>
      <c r="H275" s="163">
        <v>44.5</v>
      </c>
      <c r="L275" s="160"/>
      <c r="M275" s="164"/>
      <c r="N275" s="165"/>
      <c r="O275" s="165"/>
      <c r="P275" s="165"/>
      <c r="Q275" s="165"/>
      <c r="R275" s="165"/>
      <c r="S275" s="165"/>
      <c r="T275" s="166"/>
      <c r="AT275" s="161" t="s">
        <v>182</v>
      </c>
      <c r="AU275" s="161" t="s">
        <v>84</v>
      </c>
      <c r="AV275" s="13" t="s">
        <v>84</v>
      </c>
      <c r="AW275" s="13" t="s">
        <v>31</v>
      </c>
      <c r="AX275" s="13" t="s">
        <v>74</v>
      </c>
      <c r="AY275" s="161" t="s">
        <v>172</v>
      </c>
    </row>
    <row r="276" spans="2:51" s="13" customFormat="1" ht="12">
      <c r="B276" s="160"/>
      <c r="D276" s="156" t="s">
        <v>182</v>
      </c>
      <c r="E276" s="161" t="s">
        <v>108</v>
      </c>
      <c r="F276" s="162" t="s">
        <v>446</v>
      </c>
      <c r="H276" s="163">
        <v>3.6</v>
      </c>
      <c r="L276" s="160"/>
      <c r="M276" s="164"/>
      <c r="N276" s="165"/>
      <c r="O276" s="165"/>
      <c r="P276" s="165"/>
      <c r="Q276" s="165"/>
      <c r="R276" s="165"/>
      <c r="S276" s="165"/>
      <c r="T276" s="166"/>
      <c r="AT276" s="161" t="s">
        <v>182</v>
      </c>
      <c r="AU276" s="161" t="s">
        <v>84</v>
      </c>
      <c r="AV276" s="13" t="s">
        <v>84</v>
      </c>
      <c r="AW276" s="13" t="s">
        <v>31</v>
      </c>
      <c r="AX276" s="13" t="s">
        <v>74</v>
      </c>
      <c r="AY276" s="161" t="s">
        <v>172</v>
      </c>
    </row>
    <row r="277" spans="2:51" s="13" customFormat="1" ht="12">
      <c r="B277" s="160"/>
      <c r="D277" s="156" t="s">
        <v>182</v>
      </c>
      <c r="E277" s="161" t="s">
        <v>110</v>
      </c>
      <c r="F277" s="162" t="s">
        <v>447</v>
      </c>
      <c r="H277" s="163">
        <v>3.4</v>
      </c>
      <c r="L277" s="160"/>
      <c r="M277" s="164"/>
      <c r="N277" s="165"/>
      <c r="O277" s="165"/>
      <c r="P277" s="165"/>
      <c r="Q277" s="165"/>
      <c r="R277" s="165"/>
      <c r="S277" s="165"/>
      <c r="T277" s="166"/>
      <c r="AT277" s="161" t="s">
        <v>182</v>
      </c>
      <c r="AU277" s="161" t="s">
        <v>84</v>
      </c>
      <c r="AV277" s="13" t="s">
        <v>84</v>
      </c>
      <c r="AW277" s="13" t="s">
        <v>31</v>
      </c>
      <c r="AX277" s="13" t="s">
        <v>74</v>
      </c>
      <c r="AY277" s="161" t="s">
        <v>172</v>
      </c>
    </row>
    <row r="278" spans="2:51" s="14" customFormat="1" ht="12">
      <c r="B278" s="167"/>
      <c r="D278" s="156" t="s">
        <v>182</v>
      </c>
      <c r="E278" s="168" t="s">
        <v>102</v>
      </c>
      <c r="F278" s="169" t="s">
        <v>195</v>
      </c>
      <c r="H278" s="170">
        <v>51.5</v>
      </c>
      <c r="L278" s="167"/>
      <c r="M278" s="171"/>
      <c r="N278" s="172"/>
      <c r="O278" s="172"/>
      <c r="P278" s="172"/>
      <c r="Q278" s="172"/>
      <c r="R278" s="172"/>
      <c r="S278" s="172"/>
      <c r="T278" s="173"/>
      <c r="AT278" s="168" t="s">
        <v>182</v>
      </c>
      <c r="AU278" s="168" t="s">
        <v>84</v>
      </c>
      <c r="AV278" s="14" t="s">
        <v>178</v>
      </c>
      <c r="AW278" s="14" t="s">
        <v>31</v>
      </c>
      <c r="AX278" s="14" t="s">
        <v>82</v>
      </c>
      <c r="AY278" s="168" t="s">
        <v>172</v>
      </c>
    </row>
    <row r="279" spans="1:65" s="2" customFormat="1" ht="21.75" customHeight="1">
      <c r="A279" s="29"/>
      <c r="B279" s="142"/>
      <c r="C279" s="174" t="s">
        <v>448</v>
      </c>
      <c r="D279" s="174" t="s">
        <v>310</v>
      </c>
      <c r="E279" s="175" t="s">
        <v>449</v>
      </c>
      <c r="F279" s="176" t="s">
        <v>450</v>
      </c>
      <c r="G279" s="177" t="s">
        <v>177</v>
      </c>
      <c r="H279" s="178">
        <v>45.835</v>
      </c>
      <c r="I279" s="179"/>
      <c r="J279" s="179">
        <f>ROUND(I279*H279,2)</f>
        <v>0</v>
      </c>
      <c r="K279" s="180"/>
      <c r="L279" s="181"/>
      <c r="M279" s="182" t="s">
        <v>1</v>
      </c>
      <c r="N279" s="183" t="s">
        <v>39</v>
      </c>
      <c r="O279" s="152">
        <v>0</v>
      </c>
      <c r="P279" s="152">
        <f>O279*H279</f>
        <v>0</v>
      </c>
      <c r="Q279" s="152">
        <v>0.176</v>
      </c>
      <c r="R279" s="152">
        <f>Q279*H279</f>
        <v>8.06696</v>
      </c>
      <c r="S279" s="152">
        <v>0</v>
      </c>
      <c r="T279" s="153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54" t="s">
        <v>220</v>
      </c>
      <c r="AT279" s="154" t="s">
        <v>310</v>
      </c>
      <c r="AU279" s="154" t="s">
        <v>84</v>
      </c>
      <c r="AY279" s="17" t="s">
        <v>172</v>
      </c>
      <c r="BE279" s="155">
        <f>IF(N279="základní",J279,0)</f>
        <v>0</v>
      </c>
      <c r="BF279" s="155">
        <f>IF(N279="snížená",J279,0)</f>
        <v>0</v>
      </c>
      <c r="BG279" s="155">
        <f>IF(N279="zákl. přenesená",J279,0)</f>
        <v>0</v>
      </c>
      <c r="BH279" s="155">
        <f>IF(N279="sníž. přenesená",J279,0)</f>
        <v>0</v>
      </c>
      <c r="BI279" s="155">
        <f>IF(N279="nulová",J279,0)</f>
        <v>0</v>
      </c>
      <c r="BJ279" s="17" t="s">
        <v>82</v>
      </c>
      <c r="BK279" s="155">
        <f>ROUND(I279*H279,2)</f>
        <v>0</v>
      </c>
      <c r="BL279" s="17" t="s">
        <v>178</v>
      </c>
      <c r="BM279" s="154" t="s">
        <v>451</v>
      </c>
    </row>
    <row r="280" spans="1:47" s="2" customFormat="1" ht="12">
      <c r="A280" s="29"/>
      <c r="B280" s="30"/>
      <c r="C280" s="29"/>
      <c r="D280" s="156" t="s">
        <v>180</v>
      </c>
      <c r="E280" s="29"/>
      <c r="F280" s="157" t="s">
        <v>452</v>
      </c>
      <c r="G280" s="29"/>
      <c r="H280" s="29"/>
      <c r="I280" s="29"/>
      <c r="J280" s="29"/>
      <c r="K280" s="29"/>
      <c r="L280" s="30"/>
      <c r="M280" s="158"/>
      <c r="N280" s="159"/>
      <c r="O280" s="55"/>
      <c r="P280" s="55"/>
      <c r="Q280" s="55"/>
      <c r="R280" s="55"/>
      <c r="S280" s="55"/>
      <c r="T280" s="56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T280" s="17" t="s">
        <v>180</v>
      </c>
      <c r="AU280" s="17" t="s">
        <v>84</v>
      </c>
    </row>
    <row r="281" spans="2:51" s="13" customFormat="1" ht="12">
      <c r="B281" s="160"/>
      <c r="D281" s="156" t="s">
        <v>182</v>
      </c>
      <c r="E281" s="161" t="s">
        <v>1</v>
      </c>
      <c r="F281" s="162" t="s">
        <v>453</v>
      </c>
      <c r="H281" s="163">
        <v>44.5</v>
      </c>
      <c r="L281" s="160"/>
      <c r="M281" s="164"/>
      <c r="N281" s="165"/>
      <c r="O281" s="165"/>
      <c r="P281" s="165"/>
      <c r="Q281" s="165"/>
      <c r="R281" s="165"/>
      <c r="S281" s="165"/>
      <c r="T281" s="166"/>
      <c r="AT281" s="161" t="s">
        <v>182</v>
      </c>
      <c r="AU281" s="161" t="s">
        <v>84</v>
      </c>
      <c r="AV281" s="13" t="s">
        <v>84</v>
      </c>
      <c r="AW281" s="13" t="s">
        <v>31</v>
      </c>
      <c r="AX281" s="13" t="s">
        <v>82</v>
      </c>
      <c r="AY281" s="161" t="s">
        <v>172</v>
      </c>
    </row>
    <row r="282" spans="2:51" s="13" customFormat="1" ht="12">
      <c r="B282" s="160"/>
      <c r="D282" s="156" t="s">
        <v>182</v>
      </c>
      <c r="F282" s="162" t="s">
        <v>454</v>
      </c>
      <c r="H282" s="163">
        <v>45.835</v>
      </c>
      <c r="L282" s="160"/>
      <c r="M282" s="164"/>
      <c r="N282" s="165"/>
      <c r="O282" s="165"/>
      <c r="P282" s="165"/>
      <c r="Q282" s="165"/>
      <c r="R282" s="165"/>
      <c r="S282" s="165"/>
      <c r="T282" s="166"/>
      <c r="AT282" s="161" t="s">
        <v>182</v>
      </c>
      <c r="AU282" s="161" t="s">
        <v>84</v>
      </c>
      <c r="AV282" s="13" t="s">
        <v>84</v>
      </c>
      <c r="AW282" s="13" t="s">
        <v>3</v>
      </c>
      <c r="AX282" s="13" t="s">
        <v>82</v>
      </c>
      <c r="AY282" s="161" t="s">
        <v>172</v>
      </c>
    </row>
    <row r="283" spans="1:65" s="2" customFormat="1" ht="21.75" customHeight="1">
      <c r="A283" s="29"/>
      <c r="B283" s="142"/>
      <c r="C283" s="174" t="s">
        <v>455</v>
      </c>
      <c r="D283" s="174" t="s">
        <v>310</v>
      </c>
      <c r="E283" s="175" t="s">
        <v>456</v>
      </c>
      <c r="F283" s="176" t="s">
        <v>457</v>
      </c>
      <c r="G283" s="177" t="s">
        <v>177</v>
      </c>
      <c r="H283" s="178">
        <v>3.78</v>
      </c>
      <c r="I283" s="179"/>
      <c r="J283" s="179">
        <f>ROUND(I283*H283,2)</f>
        <v>0</v>
      </c>
      <c r="K283" s="180"/>
      <c r="L283" s="181"/>
      <c r="M283" s="182" t="s">
        <v>1</v>
      </c>
      <c r="N283" s="183" t="s">
        <v>39</v>
      </c>
      <c r="O283" s="152">
        <v>0</v>
      </c>
      <c r="P283" s="152">
        <f>O283*H283</f>
        <v>0</v>
      </c>
      <c r="Q283" s="152">
        <v>0.13</v>
      </c>
      <c r="R283" s="152">
        <f>Q283*H283</f>
        <v>0.4914</v>
      </c>
      <c r="S283" s="152">
        <v>0</v>
      </c>
      <c r="T283" s="153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4" t="s">
        <v>220</v>
      </c>
      <c r="AT283" s="154" t="s">
        <v>310</v>
      </c>
      <c r="AU283" s="154" t="s">
        <v>84</v>
      </c>
      <c r="AY283" s="17" t="s">
        <v>172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7" t="s">
        <v>82</v>
      </c>
      <c r="BK283" s="155">
        <f>ROUND(I283*H283,2)</f>
        <v>0</v>
      </c>
      <c r="BL283" s="17" t="s">
        <v>178</v>
      </c>
      <c r="BM283" s="154" t="s">
        <v>458</v>
      </c>
    </row>
    <row r="284" spans="1:47" s="2" customFormat="1" ht="12">
      <c r="A284" s="29"/>
      <c r="B284" s="30"/>
      <c r="C284" s="29"/>
      <c r="D284" s="156" t="s">
        <v>180</v>
      </c>
      <c r="E284" s="29"/>
      <c r="F284" s="157" t="s">
        <v>432</v>
      </c>
      <c r="G284" s="29"/>
      <c r="H284" s="29"/>
      <c r="I284" s="29"/>
      <c r="J284" s="29"/>
      <c r="K284" s="29"/>
      <c r="L284" s="30"/>
      <c r="M284" s="158"/>
      <c r="N284" s="159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180</v>
      </c>
      <c r="AU284" s="17" t="s">
        <v>84</v>
      </c>
    </row>
    <row r="285" spans="2:51" s="13" customFormat="1" ht="12">
      <c r="B285" s="160"/>
      <c r="D285" s="156" t="s">
        <v>182</v>
      </c>
      <c r="E285" s="161" t="s">
        <v>1</v>
      </c>
      <c r="F285" s="162" t="s">
        <v>459</v>
      </c>
      <c r="H285" s="163">
        <v>3.6</v>
      </c>
      <c r="L285" s="160"/>
      <c r="M285" s="164"/>
      <c r="N285" s="165"/>
      <c r="O285" s="165"/>
      <c r="P285" s="165"/>
      <c r="Q285" s="165"/>
      <c r="R285" s="165"/>
      <c r="S285" s="165"/>
      <c r="T285" s="166"/>
      <c r="AT285" s="161" t="s">
        <v>182</v>
      </c>
      <c r="AU285" s="161" t="s">
        <v>84</v>
      </c>
      <c r="AV285" s="13" t="s">
        <v>84</v>
      </c>
      <c r="AW285" s="13" t="s">
        <v>31</v>
      </c>
      <c r="AX285" s="13" t="s">
        <v>82</v>
      </c>
      <c r="AY285" s="161" t="s">
        <v>172</v>
      </c>
    </row>
    <row r="286" spans="2:51" s="13" customFormat="1" ht="12">
      <c r="B286" s="160"/>
      <c r="D286" s="156" t="s">
        <v>182</v>
      </c>
      <c r="F286" s="162" t="s">
        <v>460</v>
      </c>
      <c r="H286" s="163">
        <v>3.78</v>
      </c>
      <c r="L286" s="160"/>
      <c r="M286" s="164"/>
      <c r="N286" s="165"/>
      <c r="O286" s="165"/>
      <c r="P286" s="165"/>
      <c r="Q286" s="165"/>
      <c r="R286" s="165"/>
      <c r="S286" s="165"/>
      <c r="T286" s="166"/>
      <c r="AT286" s="161" t="s">
        <v>182</v>
      </c>
      <c r="AU286" s="161" t="s">
        <v>84</v>
      </c>
      <c r="AV286" s="13" t="s">
        <v>84</v>
      </c>
      <c r="AW286" s="13" t="s">
        <v>3</v>
      </c>
      <c r="AX286" s="13" t="s">
        <v>82</v>
      </c>
      <c r="AY286" s="161" t="s">
        <v>172</v>
      </c>
    </row>
    <row r="287" spans="1:65" s="2" customFormat="1" ht="21.75" customHeight="1">
      <c r="A287" s="29"/>
      <c r="B287" s="142"/>
      <c r="C287" s="174" t="s">
        <v>461</v>
      </c>
      <c r="D287" s="174" t="s">
        <v>310</v>
      </c>
      <c r="E287" s="175" t="s">
        <v>462</v>
      </c>
      <c r="F287" s="176" t="s">
        <v>463</v>
      </c>
      <c r="G287" s="177" t="s">
        <v>177</v>
      </c>
      <c r="H287" s="178">
        <v>3.57</v>
      </c>
      <c r="I287" s="179"/>
      <c r="J287" s="179">
        <f>ROUND(I287*H287,2)</f>
        <v>0</v>
      </c>
      <c r="K287" s="180"/>
      <c r="L287" s="181"/>
      <c r="M287" s="182" t="s">
        <v>1</v>
      </c>
      <c r="N287" s="183" t="s">
        <v>39</v>
      </c>
      <c r="O287" s="152">
        <v>0</v>
      </c>
      <c r="P287" s="152">
        <f>O287*H287</f>
        <v>0</v>
      </c>
      <c r="Q287" s="152">
        <v>0.186</v>
      </c>
      <c r="R287" s="152">
        <f>Q287*H287</f>
        <v>0.6640199999999999</v>
      </c>
      <c r="S287" s="152">
        <v>0</v>
      </c>
      <c r="T287" s="153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54" t="s">
        <v>220</v>
      </c>
      <c r="AT287" s="154" t="s">
        <v>310</v>
      </c>
      <c r="AU287" s="154" t="s">
        <v>84</v>
      </c>
      <c r="AY287" s="17" t="s">
        <v>172</v>
      </c>
      <c r="BE287" s="155">
        <f>IF(N287="základní",J287,0)</f>
        <v>0</v>
      </c>
      <c r="BF287" s="155">
        <f>IF(N287="snížená",J287,0)</f>
        <v>0</v>
      </c>
      <c r="BG287" s="155">
        <f>IF(N287="zákl. přenesená",J287,0)</f>
        <v>0</v>
      </c>
      <c r="BH287" s="155">
        <f>IF(N287="sníž. přenesená",J287,0)</f>
        <v>0</v>
      </c>
      <c r="BI287" s="155">
        <f>IF(N287="nulová",J287,0)</f>
        <v>0</v>
      </c>
      <c r="BJ287" s="17" t="s">
        <v>82</v>
      </c>
      <c r="BK287" s="155">
        <f>ROUND(I287*H287,2)</f>
        <v>0</v>
      </c>
      <c r="BL287" s="17" t="s">
        <v>178</v>
      </c>
      <c r="BM287" s="154" t="s">
        <v>464</v>
      </c>
    </row>
    <row r="288" spans="1:47" s="2" customFormat="1" ht="12">
      <c r="A288" s="29"/>
      <c r="B288" s="30"/>
      <c r="C288" s="29"/>
      <c r="D288" s="156" t="s">
        <v>180</v>
      </c>
      <c r="E288" s="29"/>
      <c r="F288" s="157" t="s">
        <v>439</v>
      </c>
      <c r="G288" s="29"/>
      <c r="H288" s="29"/>
      <c r="I288" s="29"/>
      <c r="J288" s="29"/>
      <c r="K288" s="29"/>
      <c r="L288" s="30"/>
      <c r="M288" s="158"/>
      <c r="N288" s="159"/>
      <c r="O288" s="55"/>
      <c r="P288" s="55"/>
      <c r="Q288" s="55"/>
      <c r="R288" s="55"/>
      <c r="S288" s="55"/>
      <c r="T288" s="56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T288" s="17" t="s">
        <v>180</v>
      </c>
      <c r="AU288" s="17" t="s">
        <v>84</v>
      </c>
    </row>
    <row r="289" spans="2:51" s="13" customFormat="1" ht="12">
      <c r="B289" s="160"/>
      <c r="D289" s="156" t="s">
        <v>182</v>
      </c>
      <c r="E289" s="161" t="s">
        <v>1</v>
      </c>
      <c r="F289" s="162" t="s">
        <v>465</v>
      </c>
      <c r="H289" s="163">
        <v>3.4</v>
      </c>
      <c r="L289" s="160"/>
      <c r="M289" s="164"/>
      <c r="N289" s="165"/>
      <c r="O289" s="165"/>
      <c r="P289" s="165"/>
      <c r="Q289" s="165"/>
      <c r="R289" s="165"/>
      <c r="S289" s="165"/>
      <c r="T289" s="166"/>
      <c r="AT289" s="161" t="s">
        <v>182</v>
      </c>
      <c r="AU289" s="161" t="s">
        <v>84</v>
      </c>
      <c r="AV289" s="13" t="s">
        <v>84</v>
      </c>
      <c r="AW289" s="13" t="s">
        <v>31</v>
      </c>
      <c r="AX289" s="13" t="s">
        <v>82</v>
      </c>
      <c r="AY289" s="161" t="s">
        <v>172</v>
      </c>
    </row>
    <row r="290" spans="2:51" s="13" customFormat="1" ht="12">
      <c r="B290" s="160"/>
      <c r="D290" s="156" t="s">
        <v>182</v>
      </c>
      <c r="F290" s="162" t="s">
        <v>466</v>
      </c>
      <c r="H290" s="163">
        <v>3.57</v>
      </c>
      <c r="L290" s="160"/>
      <c r="M290" s="164"/>
      <c r="N290" s="165"/>
      <c r="O290" s="165"/>
      <c r="P290" s="165"/>
      <c r="Q290" s="165"/>
      <c r="R290" s="165"/>
      <c r="S290" s="165"/>
      <c r="T290" s="166"/>
      <c r="AT290" s="161" t="s">
        <v>182</v>
      </c>
      <c r="AU290" s="161" t="s">
        <v>84</v>
      </c>
      <c r="AV290" s="13" t="s">
        <v>84</v>
      </c>
      <c r="AW290" s="13" t="s">
        <v>3</v>
      </c>
      <c r="AX290" s="13" t="s">
        <v>82</v>
      </c>
      <c r="AY290" s="161" t="s">
        <v>172</v>
      </c>
    </row>
    <row r="291" spans="1:65" s="2" customFormat="1" ht="21.75" customHeight="1">
      <c r="A291" s="29"/>
      <c r="B291" s="142"/>
      <c r="C291" s="143" t="s">
        <v>467</v>
      </c>
      <c r="D291" s="143" t="s">
        <v>174</v>
      </c>
      <c r="E291" s="144" t="s">
        <v>468</v>
      </c>
      <c r="F291" s="145" t="s">
        <v>469</v>
      </c>
      <c r="G291" s="146" t="s">
        <v>177</v>
      </c>
      <c r="H291" s="147">
        <v>47</v>
      </c>
      <c r="I291" s="148"/>
      <c r="J291" s="148">
        <f>ROUND(I291*H291,2)</f>
        <v>0</v>
      </c>
      <c r="K291" s="149"/>
      <c r="L291" s="30"/>
      <c r="M291" s="150" t="s">
        <v>1</v>
      </c>
      <c r="N291" s="151" t="s">
        <v>39</v>
      </c>
      <c r="O291" s="152">
        <v>0.004</v>
      </c>
      <c r="P291" s="152">
        <f>O291*H291</f>
        <v>0.188</v>
      </c>
      <c r="Q291" s="152">
        <v>0</v>
      </c>
      <c r="R291" s="152">
        <f>Q291*H291</f>
        <v>0</v>
      </c>
      <c r="S291" s="152">
        <v>0</v>
      </c>
      <c r="T291" s="153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54" t="s">
        <v>178</v>
      </c>
      <c r="AT291" s="154" t="s">
        <v>174</v>
      </c>
      <c r="AU291" s="154" t="s">
        <v>84</v>
      </c>
      <c r="AY291" s="17" t="s">
        <v>172</v>
      </c>
      <c r="BE291" s="155">
        <f>IF(N291="základní",J291,0)</f>
        <v>0</v>
      </c>
      <c r="BF291" s="155">
        <f>IF(N291="snížená",J291,0)</f>
        <v>0</v>
      </c>
      <c r="BG291" s="155">
        <f>IF(N291="zákl. přenesená",J291,0)</f>
        <v>0</v>
      </c>
      <c r="BH291" s="155">
        <f>IF(N291="sníž. přenesená",J291,0)</f>
        <v>0</v>
      </c>
      <c r="BI291" s="155">
        <f>IF(N291="nulová",J291,0)</f>
        <v>0</v>
      </c>
      <c r="BJ291" s="17" t="s">
        <v>82</v>
      </c>
      <c r="BK291" s="155">
        <f>ROUND(I291*H291,2)</f>
        <v>0</v>
      </c>
      <c r="BL291" s="17" t="s">
        <v>178</v>
      </c>
      <c r="BM291" s="154" t="s">
        <v>470</v>
      </c>
    </row>
    <row r="292" spans="1:47" s="2" customFormat="1" ht="19.5">
      <c r="A292" s="29"/>
      <c r="B292" s="30"/>
      <c r="C292" s="29"/>
      <c r="D292" s="156" t="s">
        <v>180</v>
      </c>
      <c r="E292" s="29"/>
      <c r="F292" s="157" t="s">
        <v>471</v>
      </c>
      <c r="G292" s="29"/>
      <c r="H292" s="29"/>
      <c r="I292" s="29"/>
      <c r="J292" s="29"/>
      <c r="K292" s="29"/>
      <c r="L292" s="30"/>
      <c r="M292" s="158"/>
      <c r="N292" s="159"/>
      <c r="O292" s="55"/>
      <c r="P292" s="55"/>
      <c r="Q292" s="55"/>
      <c r="R292" s="55"/>
      <c r="S292" s="55"/>
      <c r="T292" s="56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T292" s="17" t="s">
        <v>180</v>
      </c>
      <c r="AU292" s="17" t="s">
        <v>84</v>
      </c>
    </row>
    <row r="293" spans="2:51" s="13" customFormat="1" ht="12">
      <c r="B293" s="160"/>
      <c r="D293" s="156" t="s">
        <v>182</v>
      </c>
      <c r="E293" s="161" t="s">
        <v>1</v>
      </c>
      <c r="F293" s="162" t="s">
        <v>472</v>
      </c>
      <c r="H293" s="163">
        <v>47</v>
      </c>
      <c r="L293" s="160"/>
      <c r="M293" s="164"/>
      <c r="N293" s="165"/>
      <c r="O293" s="165"/>
      <c r="P293" s="165"/>
      <c r="Q293" s="165"/>
      <c r="R293" s="165"/>
      <c r="S293" s="165"/>
      <c r="T293" s="166"/>
      <c r="AT293" s="161" t="s">
        <v>182</v>
      </c>
      <c r="AU293" s="161" t="s">
        <v>84</v>
      </c>
      <c r="AV293" s="13" t="s">
        <v>84</v>
      </c>
      <c r="AW293" s="13" t="s">
        <v>31</v>
      </c>
      <c r="AX293" s="13" t="s">
        <v>82</v>
      </c>
      <c r="AY293" s="161" t="s">
        <v>172</v>
      </c>
    </row>
    <row r="294" spans="1:65" s="2" customFormat="1" ht="21.75" customHeight="1">
      <c r="A294" s="29"/>
      <c r="B294" s="142"/>
      <c r="C294" s="143" t="s">
        <v>473</v>
      </c>
      <c r="D294" s="143" t="s">
        <v>174</v>
      </c>
      <c r="E294" s="144" t="s">
        <v>474</v>
      </c>
      <c r="F294" s="145" t="s">
        <v>475</v>
      </c>
      <c r="G294" s="146" t="s">
        <v>177</v>
      </c>
      <c r="H294" s="147">
        <v>47</v>
      </c>
      <c r="I294" s="148"/>
      <c r="J294" s="148">
        <f>ROUND(I294*H294,2)</f>
        <v>0</v>
      </c>
      <c r="K294" s="149"/>
      <c r="L294" s="30"/>
      <c r="M294" s="150" t="s">
        <v>1</v>
      </c>
      <c r="N294" s="151" t="s">
        <v>39</v>
      </c>
      <c r="O294" s="152">
        <v>0.214</v>
      </c>
      <c r="P294" s="152">
        <f>O294*H294</f>
        <v>10.058</v>
      </c>
      <c r="Q294" s="152">
        <v>0</v>
      </c>
      <c r="R294" s="152">
        <f>Q294*H294</f>
        <v>0</v>
      </c>
      <c r="S294" s="152">
        <v>0</v>
      </c>
      <c r="T294" s="153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54" t="s">
        <v>178</v>
      </c>
      <c r="AT294" s="154" t="s">
        <v>174</v>
      </c>
      <c r="AU294" s="154" t="s">
        <v>84</v>
      </c>
      <c r="AY294" s="17" t="s">
        <v>172</v>
      </c>
      <c r="BE294" s="155">
        <f>IF(N294="základní",J294,0)</f>
        <v>0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7" t="s">
        <v>82</v>
      </c>
      <c r="BK294" s="155">
        <f>ROUND(I294*H294,2)</f>
        <v>0</v>
      </c>
      <c r="BL294" s="17" t="s">
        <v>178</v>
      </c>
      <c r="BM294" s="154" t="s">
        <v>476</v>
      </c>
    </row>
    <row r="295" spans="1:47" s="2" customFormat="1" ht="29.25">
      <c r="A295" s="29"/>
      <c r="B295" s="30"/>
      <c r="C295" s="29"/>
      <c r="D295" s="156" t="s">
        <v>180</v>
      </c>
      <c r="E295" s="29"/>
      <c r="F295" s="157" t="s">
        <v>477</v>
      </c>
      <c r="G295" s="29"/>
      <c r="H295" s="29"/>
      <c r="I295" s="29"/>
      <c r="J295" s="29"/>
      <c r="K295" s="29"/>
      <c r="L295" s="30"/>
      <c r="M295" s="158"/>
      <c r="N295" s="159"/>
      <c r="O295" s="55"/>
      <c r="P295" s="55"/>
      <c r="Q295" s="55"/>
      <c r="R295" s="55"/>
      <c r="S295" s="55"/>
      <c r="T295" s="56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T295" s="17" t="s">
        <v>180</v>
      </c>
      <c r="AU295" s="17" t="s">
        <v>84</v>
      </c>
    </row>
    <row r="296" spans="1:65" s="2" customFormat="1" ht="16.5" customHeight="1">
      <c r="A296" s="29"/>
      <c r="B296" s="142"/>
      <c r="C296" s="143" t="s">
        <v>478</v>
      </c>
      <c r="D296" s="143" t="s">
        <v>174</v>
      </c>
      <c r="E296" s="144" t="s">
        <v>479</v>
      </c>
      <c r="F296" s="145" t="s">
        <v>480</v>
      </c>
      <c r="G296" s="146" t="s">
        <v>177</v>
      </c>
      <c r="H296" s="147">
        <v>47</v>
      </c>
      <c r="I296" s="148"/>
      <c r="J296" s="148">
        <f>ROUND(I296*H296,2)</f>
        <v>0</v>
      </c>
      <c r="K296" s="149"/>
      <c r="L296" s="30"/>
      <c r="M296" s="150" t="s">
        <v>1</v>
      </c>
      <c r="N296" s="151" t="s">
        <v>39</v>
      </c>
      <c r="O296" s="152">
        <v>0.002</v>
      </c>
      <c r="P296" s="152">
        <f>O296*H296</f>
        <v>0.094</v>
      </c>
      <c r="Q296" s="152">
        <v>0</v>
      </c>
      <c r="R296" s="152">
        <f>Q296*H296</f>
        <v>0</v>
      </c>
      <c r="S296" s="152">
        <v>0</v>
      </c>
      <c r="T296" s="153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4" t="s">
        <v>178</v>
      </c>
      <c r="AT296" s="154" t="s">
        <v>174</v>
      </c>
      <c r="AU296" s="154" t="s">
        <v>84</v>
      </c>
      <c r="AY296" s="17" t="s">
        <v>172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7" t="s">
        <v>82</v>
      </c>
      <c r="BK296" s="155">
        <f>ROUND(I296*H296,2)</f>
        <v>0</v>
      </c>
      <c r="BL296" s="17" t="s">
        <v>178</v>
      </c>
      <c r="BM296" s="154" t="s">
        <v>481</v>
      </c>
    </row>
    <row r="297" spans="1:47" s="2" customFormat="1" ht="19.5">
      <c r="A297" s="29"/>
      <c r="B297" s="30"/>
      <c r="C297" s="29"/>
      <c r="D297" s="156" t="s">
        <v>180</v>
      </c>
      <c r="E297" s="29"/>
      <c r="F297" s="157" t="s">
        <v>482</v>
      </c>
      <c r="G297" s="29"/>
      <c r="H297" s="29"/>
      <c r="I297" s="29"/>
      <c r="J297" s="29"/>
      <c r="K297" s="29"/>
      <c r="L297" s="30"/>
      <c r="M297" s="158"/>
      <c r="N297" s="159"/>
      <c r="O297" s="55"/>
      <c r="P297" s="55"/>
      <c r="Q297" s="55"/>
      <c r="R297" s="55"/>
      <c r="S297" s="55"/>
      <c r="T297" s="56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T297" s="17" t="s">
        <v>180</v>
      </c>
      <c r="AU297" s="17" t="s">
        <v>84</v>
      </c>
    </row>
    <row r="298" spans="1:65" s="2" customFormat="1" ht="21.75" customHeight="1">
      <c r="A298" s="29"/>
      <c r="B298" s="142"/>
      <c r="C298" s="143" t="s">
        <v>483</v>
      </c>
      <c r="D298" s="143" t="s">
        <v>174</v>
      </c>
      <c r="E298" s="144" t="s">
        <v>484</v>
      </c>
      <c r="F298" s="145" t="s">
        <v>485</v>
      </c>
      <c r="G298" s="146" t="s">
        <v>177</v>
      </c>
      <c r="H298" s="147">
        <v>47</v>
      </c>
      <c r="I298" s="148"/>
      <c r="J298" s="148">
        <f>ROUND(I298*H298,2)</f>
        <v>0</v>
      </c>
      <c r="K298" s="149"/>
      <c r="L298" s="30"/>
      <c r="M298" s="150" t="s">
        <v>1</v>
      </c>
      <c r="N298" s="151" t="s">
        <v>39</v>
      </c>
      <c r="O298" s="152">
        <v>0.071</v>
      </c>
      <c r="P298" s="152">
        <f>O298*H298</f>
        <v>3.3369999999999997</v>
      </c>
      <c r="Q298" s="152">
        <v>0</v>
      </c>
      <c r="R298" s="152">
        <f>Q298*H298</f>
        <v>0</v>
      </c>
      <c r="S298" s="152">
        <v>0</v>
      </c>
      <c r="T298" s="153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54" t="s">
        <v>178</v>
      </c>
      <c r="AT298" s="154" t="s">
        <v>174</v>
      </c>
      <c r="AU298" s="154" t="s">
        <v>84</v>
      </c>
      <c r="AY298" s="17" t="s">
        <v>172</v>
      </c>
      <c r="BE298" s="155">
        <f>IF(N298="základní",J298,0)</f>
        <v>0</v>
      </c>
      <c r="BF298" s="155">
        <f>IF(N298="snížená",J298,0)</f>
        <v>0</v>
      </c>
      <c r="BG298" s="155">
        <f>IF(N298="zákl. přenesená",J298,0)</f>
        <v>0</v>
      </c>
      <c r="BH298" s="155">
        <f>IF(N298="sníž. přenesená",J298,0)</f>
        <v>0</v>
      </c>
      <c r="BI298" s="155">
        <f>IF(N298="nulová",J298,0)</f>
        <v>0</v>
      </c>
      <c r="BJ298" s="17" t="s">
        <v>82</v>
      </c>
      <c r="BK298" s="155">
        <f>ROUND(I298*H298,2)</f>
        <v>0</v>
      </c>
      <c r="BL298" s="17" t="s">
        <v>178</v>
      </c>
      <c r="BM298" s="154" t="s">
        <v>486</v>
      </c>
    </row>
    <row r="299" spans="1:47" s="2" customFormat="1" ht="29.25">
      <c r="A299" s="29"/>
      <c r="B299" s="30"/>
      <c r="C299" s="29"/>
      <c r="D299" s="156" t="s">
        <v>180</v>
      </c>
      <c r="E299" s="29"/>
      <c r="F299" s="157" t="s">
        <v>487</v>
      </c>
      <c r="G299" s="29"/>
      <c r="H299" s="29"/>
      <c r="I299" s="29"/>
      <c r="J299" s="29"/>
      <c r="K299" s="29"/>
      <c r="L299" s="30"/>
      <c r="M299" s="158"/>
      <c r="N299" s="159"/>
      <c r="O299" s="55"/>
      <c r="P299" s="55"/>
      <c r="Q299" s="55"/>
      <c r="R299" s="55"/>
      <c r="S299" s="55"/>
      <c r="T299" s="56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T299" s="17" t="s">
        <v>180</v>
      </c>
      <c r="AU299" s="17" t="s">
        <v>84</v>
      </c>
    </row>
    <row r="300" spans="1:65" s="2" customFormat="1" ht="21.75" customHeight="1">
      <c r="A300" s="29"/>
      <c r="B300" s="142"/>
      <c r="C300" s="143" t="s">
        <v>488</v>
      </c>
      <c r="D300" s="143" t="s">
        <v>174</v>
      </c>
      <c r="E300" s="144" t="s">
        <v>489</v>
      </c>
      <c r="F300" s="145" t="s">
        <v>490</v>
      </c>
      <c r="G300" s="146" t="s">
        <v>209</v>
      </c>
      <c r="H300" s="147">
        <v>94</v>
      </c>
      <c r="I300" s="148"/>
      <c r="J300" s="148">
        <f>ROUND(I300*H300,2)</f>
        <v>0</v>
      </c>
      <c r="K300" s="149"/>
      <c r="L300" s="30"/>
      <c r="M300" s="150" t="s">
        <v>1</v>
      </c>
      <c r="N300" s="151" t="s">
        <v>39</v>
      </c>
      <c r="O300" s="152">
        <v>0.154</v>
      </c>
      <c r="P300" s="152">
        <f>O300*H300</f>
        <v>14.475999999999999</v>
      </c>
      <c r="Q300" s="152">
        <v>0.00028</v>
      </c>
      <c r="R300" s="152">
        <f>Q300*H300</f>
        <v>0.026319999999999996</v>
      </c>
      <c r="S300" s="152">
        <v>0</v>
      </c>
      <c r="T300" s="153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4" t="s">
        <v>178</v>
      </c>
      <c r="AT300" s="154" t="s">
        <v>174</v>
      </c>
      <c r="AU300" s="154" t="s">
        <v>84</v>
      </c>
      <c r="AY300" s="17" t="s">
        <v>172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7" t="s">
        <v>82</v>
      </c>
      <c r="BK300" s="155">
        <f>ROUND(I300*H300,2)</f>
        <v>0</v>
      </c>
      <c r="BL300" s="17" t="s">
        <v>178</v>
      </c>
      <c r="BM300" s="154" t="s">
        <v>491</v>
      </c>
    </row>
    <row r="301" spans="1:47" s="2" customFormat="1" ht="29.25">
      <c r="A301" s="29"/>
      <c r="B301" s="30"/>
      <c r="C301" s="29"/>
      <c r="D301" s="156" t="s">
        <v>180</v>
      </c>
      <c r="E301" s="29"/>
      <c r="F301" s="157" t="s">
        <v>492</v>
      </c>
      <c r="G301" s="29"/>
      <c r="H301" s="29"/>
      <c r="I301" s="29"/>
      <c r="J301" s="29"/>
      <c r="K301" s="29"/>
      <c r="L301" s="30"/>
      <c r="M301" s="158"/>
      <c r="N301" s="159"/>
      <c r="O301" s="55"/>
      <c r="P301" s="55"/>
      <c r="Q301" s="55"/>
      <c r="R301" s="55"/>
      <c r="S301" s="55"/>
      <c r="T301" s="5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T301" s="17" t="s">
        <v>180</v>
      </c>
      <c r="AU301" s="17" t="s">
        <v>84</v>
      </c>
    </row>
    <row r="302" spans="2:51" s="13" customFormat="1" ht="12">
      <c r="B302" s="160"/>
      <c r="D302" s="156" t="s">
        <v>182</v>
      </c>
      <c r="E302" s="161" t="s">
        <v>1</v>
      </c>
      <c r="F302" s="162" t="s">
        <v>493</v>
      </c>
      <c r="H302" s="163">
        <v>94</v>
      </c>
      <c r="L302" s="160"/>
      <c r="M302" s="164"/>
      <c r="N302" s="165"/>
      <c r="O302" s="165"/>
      <c r="P302" s="165"/>
      <c r="Q302" s="165"/>
      <c r="R302" s="165"/>
      <c r="S302" s="165"/>
      <c r="T302" s="166"/>
      <c r="AT302" s="161" t="s">
        <v>182</v>
      </c>
      <c r="AU302" s="161" t="s">
        <v>84</v>
      </c>
      <c r="AV302" s="13" t="s">
        <v>84</v>
      </c>
      <c r="AW302" s="13" t="s">
        <v>31</v>
      </c>
      <c r="AX302" s="13" t="s">
        <v>82</v>
      </c>
      <c r="AY302" s="161" t="s">
        <v>172</v>
      </c>
    </row>
    <row r="303" spans="1:65" s="2" customFormat="1" ht="21.75" customHeight="1">
      <c r="A303" s="29"/>
      <c r="B303" s="142"/>
      <c r="C303" s="143" t="s">
        <v>494</v>
      </c>
      <c r="D303" s="143" t="s">
        <v>174</v>
      </c>
      <c r="E303" s="144" t="s">
        <v>495</v>
      </c>
      <c r="F303" s="145" t="s">
        <v>496</v>
      </c>
      <c r="G303" s="146" t="s">
        <v>209</v>
      </c>
      <c r="H303" s="147">
        <v>94</v>
      </c>
      <c r="I303" s="148"/>
      <c r="J303" s="148">
        <f>ROUND(I303*H303,2)</f>
        <v>0</v>
      </c>
      <c r="K303" s="149"/>
      <c r="L303" s="30"/>
      <c r="M303" s="150" t="s">
        <v>1</v>
      </c>
      <c r="N303" s="151" t="s">
        <v>39</v>
      </c>
      <c r="O303" s="152">
        <v>0.12</v>
      </c>
      <c r="P303" s="152">
        <f>O303*H303</f>
        <v>11.28</v>
      </c>
      <c r="Q303" s="152">
        <v>0</v>
      </c>
      <c r="R303" s="152">
        <f>Q303*H303</f>
        <v>0</v>
      </c>
      <c r="S303" s="152">
        <v>0</v>
      </c>
      <c r="T303" s="153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4" t="s">
        <v>178</v>
      </c>
      <c r="AT303" s="154" t="s">
        <v>174</v>
      </c>
      <c r="AU303" s="154" t="s">
        <v>84</v>
      </c>
      <c r="AY303" s="17" t="s">
        <v>172</v>
      </c>
      <c r="BE303" s="155">
        <f>IF(N303="základní",J303,0)</f>
        <v>0</v>
      </c>
      <c r="BF303" s="155">
        <f>IF(N303="snížená",J303,0)</f>
        <v>0</v>
      </c>
      <c r="BG303" s="155">
        <f>IF(N303="zákl. přenesená",J303,0)</f>
        <v>0</v>
      </c>
      <c r="BH303" s="155">
        <f>IF(N303="sníž. přenesená",J303,0)</f>
        <v>0</v>
      </c>
      <c r="BI303" s="155">
        <f>IF(N303="nulová",J303,0)</f>
        <v>0</v>
      </c>
      <c r="BJ303" s="17" t="s">
        <v>82</v>
      </c>
      <c r="BK303" s="155">
        <f>ROUND(I303*H303,2)</f>
        <v>0</v>
      </c>
      <c r="BL303" s="17" t="s">
        <v>178</v>
      </c>
      <c r="BM303" s="154" t="s">
        <v>497</v>
      </c>
    </row>
    <row r="304" spans="1:47" s="2" customFormat="1" ht="19.5">
      <c r="A304" s="29"/>
      <c r="B304" s="30"/>
      <c r="C304" s="29"/>
      <c r="D304" s="156" t="s">
        <v>180</v>
      </c>
      <c r="E304" s="29"/>
      <c r="F304" s="157" t="s">
        <v>498</v>
      </c>
      <c r="G304" s="29"/>
      <c r="H304" s="29"/>
      <c r="I304" s="29"/>
      <c r="J304" s="29"/>
      <c r="K304" s="29"/>
      <c r="L304" s="30"/>
      <c r="M304" s="158"/>
      <c r="N304" s="159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180</v>
      </c>
      <c r="AU304" s="17" t="s">
        <v>84</v>
      </c>
    </row>
    <row r="305" spans="1:65" s="2" customFormat="1" ht="16.5" customHeight="1">
      <c r="A305" s="29"/>
      <c r="B305" s="142"/>
      <c r="C305" s="143" t="s">
        <v>499</v>
      </c>
      <c r="D305" s="143" t="s">
        <v>174</v>
      </c>
      <c r="E305" s="144" t="s">
        <v>500</v>
      </c>
      <c r="F305" s="145" t="s">
        <v>501</v>
      </c>
      <c r="G305" s="146" t="s">
        <v>177</v>
      </c>
      <c r="H305" s="147">
        <v>8</v>
      </c>
      <c r="I305" s="148"/>
      <c r="J305" s="148">
        <f>ROUND(I305*H305,2)</f>
        <v>0</v>
      </c>
      <c r="K305" s="149"/>
      <c r="L305" s="30"/>
      <c r="M305" s="150" t="s">
        <v>1</v>
      </c>
      <c r="N305" s="151" t="s">
        <v>39</v>
      </c>
      <c r="O305" s="152">
        <v>0.052</v>
      </c>
      <c r="P305" s="152">
        <f>O305*H305</f>
        <v>0.416</v>
      </c>
      <c r="Q305" s="152">
        <v>0.23</v>
      </c>
      <c r="R305" s="152">
        <f>Q305*H305</f>
        <v>1.84</v>
      </c>
      <c r="S305" s="152">
        <v>0</v>
      </c>
      <c r="T305" s="153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54" t="s">
        <v>178</v>
      </c>
      <c r="AT305" s="154" t="s">
        <v>174</v>
      </c>
      <c r="AU305" s="154" t="s">
        <v>84</v>
      </c>
      <c r="AY305" s="17" t="s">
        <v>172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7" t="s">
        <v>82</v>
      </c>
      <c r="BK305" s="155">
        <f>ROUND(I305*H305,2)</f>
        <v>0</v>
      </c>
      <c r="BL305" s="17" t="s">
        <v>178</v>
      </c>
      <c r="BM305" s="154" t="s">
        <v>502</v>
      </c>
    </row>
    <row r="306" spans="1:47" s="2" customFormat="1" ht="19.5">
      <c r="A306" s="29"/>
      <c r="B306" s="30"/>
      <c r="C306" s="29"/>
      <c r="D306" s="156" t="s">
        <v>180</v>
      </c>
      <c r="E306" s="29"/>
      <c r="F306" s="157" t="s">
        <v>503</v>
      </c>
      <c r="G306" s="29"/>
      <c r="H306" s="29"/>
      <c r="I306" s="29"/>
      <c r="J306" s="29"/>
      <c r="K306" s="29"/>
      <c r="L306" s="30"/>
      <c r="M306" s="158"/>
      <c r="N306" s="159"/>
      <c r="O306" s="55"/>
      <c r="P306" s="55"/>
      <c r="Q306" s="55"/>
      <c r="R306" s="55"/>
      <c r="S306" s="55"/>
      <c r="T306" s="56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T306" s="17" t="s">
        <v>180</v>
      </c>
      <c r="AU306" s="17" t="s">
        <v>84</v>
      </c>
    </row>
    <row r="307" spans="2:51" s="13" customFormat="1" ht="12">
      <c r="B307" s="160"/>
      <c r="D307" s="156" t="s">
        <v>182</v>
      </c>
      <c r="E307" s="161" t="s">
        <v>1</v>
      </c>
      <c r="F307" s="162" t="s">
        <v>504</v>
      </c>
      <c r="H307" s="163">
        <v>8</v>
      </c>
      <c r="L307" s="160"/>
      <c r="M307" s="164"/>
      <c r="N307" s="165"/>
      <c r="O307" s="165"/>
      <c r="P307" s="165"/>
      <c r="Q307" s="165"/>
      <c r="R307" s="165"/>
      <c r="S307" s="165"/>
      <c r="T307" s="166"/>
      <c r="AT307" s="161" t="s">
        <v>182</v>
      </c>
      <c r="AU307" s="161" t="s">
        <v>84</v>
      </c>
      <c r="AV307" s="13" t="s">
        <v>84</v>
      </c>
      <c r="AW307" s="13" t="s">
        <v>31</v>
      </c>
      <c r="AX307" s="13" t="s">
        <v>82</v>
      </c>
      <c r="AY307" s="161" t="s">
        <v>172</v>
      </c>
    </row>
    <row r="308" spans="2:63" s="12" customFormat="1" ht="22.9" customHeight="1">
      <c r="B308" s="130"/>
      <c r="D308" s="131" t="s">
        <v>73</v>
      </c>
      <c r="E308" s="140" t="s">
        <v>226</v>
      </c>
      <c r="F308" s="140" t="s">
        <v>505</v>
      </c>
      <c r="J308" s="141">
        <f>BK308</f>
        <v>0</v>
      </c>
      <c r="L308" s="130"/>
      <c r="M308" s="134"/>
      <c r="N308" s="135"/>
      <c r="O308" s="135"/>
      <c r="P308" s="136">
        <f>SUM(P309:P415)</f>
        <v>138.45438000000001</v>
      </c>
      <c r="Q308" s="135"/>
      <c r="R308" s="136">
        <f>SUM(R309:R415)</f>
        <v>78.56759339999999</v>
      </c>
      <c r="S308" s="135"/>
      <c r="T308" s="137">
        <f>SUM(T309:T415)</f>
        <v>4.6087359999999995</v>
      </c>
      <c r="AR308" s="131" t="s">
        <v>82</v>
      </c>
      <c r="AT308" s="138" t="s">
        <v>73</v>
      </c>
      <c r="AU308" s="138" t="s">
        <v>82</v>
      </c>
      <c r="AY308" s="131" t="s">
        <v>172</v>
      </c>
      <c r="BK308" s="139">
        <f>SUM(BK309:BK415)</f>
        <v>0</v>
      </c>
    </row>
    <row r="309" spans="1:65" s="2" customFormat="1" ht="21.75" customHeight="1">
      <c r="A309" s="29"/>
      <c r="B309" s="142"/>
      <c r="C309" s="143" t="s">
        <v>506</v>
      </c>
      <c r="D309" s="143" t="s">
        <v>174</v>
      </c>
      <c r="E309" s="144" t="s">
        <v>507</v>
      </c>
      <c r="F309" s="145" t="s">
        <v>508</v>
      </c>
      <c r="G309" s="146" t="s">
        <v>353</v>
      </c>
      <c r="H309" s="147">
        <v>1</v>
      </c>
      <c r="I309" s="148"/>
      <c r="J309" s="148">
        <f>ROUND(I309*H309,2)</f>
        <v>0</v>
      </c>
      <c r="K309" s="149"/>
      <c r="L309" s="30"/>
      <c r="M309" s="150" t="s">
        <v>1</v>
      </c>
      <c r="N309" s="151" t="s">
        <v>39</v>
      </c>
      <c r="O309" s="152">
        <v>0.549</v>
      </c>
      <c r="P309" s="152">
        <f>O309*H309</f>
        <v>0.549</v>
      </c>
      <c r="Q309" s="152">
        <v>0.11241</v>
      </c>
      <c r="R309" s="152">
        <f>Q309*H309</f>
        <v>0.11241</v>
      </c>
      <c r="S309" s="152">
        <v>0</v>
      </c>
      <c r="T309" s="153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4" t="s">
        <v>178</v>
      </c>
      <c r="AT309" s="154" t="s">
        <v>174</v>
      </c>
      <c r="AU309" s="154" t="s">
        <v>84</v>
      </c>
      <c r="AY309" s="17" t="s">
        <v>172</v>
      </c>
      <c r="BE309" s="155">
        <f>IF(N309="základní",J309,0)</f>
        <v>0</v>
      </c>
      <c r="BF309" s="155">
        <f>IF(N309="snížená",J309,0)</f>
        <v>0</v>
      </c>
      <c r="BG309" s="155">
        <f>IF(N309="zákl. přenesená",J309,0)</f>
        <v>0</v>
      </c>
      <c r="BH309" s="155">
        <f>IF(N309="sníž. přenesená",J309,0)</f>
        <v>0</v>
      </c>
      <c r="BI309" s="155">
        <f>IF(N309="nulová",J309,0)</f>
        <v>0</v>
      </c>
      <c r="BJ309" s="17" t="s">
        <v>82</v>
      </c>
      <c r="BK309" s="155">
        <f>ROUND(I309*H309,2)</f>
        <v>0</v>
      </c>
      <c r="BL309" s="17" t="s">
        <v>178</v>
      </c>
      <c r="BM309" s="154" t="s">
        <v>509</v>
      </c>
    </row>
    <row r="310" spans="2:51" s="13" customFormat="1" ht="12">
      <c r="B310" s="160"/>
      <c r="D310" s="156" t="s">
        <v>182</v>
      </c>
      <c r="E310" s="161" t="s">
        <v>1</v>
      </c>
      <c r="F310" s="162" t="s">
        <v>510</v>
      </c>
      <c r="H310" s="163">
        <v>1</v>
      </c>
      <c r="L310" s="160"/>
      <c r="M310" s="164"/>
      <c r="N310" s="165"/>
      <c r="O310" s="165"/>
      <c r="P310" s="165"/>
      <c r="Q310" s="165"/>
      <c r="R310" s="165"/>
      <c r="S310" s="165"/>
      <c r="T310" s="166"/>
      <c r="AT310" s="161" t="s">
        <v>182</v>
      </c>
      <c r="AU310" s="161" t="s">
        <v>84</v>
      </c>
      <c r="AV310" s="13" t="s">
        <v>84</v>
      </c>
      <c r="AW310" s="13" t="s">
        <v>31</v>
      </c>
      <c r="AX310" s="13" t="s">
        <v>82</v>
      </c>
      <c r="AY310" s="161" t="s">
        <v>172</v>
      </c>
    </row>
    <row r="311" spans="1:65" s="2" customFormat="1" ht="16.5" customHeight="1">
      <c r="A311" s="29"/>
      <c r="B311" s="142"/>
      <c r="C311" s="174" t="s">
        <v>511</v>
      </c>
      <c r="D311" s="174" t="s">
        <v>310</v>
      </c>
      <c r="E311" s="175" t="s">
        <v>512</v>
      </c>
      <c r="F311" s="176" t="s">
        <v>513</v>
      </c>
      <c r="G311" s="177" t="s">
        <v>353</v>
      </c>
      <c r="H311" s="178">
        <v>1</v>
      </c>
      <c r="I311" s="179"/>
      <c r="J311" s="179">
        <f>ROUND(I311*H311,2)</f>
        <v>0</v>
      </c>
      <c r="K311" s="180"/>
      <c r="L311" s="181"/>
      <c r="M311" s="182" t="s">
        <v>1</v>
      </c>
      <c r="N311" s="183" t="s">
        <v>39</v>
      </c>
      <c r="O311" s="152">
        <v>0</v>
      </c>
      <c r="P311" s="152">
        <f>O311*H311</f>
        <v>0</v>
      </c>
      <c r="Q311" s="152">
        <v>0.0061</v>
      </c>
      <c r="R311" s="152">
        <f>Q311*H311</f>
        <v>0.0061</v>
      </c>
      <c r="S311" s="152">
        <v>0</v>
      </c>
      <c r="T311" s="153">
        <f>S311*H311</f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54" t="s">
        <v>220</v>
      </c>
      <c r="AT311" s="154" t="s">
        <v>310</v>
      </c>
      <c r="AU311" s="154" t="s">
        <v>84</v>
      </c>
      <c r="AY311" s="17" t="s">
        <v>172</v>
      </c>
      <c r="BE311" s="155">
        <f>IF(N311="základní",J311,0)</f>
        <v>0</v>
      </c>
      <c r="BF311" s="155">
        <f>IF(N311="snížená",J311,0)</f>
        <v>0</v>
      </c>
      <c r="BG311" s="155">
        <f>IF(N311="zákl. přenesená",J311,0)</f>
        <v>0</v>
      </c>
      <c r="BH311" s="155">
        <f>IF(N311="sníž. přenesená",J311,0)</f>
        <v>0</v>
      </c>
      <c r="BI311" s="155">
        <f>IF(N311="nulová",J311,0)</f>
        <v>0</v>
      </c>
      <c r="BJ311" s="17" t="s">
        <v>82</v>
      </c>
      <c r="BK311" s="155">
        <f>ROUND(I311*H311,2)</f>
        <v>0</v>
      </c>
      <c r="BL311" s="17" t="s">
        <v>178</v>
      </c>
      <c r="BM311" s="154" t="s">
        <v>514</v>
      </c>
    </row>
    <row r="312" spans="1:47" s="2" customFormat="1" ht="12">
      <c r="A312" s="29"/>
      <c r="B312" s="30"/>
      <c r="C312" s="29"/>
      <c r="D312" s="156" t="s">
        <v>180</v>
      </c>
      <c r="E312" s="29"/>
      <c r="F312" s="157" t="s">
        <v>513</v>
      </c>
      <c r="G312" s="29"/>
      <c r="H312" s="29"/>
      <c r="I312" s="29"/>
      <c r="J312" s="29"/>
      <c r="K312" s="29"/>
      <c r="L312" s="30"/>
      <c r="M312" s="158"/>
      <c r="N312" s="159"/>
      <c r="O312" s="55"/>
      <c r="P312" s="55"/>
      <c r="Q312" s="55"/>
      <c r="R312" s="55"/>
      <c r="S312" s="55"/>
      <c r="T312" s="56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T312" s="17" t="s">
        <v>180</v>
      </c>
      <c r="AU312" s="17" t="s">
        <v>84</v>
      </c>
    </row>
    <row r="313" spans="1:65" s="2" customFormat="1" ht="16.5" customHeight="1">
      <c r="A313" s="29"/>
      <c r="B313" s="142"/>
      <c r="C313" s="174" t="s">
        <v>515</v>
      </c>
      <c r="D313" s="174" t="s">
        <v>310</v>
      </c>
      <c r="E313" s="175" t="s">
        <v>516</v>
      </c>
      <c r="F313" s="176" t="s">
        <v>517</v>
      </c>
      <c r="G313" s="177" t="s">
        <v>353</v>
      </c>
      <c r="H313" s="178">
        <v>1</v>
      </c>
      <c r="I313" s="179"/>
      <c r="J313" s="179">
        <f>ROUND(I313*H313,2)</f>
        <v>0</v>
      </c>
      <c r="K313" s="180"/>
      <c r="L313" s="181"/>
      <c r="M313" s="182" t="s">
        <v>1</v>
      </c>
      <c r="N313" s="183" t="s">
        <v>39</v>
      </c>
      <c r="O313" s="152">
        <v>0</v>
      </c>
      <c r="P313" s="152">
        <f>O313*H313</f>
        <v>0</v>
      </c>
      <c r="Q313" s="152">
        <v>0.003</v>
      </c>
      <c r="R313" s="152">
        <f>Q313*H313</f>
        <v>0.003</v>
      </c>
      <c r="S313" s="152">
        <v>0</v>
      </c>
      <c r="T313" s="153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4" t="s">
        <v>220</v>
      </c>
      <c r="AT313" s="154" t="s">
        <v>310</v>
      </c>
      <c r="AU313" s="154" t="s">
        <v>84</v>
      </c>
      <c r="AY313" s="17" t="s">
        <v>172</v>
      </c>
      <c r="BE313" s="155">
        <f>IF(N313="základní",J313,0)</f>
        <v>0</v>
      </c>
      <c r="BF313" s="155">
        <f>IF(N313="snížená",J313,0)</f>
        <v>0</v>
      </c>
      <c r="BG313" s="155">
        <f>IF(N313="zákl. přenesená",J313,0)</f>
        <v>0</v>
      </c>
      <c r="BH313" s="155">
        <f>IF(N313="sníž. přenesená",J313,0)</f>
        <v>0</v>
      </c>
      <c r="BI313" s="155">
        <f>IF(N313="nulová",J313,0)</f>
        <v>0</v>
      </c>
      <c r="BJ313" s="17" t="s">
        <v>82</v>
      </c>
      <c r="BK313" s="155">
        <f>ROUND(I313*H313,2)</f>
        <v>0</v>
      </c>
      <c r="BL313" s="17" t="s">
        <v>178</v>
      </c>
      <c r="BM313" s="154" t="s">
        <v>518</v>
      </c>
    </row>
    <row r="314" spans="1:47" s="2" customFormat="1" ht="12">
      <c r="A314" s="29"/>
      <c r="B314" s="30"/>
      <c r="C314" s="29"/>
      <c r="D314" s="156" t="s">
        <v>180</v>
      </c>
      <c r="E314" s="29"/>
      <c r="F314" s="157" t="s">
        <v>517</v>
      </c>
      <c r="G314" s="29"/>
      <c r="H314" s="29"/>
      <c r="I314" s="29"/>
      <c r="J314" s="29"/>
      <c r="K314" s="29"/>
      <c r="L314" s="30"/>
      <c r="M314" s="158"/>
      <c r="N314" s="159"/>
      <c r="O314" s="55"/>
      <c r="P314" s="55"/>
      <c r="Q314" s="55"/>
      <c r="R314" s="55"/>
      <c r="S314" s="55"/>
      <c r="T314" s="56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T314" s="17" t="s">
        <v>180</v>
      </c>
      <c r="AU314" s="17" t="s">
        <v>84</v>
      </c>
    </row>
    <row r="315" spans="1:65" s="2" customFormat="1" ht="21.75" customHeight="1">
      <c r="A315" s="29"/>
      <c r="B315" s="142"/>
      <c r="C315" s="143" t="s">
        <v>519</v>
      </c>
      <c r="D315" s="143" t="s">
        <v>174</v>
      </c>
      <c r="E315" s="144" t="s">
        <v>520</v>
      </c>
      <c r="F315" s="145" t="s">
        <v>521</v>
      </c>
      <c r="G315" s="146" t="s">
        <v>209</v>
      </c>
      <c r="H315" s="147">
        <v>24.6</v>
      </c>
      <c r="I315" s="148"/>
      <c r="J315" s="148">
        <f>ROUND(I315*H315,2)</f>
        <v>0</v>
      </c>
      <c r="K315" s="149"/>
      <c r="L315" s="30"/>
      <c r="M315" s="150" t="s">
        <v>1</v>
      </c>
      <c r="N315" s="151" t="s">
        <v>39</v>
      </c>
      <c r="O315" s="152">
        <v>0.268</v>
      </c>
      <c r="P315" s="152">
        <f>O315*H315</f>
        <v>6.5928</v>
      </c>
      <c r="Q315" s="152">
        <v>0.1554</v>
      </c>
      <c r="R315" s="152">
        <f>Q315*H315</f>
        <v>3.8228400000000007</v>
      </c>
      <c r="S315" s="152">
        <v>0</v>
      </c>
      <c r="T315" s="153">
        <f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4" t="s">
        <v>178</v>
      </c>
      <c r="AT315" s="154" t="s">
        <v>174</v>
      </c>
      <c r="AU315" s="154" t="s">
        <v>84</v>
      </c>
      <c r="AY315" s="17" t="s">
        <v>172</v>
      </c>
      <c r="BE315" s="155">
        <f>IF(N315="základní",J315,0)</f>
        <v>0</v>
      </c>
      <c r="BF315" s="155">
        <f>IF(N315="snížená",J315,0)</f>
        <v>0</v>
      </c>
      <c r="BG315" s="155">
        <f>IF(N315="zákl. přenesená",J315,0)</f>
        <v>0</v>
      </c>
      <c r="BH315" s="155">
        <f>IF(N315="sníž. přenesená",J315,0)</f>
        <v>0</v>
      </c>
      <c r="BI315" s="155">
        <f>IF(N315="nulová",J315,0)</f>
        <v>0</v>
      </c>
      <c r="BJ315" s="17" t="s">
        <v>82</v>
      </c>
      <c r="BK315" s="155">
        <f>ROUND(I315*H315,2)</f>
        <v>0</v>
      </c>
      <c r="BL315" s="17" t="s">
        <v>178</v>
      </c>
      <c r="BM315" s="154" t="s">
        <v>522</v>
      </c>
    </row>
    <row r="316" spans="1:47" s="2" customFormat="1" ht="19.5">
      <c r="A316" s="29"/>
      <c r="B316" s="30"/>
      <c r="C316" s="29"/>
      <c r="D316" s="156" t="s">
        <v>180</v>
      </c>
      <c r="E316" s="29"/>
      <c r="F316" s="157" t="s">
        <v>521</v>
      </c>
      <c r="G316" s="29"/>
      <c r="H316" s="29"/>
      <c r="I316" s="29"/>
      <c r="J316" s="29"/>
      <c r="K316" s="29"/>
      <c r="L316" s="30"/>
      <c r="M316" s="158"/>
      <c r="N316" s="159"/>
      <c r="O316" s="55"/>
      <c r="P316" s="55"/>
      <c r="Q316" s="55"/>
      <c r="R316" s="55"/>
      <c r="S316" s="55"/>
      <c r="T316" s="56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T316" s="17" t="s">
        <v>180</v>
      </c>
      <c r="AU316" s="17" t="s">
        <v>84</v>
      </c>
    </row>
    <row r="317" spans="2:51" s="13" customFormat="1" ht="22.5">
      <c r="B317" s="160"/>
      <c r="D317" s="156" t="s">
        <v>182</v>
      </c>
      <c r="E317" s="161" t="s">
        <v>119</v>
      </c>
      <c r="F317" s="162" t="s">
        <v>523</v>
      </c>
      <c r="H317" s="163">
        <v>22.6</v>
      </c>
      <c r="L317" s="160"/>
      <c r="M317" s="164"/>
      <c r="N317" s="165"/>
      <c r="O317" s="165"/>
      <c r="P317" s="165"/>
      <c r="Q317" s="165"/>
      <c r="R317" s="165"/>
      <c r="S317" s="165"/>
      <c r="T317" s="166"/>
      <c r="AT317" s="161" t="s">
        <v>182</v>
      </c>
      <c r="AU317" s="161" t="s">
        <v>84</v>
      </c>
      <c r="AV317" s="13" t="s">
        <v>84</v>
      </c>
      <c r="AW317" s="13" t="s">
        <v>31</v>
      </c>
      <c r="AX317" s="13" t="s">
        <v>74</v>
      </c>
      <c r="AY317" s="161" t="s">
        <v>172</v>
      </c>
    </row>
    <row r="318" spans="2:51" s="13" customFormat="1" ht="12">
      <c r="B318" s="160"/>
      <c r="D318" s="156" t="s">
        <v>182</v>
      </c>
      <c r="E318" s="161" t="s">
        <v>129</v>
      </c>
      <c r="F318" s="162" t="s">
        <v>524</v>
      </c>
      <c r="H318" s="163">
        <v>2</v>
      </c>
      <c r="L318" s="160"/>
      <c r="M318" s="164"/>
      <c r="N318" s="165"/>
      <c r="O318" s="165"/>
      <c r="P318" s="165"/>
      <c r="Q318" s="165"/>
      <c r="R318" s="165"/>
      <c r="S318" s="165"/>
      <c r="T318" s="166"/>
      <c r="AT318" s="161" t="s">
        <v>182</v>
      </c>
      <c r="AU318" s="161" t="s">
        <v>84</v>
      </c>
      <c r="AV318" s="13" t="s">
        <v>84</v>
      </c>
      <c r="AW318" s="13" t="s">
        <v>31</v>
      </c>
      <c r="AX318" s="13" t="s">
        <v>74</v>
      </c>
      <c r="AY318" s="161" t="s">
        <v>172</v>
      </c>
    </row>
    <row r="319" spans="2:51" s="14" customFormat="1" ht="12">
      <c r="B319" s="167"/>
      <c r="D319" s="156" t="s">
        <v>182</v>
      </c>
      <c r="E319" s="168" t="s">
        <v>1</v>
      </c>
      <c r="F319" s="169" t="s">
        <v>195</v>
      </c>
      <c r="H319" s="170">
        <v>24.6</v>
      </c>
      <c r="L319" s="167"/>
      <c r="M319" s="171"/>
      <c r="N319" s="172"/>
      <c r="O319" s="172"/>
      <c r="P319" s="172"/>
      <c r="Q319" s="172"/>
      <c r="R319" s="172"/>
      <c r="S319" s="172"/>
      <c r="T319" s="173"/>
      <c r="AT319" s="168" t="s">
        <v>182</v>
      </c>
      <c r="AU319" s="168" t="s">
        <v>84</v>
      </c>
      <c r="AV319" s="14" t="s">
        <v>178</v>
      </c>
      <c r="AW319" s="14" t="s">
        <v>31</v>
      </c>
      <c r="AX319" s="14" t="s">
        <v>82</v>
      </c>
      <c r="AY319" s="168" t="s">
        <v>172</v>
      </c>
    </row>
    <row r="320" spans="1:65" s="2" customFormat="1" ht="16.5" customHeight="1">
      <c r="A320" s="29"/>
      <c r="B320" s="142"/>
      <c r="C320" s="174" t="s">
        <v>525</v>
      </c>
      <c r="D320" s="174" t="s">
        <v>310</v>
      </c>
      <c r="E320" s="175" t="s">
        <v>526</v>
      </c>
      <c r="F320" s="176" t="s">
        <v>527</v>
      </c>
      <c r="G320" s="177" t="s">
        <v>209</v>
      </c>
      <c r="H320" s="178">
        <v>23.278</v>
      </c>
      <c r="I320" s="179"/>
      <c r="J320" s="179">
        <f>ROUND(I320*H320,2)</f>
        <v>0</v>
      </c>
      <c r="K320" s="180"/>
      <c r="L320" s="181"/>
      <c r="M320" s="182" t="s">
        <v>1</v>
      </c>
      <c r="N320" s="183" t="s">
        <v>39</v>
      </c>
      <c r="O320" s="152">
        <v>0</v>
      </c>
      <c r="P320" s="152">
        <f>O320*H320</f>
        <v>0</v>
      </c>
      <c r="Q320" s="152">
        <v>0.0483</v>
      </c>
      <c r="R320" s="152">
        <f>Q320*H320</f>
        <v>1.1243274</v>
      </c>
      <c r="S320" s="152">
        <v>0</v>
      </c>
      <c r="T320" s="153">
        <f>S320*H320</f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54" t="s">
        <v>220</v>
      </c>
      <c r="AT320" s="154" t="s">
        <v>310</v>
      </c>
      <c r="AU320" s="154" t="s">
        <v>84</v>
      </c>
      <c r="AY320" s="17" t="s">
        <v>172</v>
      </c>
      <c r="BE320" s="155">
        <f>IF(N320="základní",J320,0)</f>
        <v>0</v>
      </c>
      <c r="BF320" s="155">
        <f>IF(N320="snížená",J320,0)</f>
        <v>0</v>
      </c>
      <c r="BG320" s="155">
        <f>IF(N320="zákl. přenesená",J320,0)</f>
        <v>0</v>
      </c>
      <c r="BH320" s="155">
        <f>IF(N320="sníž. přenesená",J320,0)</f>
        <v>0</v>
      </c>
      <c r="BI320" s="155">
        <f>IF(N320="nulová",J320,0)</f>
        <v>0</v>
      </c>
      <c r="BJ320" s="17" t="s">
        <v>82</v>
      </c>
      <c r="BK320" s="155">
        <f>ROUND(I320*H320,2)</f>
        <v>0</v>
      </c>
      <c r="BL320" s="17" t="s">
        <v>178</v>
      </c>
      <c r="BM320" s="154" t="s">
        <v>528</v>
      </c>
    </row>
    <row r="321" spans="2:51" s="13" customFormat="1" ht="12">
      <c r="B321" s="160"/>
      <c r="D321" s="156" t="s">
        <v>182</v>
      </c>
      <c r="E321" s="161" t="s">
        <v>1</v>
      </c>
      <c r="F321" s="162" t="s">
        <v>119</v>
      </c>
      <c r="H321" s="163">
        <v>22.6</v>
      </c>
      <c r="L321" s="160"/>
      <c r="M321" s="164"/>
      <c r="N321" s="165"/>
      <c r="O321" s="165"/>
      <c r="P321" s="165"/>
      <c r="Q321" s="165"/>
      <c r="R321" s="165"/>
      <c r="S321" s="165"/>
      <c r="T321" s="166"/>
      <c r="AT321" s="161" t="s">
        <v>182</v>
      </c>
      <c r="AU321" s="161" t="s">
        <v>84</v>
      </c>
      <c r="AV321" s="13" t="s">
        <v>84</v>
      </c>
      <c r="AW321" s="13" t="s">
        <v>31</v>
      </c>
      <c r="AX321" s="13" t="s">
        <v>82</v>
      </c>
      <c r="AY321" s="161" t="s">
        <v>172</v>
      </c>
    </row>
    <row r="322" spans="2:51" s="13" customFormat="1" ht="12">
      <c r="B322" s="160"/>
      <c r="D322" s="156" t="s">
        <v>182</v>
      </c>
      <c r="F322" s="162" t="s">
        <v>529</v>
      </c>
      <c r="H322" s="163">
        <v>23.278</v>
      </c>
      <c r="L322" s="160"/>
      <c r="M322" s="164"/>
      <c r="N322" s="165"/>
      <c r="O322" s="165"/>
      <c r="P322" s="165"/>
      <c r="Q322" s="165"/>
      <c r="R322" s="165"/>
      <c r="S322" s="165"/>
      <c r="T322" s="166"/>
      <c r="AT322" s="161" t="s">
        <v>182</v>
      </c>
      <c r="AU322" s="161" t="s">
        <v>84</v>
      </c>
      <c r="AV322" s="13" t="s">
        <v>84</v>
      </c>
      <c r="AW322" s="13" t="s">
        <v>3</v>
      </c>
      <c r="AX322" s="13" t="s">
        <v>82</v>
      </c>
      <c r="AY322" s="161" t="s">
        <v>172</v>
      </c>
    </row>
    <row r="323" spans="1:65" s="2" customFormat="1" ht="21.75" customHeight="1">
      <c r="A323" s="29"/>
      <c r="B323" s="142"/>
      <c r="C323" s="174" t="s">
        <v>530</v>
      </c>
      <c r="D323" s="174" t="s">
        <v>310</v>
      </c>
      <c r="E323" s="175" t="s">
        <v>531</v>
      </c>
      <c r="F323" s="176" t="s">
        <v>532</v>
      </c>
      <c r="G323" s="177" t="s">
        <v>209</v>
      </c>
      <c r="H323" s="178">
        <v>2.06</v>
      </c>
      <c r="I323" s="179"/>
      <c r="J323" s="179">
        <f>ROUND(I323*H323,2)</f>
        <v>0</v>
      </c>
      <c r="K323" s="180"/>
      <c r="L323" s="181"/>
      <c r="M323" s="182" t="s">
        <v>1</v>
      </c>
      <c r="N323" s="183" t="s">
        <v>39</v>
      </c>
      <c r="O323" s="152">
        <v>0</v>
      </c>
      <c r="P323" s="152">
        <f>O323*H323</f>
        <v>0</v>
      </c>
      <c r="Q323" s="152">
        <v>0.064</v>
      </c>
      <c r="R323" s="152">
        <f>Q323*H323</f>
        <v>0.13184</v>
      </c>
      <c r="S323" s="152">
        <v>0</v>
      </c>
      <c r="T323" s="153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4" t="s">
        <v>220</v>
      </c>
      <c r="AT323" s="154" t="s">
        <v>310</v>
      </c>
      <c r="AU323" s="154" t="s">
        <v>84</v>
      </c>
      <c r="AY323" s="17" t="s">
        <v>172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7" t="s">
        <v>82</v>
      </c>
      <c r="BK323" s="155">
        <f>ROUND(I323*H323,2)</f>
        <v>0</v>
      </c>
      <c r="BL323" s="17" t="s">
        <v>178</v>
      </c>
      <c r="BM323" s="154" t="s">
        <v>533</v>
      </c>
    </row>
    <row r="324" spans="2:51" s="13" customFormat="1" ht="12">
      <c r="B324" s="160"/>
      <c r="D324" s="156" t="s">
        <v>182</v>
      </c>
      <c r="E324" s="161" t="s">
        <v>1</v>
      </c>
      <c r="F324" s="162" t="s">
        <v>129</v>
      </c>
      <c r="H324" s="163">
        <v>2</v>
      </c>
      <c r="L324" s="160"/>
      <c r="M324" s="164"/>
      <c r="N324" s="165"/>
      <c r="O324" s="165"/>
      <c r="P324" s="165"/>
      <c r="Q324" s="165"/>
      <c r="R324" s="165"/>
      <c r="S324" s="165"/>
      <c r="T324" s="166"/>
      <c r="AT324" s="161" t="s">
        <v>182</v>
      </c>
      <c r="AU324" s="161" t="s">
        <v>84</v>
      </c>
      <c r="AV324" s="13" t="s">
        <v>84</v>
      </c>
      <c r="AW324" s="13" t="s">
        <v>31</v>
      </c>
      <c r="AX324" s="13" t="s">
        <v>82</v>
      </c>
      <c r="AY324" s="161" t="s">
        <v>172</v>
      </c>
    </row>
    <row r="325" spans="2:51" s="13" customFormat="1" ht="12">
      <c r="B325" s="160"/>
      <c r="D325" s="156" t="s">
        <v>182</v>
      </c>
      <c r="F325" s="162" t="s">
        <v>534</v>
      </c>
      <c r="H325" s="163">
        <v>2.06</v>
      </c>
      <c r="L325" s="160"/>
      <c r="M325" s="164"/>
      <c r="N325" s="165"/>
      <c r="O325" s="165"/>
      <c r="P325" s="165"/>
      <c r="Q325" s="165"/>
      <c r="R325" s="165"/>
      <c r="S325" s="165"/>
      <c r="T325" s="166"/>
      <c r="AT325" s="161" t="s">
        <v>182</v>
      </c>
      <c r="AU325" s="161" t="s">
        <v>84</v>
      </c>
      <c r="AV325" s="13" t="s">
        <v>84</v>
      </c>
      <c r="AW325" s="13" t="s">
        <v>3</v>
      </c>
      <c r="AX325" s="13" t="s">
        <v>82</v>
      </c>
      <c r="AY325" s="161" t="s">
        <v>172</v>
      </c>
    </row>
    <row r="326" spans="1:65" s="2" customFormat="1" ht="21.75" customHeight="1">
      <c r="A326" s="29"/>
      <c r="B326" s="142"/>
      <c r="C326" s="143" t="s">
        <v>535</v>
      </c>
      <c r="D326" s="143" t="s">
        <v>174</v>
      </c>
      <c r="E326" s="144" t="s">
        <v>536</v>
      </c>
      <c r="F326" s="145" t="s">
        <v>537</v>
      </c>
      <c r="G326" s="146" t="s">
        <v>209</v>
      </c>
      <c r="H326" s="147">
        <v>157.6</v>
      </c>
      <c r="I326" s="148"/>
      <c r="J326" s="148">
        <f>ROUND(I326*H326,2)</f>
        <v>0</v>
      </c>
      <c r="K326" s="149"/>
      <c r="L326" s="30"/>
      <c r="M326" s="150" t="s">
        <v>1</v>
      </c>
      <c r="N326" s="151" t="s">
        <v>39</v>
      </c>
      <c r="O326" s="152">
        <v>0.216</v>
      </c>
      <c r="P326" s="152">
        <f>O326*H326</f>
        <v>34.041599999999995</v>
      </c>
      <c r="Q326" s="152">
        <v>0.1295</v>
      </c>
      <c r="R326" s="152">
        <f>Q326*H326</f>
        <v>20.4092</v>
      </c>
      <c r="S326" s="152">
        <v>0</v>
      </c>
      <c r="T326" s="153">
        <f>S326*H326</f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54" t="s">
        <v>178</v>
      </c>
      <c r="AT326" s="154" t="s">
        <v>174</v>
      </c>
      <c r="AU326" s="154" t="s">
        <v>84</v>
      </c>
      <c r="AY326" s="17" t="s">
        <v>172</v>
      </c>
      <c r="BE326" s="155">
        <f>IF(N326="základní",J326,0)</f>
        <v>0</v>
      </c>
      <c r="BF326" s="155">
        <f>IF(N326="snížená",J326,0)</f>
        <v>0</v>
      </c>
      <c r="BG326" s="155">
        <f>IF(N326="zákl. přenesená",J326,0)</f>
        <v>0</v>
      </c>
      <c r="BH326" s="155">
        <f>IF(N326="sníž. přenesená",J326,0)</f>
        <v>0</v>
      </c>
      <c r="BI326" s="155">
        <f>IF(N326="nulová",J326,0)</f>
        <v>0</v>
      </c>
      <c r="BJ326" s="17" t="s">
        <v>82</v>
      </c>
      <c r="BK326" s="155">
        <f>ROUND(I326*H326,2)</f>
        <v>0</v>
      </c>
      <c r="BL326" s="17" t="s">
        <v>178</v>
      </c>
      <c r="BM326" s="154" t="s">
        <v>538</v>
      </c>
    </row>
    <row r="327" spans="1:47" s="2" customFormat="1" ht="29.25">
      <c r="A327" s="29"/>
      <c r="B327" s="30"/>
      <c r="C327" s="29"/>
      <c r="D327" s="156" t="s">
        <v>180</v>
      </c>
      <c r="E327" s="29"/>
      <c r="F327" s="157" t="s">
        <v>539</v>
      </c>
      <c r="G327" s="29"/>
      <c r="H327" s="29"/>
      <c r="I327" s="29"/>
      <c r="J327" s="29"/>
      <c r="K327" s="29"/>
      <c r="L327" s="30"/>
      <c r="M327" s="158"/>
      <c r="N327" s="159"/>
      <c r="O327" s="55"/>
      <c r="P327" s="55"/>
      <c r="Q327" s="55"/>
      <c r="R327" s="55"/>
      <c r="S327" s="55"/>
      <c r="T327" s="56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T327" s="17" t="s">
        <v>180</v>
      </c>
      <c r="AU327" s="17" t="s">
        <v>84</v>
      </c>
    </row>
    <row r="328" spans="2:51" s="13" customFormat="1" ht="22.5">
      <c r="B328" s="160"/>
      <c r="D328" s="156" t="s">
        <v>182</v>
      </c>
      <c r="E328" s="161" t="s">
        <v>123</v>
      </c>
      <c r="F328" s="162" t="s">
        <v>540</v>
      </c>
      <c r="H328" s="163">
        <v>90</v>
      </c>
      <c r="L328" s="160"/>
      <c r="M328" s="164"/>
      <c r="N328" s="165"/>
      <c r="O328" s="165"/>
      <c r="P328" s="165"/>
      <c r="Q328" s="165"/>
      <c r="R328" s="165"/>
      <c r="S328" s="165"/>
      <c r="T328" s="166"/>
      <c r="AT328" s="161" t="s">
        <v>182</v>
      </c>
      <c r="AU328" s="161" t="s">
        <v>84</v>
      </c>
      <c r="AV328" s="13" t="s">
        <v>84</v>
      </c>
      <c r="AW328" s="13" t="s">
        <v>31</v>
      </c>
      <c r="AX328" s="13" t="s">
        <v>74</v>
      </c>
      <c r="AY328" s="161" t="s">
        <v>172</v>
      </c>
    </row>
    <row r="329" spans="2:51" s="13" customFormat="1" ht="12">
      <c r="B329" s="160"/>
      <c r="D329" s="156" t="s">
        <v>182</v>
      </c>
      <c r="E329" s="161" t="s">
        <v>121</v>
      </c>
      <c r="F329" s="162" t="s">
        <v>541</v>
      </c>
      <c r="H329" s="163">
        <v>47</v>
      </c>
      <c r="L329" s="160"/>
      <c r="M329" s="164"/>
      <c r="N329" s="165"/>
      <c r="O329" s="165"/>
      <c r="P329" s="165"/>
      <c r="Q329" s="165"/>
      <c r="R329" s="165"/>
      <c r="S329" s="165"/>
      <c r="T329" s="166"/>
      <c r="AT329" s="161" t="s">
        <v>182</v>
      </c>
      <c r="AU329" s="161" t="s">
        <v>84</v>
      </c>
      <c r="AV329" s="13" t="s">
        <v>84</v>
      </c>
      <c r="AW329" s="13" t="s">
        <v>31</v>
      </c>
      <c r="AX329" s="13" t="s">
        <v>74</v>
      </c>
      <c r="AY329" s="161" t="s">
        <v>172</v>
      </c>
    </row>
    <row r="330" spans="2:51" s="13" customFormat="1" ht="22.5">
      <c r="B330" s="160"/>
      <c r="D330" s="156" t="s">
        <v>182</v>
      </c>
      <c r="E330" s="161" t="s">
        <v>125</v>
      </c>
      <c r="F330" s="162" t="s">
        <v>542</v>
      </c>
      <c r="H330" s="163">
        <v>9.5</v>
      </c>
      <c r="L330" s="160"/>
      <c r="M330" s="164"/>
      <c r="N330" s="165"/>
      <c r="O330" s="165"/>
      <c r="P330" s="165"/>
      <c r="Q330" s="165"/>
      <c r="R330" s="165"/>
      <c r="S330" s="165"/>
      <c r="T330" s="166"/>
      <c r="AT330" s="161" t="s">
        <v>182</v>
      </c>
      <c r="AU330" s="161" t="s">
        <v>84</v>
      </c>
      <c r="AV330" s="13" t="s">
        <v>84</v>
      </c>
      <c r="AW330" s="13" t="s">
        <v>31</v>
      </c>
      <c r="AX330" s="13" t="s">
        <v>74</v>
      </c>
      <c r="AY330" s="161" t="s">
        <v>172</v>
      </c>
    </row>
    <row r="331" spans="2:51" s="13" customFormat="1" ht="22.5">
      <c r="B331" s="160"/>
      <c r="D331" s="156" t="s">
        <v>182</v>
      </c>
      <c r="E331" s="161" t="s">
        <v>127</v>
      </c>
      <c r="F331" s="162" t="s">
        <v>543</v>
      </c>
      <c r="H331" s="163">
        <v>11.1</v>
      </c>
      <c r="L331" s="160"/>
      <c r="M331" s="164"/>
      <c r="N331" s="165"/>
      <c r="O331" s="165"/>
      <c r="P331" s="165"/>
      <c r="Q331" s="165"/>
      <c r="R331" s="165"/>
      <c r="S331" s="165"/>
      <c r="T331" s="166"/>
      <c r="AT331" s="161" t="s">
        <v>182</v>
      </c>
      <c r="AU331" s="161" t="s">
        <v>84</v>
      </c>
      <c r="AV331" s="13" t="s">
        <v>84</v>
      </c>
      <c r="AW331" s="13" t="s">
        <v>31</v>
      </c>
      <c r="AX331" s="13" t="s">
        <v>74</v>
      </c>
      <c r="AY331" s="161" t="s">
        <v>172</v>
      </c>
    </row>
    <row r="332" spans="2:51" s="14" customFormat="1" ht="12">
      <c r="B332" s="167"/>
      <c r="D332" s="156" t="s">
        <v>182</v>
      </c>
      <c r="E332" s="168" t="s">
        <v>1</v>
      </c>
      <c r="F332" s="169" t="s">
        <v>195</v>
      </c>
      <c r="H332" s="170">
        <v>157.6</v>
      </c>
      <c r="L332" s="167"/>
      <c r="M332" s="171"/>
      <c r="N332" s="172"/>
      <c r="O332" s="172"/>
      <c r="P332" s="172"/>
      <c r="Q332" s="172"/>
      <c r="R332" s="172"/>
      <c r="S332" s="172"/>
      <c r="T332" s="173"/>
      <c r="AT332" s="168" t="s">
        <v>182</v>
      </c>
      <c r="AU332" s="168" t="s">
        <v>84</v>
      </c>
      <c r="AV332" s="14" t="s">
        <v>178</v>
      </c>
      <c r="AW332" s="14" t="s">
        <v>31</v>
      </c>
      <c r="AX332" s="14" t="s">
        <v>82</v>
      </c>
      <c r="AY332" s="168" t="s">
        <v>172</v>
      </c>
    </row>
    <row r="333" spans="1:65" s="2" customFormat="1" ht="16.5" customHeight="1">
      <c r="A333" s="29"/>
      <c r="B333" s="142"/>
      <c r="C333" s="174" t="s">
        <v>544</v>
      </c>
      <c r="D333" s="174" t="s">
        <v>310</v>
      </c>
      <c r="E333" s="175" t="s">
        <v>545</v>
      </c>
      <c r="F333" s="176" t="s">
        <v>546</v>
      </c>
      <c r="G333" s="177" t="s">
        <v>209</v>
      </c>
      <c r="H333" s="178">
        <v>92.7</v>
      </c>
      <c r="I333" s="179"/>
      <c r="J333" s="179">
        <f>ROUND(I333*H333,2)</f>
        <v>0</v>
      </c>
      <c r="K333" s="180"/>
      <c r="L333" s="181"/>
      <c r="M333" s="182" t="s">
        <v>1</v>
      </c>
      <c r="N333" s="183" t="s">
        <v>39</v>
      </c>
      <c r="O333" s="152">
        <v>0</v>
      </c>
      <c r="P333" s="152">
        <f>O333*H333</f>
        <v>0</v>
      </c>
      <c r="Q333" s="152">
        <v>0.045</v>
      </c>
      <c r="R333" s="152">
        <f>Q333*H333</f>
        <v>4.1715</v>
      </c>
      <c r="S333" s="152">
        <v>0</v>
      </c>
      <c r="T333" s="153">
        <f>S333*H333</f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54" t="s">
        <v>220</v>
      </c>
      <c r="AT333" s="154" t="s">
        <v>310</v>
      </c>
      <c r="AU333" s="154" t="s">
        <v>84</v>
      </c>
      <c r="AY333" s="17" t="s">
        <v>172</v>
      </c>
      <c r="BE333" s="155">
        <f>IF(N333="základní",J333,0)</f>
        <v>0</v>
      </c>
      <c r="BF333" s="155">
        <f>IF(N333="snížená",J333,0)</f>
        <v>0</v>
      </c>
      <c r="BG333" s="155">
        <f>IF(N333="zákl. přenesená",J333,0)</f>
        <v>0</v>
      </c>
      <c r="BH333" s="155">
        <f>IF(N333="sníž. přenesená",J333,0)</f>
        <v>0</v>
      </c>
      <c r="BI333" s="155">
        <f>IF(N333="nulová",J333,0)</f>
        <v>0</v>
      </c>
      <c r="BJ333" s="17" t="s">
        <v>82</v>
      </c>
      <c r="BK333" s="155">
        <f>ROUND(I333*H333,2)</f>
        <v>0</v>
      </c>
      <c r="BL333" s="17" t="s">
        <v>178</v>
      </c>
      <c r="BM333" s="154" t="s">
        <v>547</v>
      </c>
    </row>
    <row r="334" spans="1:47" s="2" customFormat="1" ht="12">
      <c r="A334" s="29"/>
      <c r="B334" s="30"/>
      <c r="C334" s="29"/>
      <c r="D334" s="156" t="s">
        <v>180</v>
      </c>
      <c r="E334" s="29"/>
      <c r="F334" s="157" t="s">
        <v>546</v>
      </c>
      <c r="G334" s="29"/>
      <c r="H334" s="29"/>
      <c r="I334" s="29"/>
      <c r="J334" s="29"/>
      <c r="K334" s="29"/>
      <c r="L334" s="30"/>
      <c r="M334" s="158"/>
      <c r="N334" s="159"/>
      <c r="O334" s="55"/>
      <c r="P334" s="55"/>
      <c r="Q334" s="55"/>
      <c r="R334" s="55"/>
      <c r="S334" s="55"/>
      <c r="T334" s="56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T334" s="17" t="s">
        <v>180</v>
      </c>
      <c r="AU334" s="17" t="s">
        <v>84</v>
      </c>
    </row>
    <row r="335" spans="2:51" s="13" customFormat="1" ht="12">
      <c r="B335" s="160"/>
      <c r="D335" s="156" t="s">
        <v>182</v>
      </c>
      <c r="E335" s="161" t="s">
        <v>1</v>
      </c>
      <c r="F335" s="162" t="s">
        <v>123</v>
      </c>
      <c r="H335" s="163">
        <v>90</v>
      </c>
      <c r="L335" s="160"/>
      <c r="M335" s="164"/>
      <c r="N335" s="165"/>
      <c r="O335" s="165"/>
      <c r="P335" s="165"/>
      <c r="Q335" s="165"/>
      <c r="R335" s="165"/>
      <c r="S335" s="165"/>
      <c r="T335" s="166"/>
      <c r="AT335" s="161" t="s">
        <v>182</v>
      </c>
      <c r="AU335" s="161" t="s">
        <v>84</v>
      </c>
      <c r="AV335" s="13" t="s">
        <v>84</v>
      </c>
      <c r="AW335" s="13" t="s">
        <v>31</v>
      </c>
      <c r="AX335" s="13" t="s">
        <v>82</v>
      </c>
      <c r="AY335" s="161" t="s">
        <v>172</v>
      </c>
    </row>
    <row r="336" spans="2:51" s="13" customFormat="1" ht="12">
      <c r="B336" s="160"/>
      <c r="D336" s="156" t="s">
        <v>182</v>
      </c>
      <c r="F336" s="162" t="s">
        <v>548</v>
      </c>
      <c r="H336" s="163">
        <v>92.7</v>
      </c>
      <c r="L336" s="160"/>
      <c r="M336" s="164"/>
      <c r="N336" s="165"/>
      <c r="O336" s="165"/>
      <c r="P336" s="165"/>
      <c r="Q336" s="165"/>
      <c r="R336" s="165"/>
      <c r="S336" s="165"/>
      <c r="T336" s="166"/>
      <c r="AT336" s="161" t="s">
        <v>182</v>
      </c>
      <c r="AU336" s="161" t="s">
        <v>84</v>
      </c>
      <c r="AV336" s="13" t="s">
        <v>84</v>
      </c>
      <c r="AW336" s="13" t="s">
        <v>3</v>
      </c>
      <c r="AX336" s="13" t="s">
        <v>82</v>
      </c>
      <c r="AY336" s="161" t="s">
        <v>172</v>
      </c>
    </row>
    <row r="337" spans="1:65" s="2" customFormat="1" ht="16.5" customHeight="1">
      <c r="A337" s="29"/>
      <c r="B337" s="142"/>
      <c r="C337" s="174" t="s">
        <v>549</v>
      </c>
      <c r="D337" s="174" t="s">
        <v>310</v>
      </c>
      <c r="E337" s="175" t="s">
        <v>550</v>
      </c>
      <c r="F337" s="176" t="s">
        <v>551</v>
      </c>
      <c r="G337" s="177" t="s">
        <v>209</v>
      </c>
      <c r="H337" s="178">
        <v>48.41</v>
      </c>
      <c r="I337" s="179"/>
      <c r="J337" s="179">
        <f>ROUND(I337*H337,2)</f>
        <v>0</v>
      </c>
      <c r="K337" s="180"/>
      <c r="L337" s="181"/>
      <c r="M337" s="182" t="s">
        <v>1</v>
      </c>
      <c r="N337" s="183" t="s">
        <v>39</v>
      </c>
      <c r="O337" s="152">
        <v>0</v>
      </c>
      <c r="P337" s="152">
        <f>O337*H337</f>
        <v>0</v>
      </c>
      <c r="Q337" s="152">
        <v>0.046</v>
      </c>
      <c r="R337" s="152">
        <f>Q337*H337</f>
        <v>2.22686</v>
      </c>
      <c r="S337" s="152">
        <v>0</v>
      </c>
      <c r="T337" s="153">
        <f>S337*H337</f>
        <v>0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R337" s="154" t="s">
        <v>220</v>
      </c>
      <c r="AT337" s="154" t="s">
        <v>310</v>
      </c>
      <c r="AU337" s="154" t="s">
        <v>84</v>
      </c>
      <c r="AY337" s="17" t="s">
        <v>172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7" t="s">
        <v>82</v>
      </c>
      <c r="BK337" s="155">
        <f>ROUND(I337*H337,2)</f>
        <v>0</v>
      </c>
      <c r="BL337" s="17" t="s">
        <v>178</v>
      </c>
      <c r="BM337" s="154" t="s">
        <v>552</v>
      </c>
    </row>
    <row r="338" spans="1:47" s="2" customFormat="1" ht="12">
      <c r="A338" s="29"/>
      <c r="B338" s="30"/>
      <c r="C338" s="29"/>
      <c r="D338" s="156" t="s">
        <v>180</v>
      </c>
      <c r="E338" s="29"/>
      <c r="F338" s="157" t="s">
        <v>551</v>
      </c>
      <c r="G338" s="29"/>
      <c r="H338" s="29"/>
      <c r="I338" s="29"/>
      <c r="J338" s="29"/>
      <c r="K338" s="29"/>
      <c r="L338" s="30"/>
      <c r="M338" s="158"/>
      <c r="N338" s="159"/>
      <c r="O338" s="55"/>
      <c r="P338" s="55"/>
      <c r="Q338" s="55"/>
      <c r="R338" s="55"/>
      <c r="S338" s="55"/>
      <c r="T338" s="56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T338" s="17" t="s">
        <v>180</v>
      </c>
      <c r="AU338" s="17" t="s">
        <v>84</v>
      </c>
    </row>
    <row r="339" spans="2:51" s="13" customFormat="1" ht="12">
      <c r="B339" s="160"/>
      <c r="D339" s="156" t="s">
        <v>182</v>
      </c>
      <c r="E339" s="161" t="s">
        <v>1</v>
      </c>
      <c r="F339" s="162" t="s">
        <v>121</v>
      </c>
      <c r="H339" s="163">
        <v>47</v>
      </c>
      <c r="L339" s="160"/>
      <c r="M339" s="164"/>
      <c r="N339" s="165"/>
      <c r="O339" s="165"/>
      <c r="P339" s="165"/>
      <c r="Q339" s="165"/>
      <c r="R339" s="165"/>
      <c r="S339" s="165"/>
      <c r="T339" s="166"/>
      <c r="AT339" s="161" t="s">
        <v>182</v>
      </c>
      <c r="AU339" s="161" t="s">
        <v>84</v>
      </c>
      <c r="AV339" s="13" t="s">
        <v>84</v>
      </c>
      <c r="AW339" s="13" t="s">
        <v>31</v>
      </c>
      <c r="AX339" s="13" t="s">
        <v>82</v>
      </c>
      <c r="AY339" s="161" t="s">
        <v>172</v>
      </c>
    </row>
    <row r="340" spans="2:51" s="13" customFormat="1" ht="12">
      <c r="B340" s="160"/>
      <c r="D340" s="156" t="s">
        <v>182</v>
      </c>
      <c r="F340" s="162" t="s">
        <v>553</v>
      </c>
      <c r="H340" s="163">
        <v>48.41</v>
      </c>
      <c r="L340" s="160"/>
      <c r="M340" s="164"/>
      <c r="N340" s="165"/>
      <c r="O340" s="165"/>
      <c r="P340" s="165"/>
      <c r="Q340" s="165"/>
      <c r="R340" s="165"/>
      <c r="S340" s="165"/>
      <c r="T340" s="166"/>
      <c r="AT340" s="161" t="s">
        <v>182</v>
      </c>
      <c r="AU340" s="161" t="s">
        <v>84</v>
      </c>
      <c r="AV340" s="13" t="s">
        <v>84</v>
      </c>
      <c r="AW340" s="13" t="s">
        <v>3</v>
      </c>
      <c r="AX340" s="13" t="s">
        <v>82</v>
      </c>
      <c r="AY340" s="161" t="s">
        <v>172</v>
      </c>
    </row>
    <row r="341" spans="1:65" s="2" customFormat="1" ht="16.5" customHeight="1">
      <c r="A341" s="29"/>
      <c r="B341" s="142"/>
      <c r="C341" s="174" t="s">
        <v>554</v>
      </c>
      <c r="D341" s="174" t="s">
        <v>310</v>
      </c>
      <c r="E341" s="175" t="s">
        <v>555</v>
      </c>
      <c r="F341" s="176" t="s">
        <v>556</v>
      </c>
      <c r="G341" s="177" t="s">
        <v>209</v>
      </c>
      <c r="H341" s="178">
        <v>9.785</v>
      </c>
      <c r="I341" s="179"/>
      <c r="J341" s="179">
        <f>ROUND(I341*H341,2)</f>
        <v>0</v>
      </c>
      <c r="K341" s="180"/>
      <c r="L341" s="181"/>
      <c r="M341" s="182" t="s">
        <v>1</v>
      </c>
      <c r="N341" s="183" t="s">
        <v>39</v>
      </c>
      <c r="O341" s="152">
        <v>0</v>
      </c>
      <c r="P341" s="152">
        <f>O341*H341</f>
        <v>0</v>
      </c>
      <c r="Q341" s="152">
        <v>0.058</v>
      </c>
      <c r="R341" s="152">
        <f>Q341*H341</f>
        <v>0.5675300000000001</v>
      </c>
      <c r="S341" s="152">
        <v>0</v>
      </c>
      <c r="T341" s="153">
        <f>S341*H341</f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54" t="s">
        <v>220</v>
      </c>
      <c r="AT341" s="154" t="s">
        <v>310</v>
      </c>
      <c r="AU341" s="154" t="s">
        <v>84</v>
      </c>
      <c r="AY341" s="17" t="s">
        <v>172</v>
      </c>
      <c r="BE341" s="155">
        <f>IF(N341="základní",J341,0)</f>
        <v>0</v>
      </c>
      <c r="BF341" s="155">
        <f>IF(N341="snížená",J341,0)</f>
        <v>0</v>
      </c>
      <c r="BG341" s="155">
        <f>IF(N341="zákl. přenesená",J341,0)</f>
        <v>0</v>
      </c>
      <c r="BH341" s="155">
        <f>IF(N341="sníž. přenesená",J341,0)</f>
        <v>0</v>
      </c>
      <c r="BI341" s="155">
        <f>IF(N341="nulová",J341,0)</f>
        <v>0</v>
      </c>
      <c r="BJ341" s="17" t="s">
        <v>82</v>
      </c>
      <c r="BK341" s="155">
        <f>ROUND(I341*H341,2)</f>
        <v>0</v>
      </c>
      <c r="BL341" s="17" t="s">
        <v>178</v>
      </c>
      <c r="BM341" s="154" t="s">
        <v>557</v>
      </c>
    </row>
    <row r="342" spans="1:47" s="2" customFormat="1" ht="12">
      <c r="A342" s="29"/>
      <c r="B342" s="30"/>
      <c r="C342" s="29"/>
      <c r="D342" s="156" t="s">
        <v>180</v>
      </c>
      <c r="E342" s="29"/>
      <c r="F342" s="157" t="s">
        <v>556</v>
      </c>
      <c r="G342" s="29"/>
      <c r="H342" s="29"/>
      <c r="I342" s="29"/>
      <c r="J342" s="29"/>
      <c r="K342" s="29"/>
      <c r="L342" s="30"/>
      <c r="M342" s="158"/>
      <c r="N342" s="159"/>
      <c r="O342" s="55"/>
      <c r="P342" s="55"/>
      <c r="Q342" s="55"/>
      <c r="R342" s="55"/>
      <c r="S342" s="55"/>
      <c r="T342" s="56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T342" s="17" t="s">
        <v>180</v>
      </c>
      <c r="AU342" s="17" t="s">
        <v>84</v>
      </c>
    </row>
    <row r="343" spans="2:51" s="13" customFormat="1" ht="12">
      <c r="B343" s="160"/>
      <c r="D343" s="156" t="s">
        <v>182</v>
      </c>
      <c r="E343" s="161" t="s">
        <v>1</v>
      </c>
      <c r="F343" s="162" t="s">
        <v>125</v>
      </c>
      <c r="H343" s="163">
        <v>9.5</v>
      </c>
      <c r="L343" s="160"/>
      <c r="M343" s="164"/>
      <c r="N343" s="165"/>
      <c r="O343" s="165"/>
      <c r="P343" s="165"/>
      <c r="Q343" s="165"/>
      <c r="R343" s="165"/>
      <c r="S343" s="165"/>
      <c r="T343" s="166"/>
      <c r="AT343" s="161" t="s">
        <v>182</v>
      </c>
      <c r="AU343" s="161" t="s">
        <v>84</v>
      </c>
      <c r="AV343" s="13" t="s">
        <v>84</v>
      </c>
      <c r="AW343" s="13" t="s">
        <v>31</v>
      </c>
      <c r="AX343" s="13" t="s">
        <v>82</v>
      </c>
      <c r="AY343" s="161" t="s">
        <v>172</v>
      </c>
    </row>
    <row r="344" spans="2:51" s="13" customFormat="1" ht="12">
      <c r="B344" s="160"/>
      <c r="D344" s="156" t="s">
        <v>182</v>
      </c>
      <c r="F344" s="162" t="s">
        <v>558</v>
      </c>
      <c r="H344" s="163">
        <v>9.785</v>
      </c>
      <c r="L344" s="160"/>
      <c r="M344" s="164"/>
      <c r="N344" s="165"/>
      <c r="O344" s="165"/>
      <c r="P344" s="165"/>
      <c r="Q344" s="165"/>
      <c r="R344" s="165"/>
      <c r="S344" s="165"/>
      <c r="T344" s="166"/>
      <c r="AT344" s="161" t="s">
        <v>182</v>
      </c>
      <c r="AU344" s="161" t="s">
        <v>84</v>
      </c>
      <c r="AV344" s="13" t="s">
        <v>84</v>
      </c>
      <c r="AW344" s="13" t="s">
        <v>3</v>
      </c>
      <c r="AX344" s="13" t="s">
        <v>82</v>
      </c>
      <c r="AY344" s="161" t="s">
        <v>172</v>
      </c>
    </row>
    <row r="345" spans="1:65" s="2" customFormat="1" ht="16.5" customHeight="1">
      <c r="A345" s="29"/>
      <c r="B345" s="142"/>
      <c r="C345" s="174" t="s">
        <v>559</v>
      </c>
      <c r="D345" s="174" t="s">
        <v>310</v>
      </c>
      <c r="E345" s="175" t="s">
        <v>560</v>
      </c>
      <c r="F345" s="176" t="s">
        <v>561</v>
      </c>
      <c r="G345" s="177" t="s">
        <v>209</v>
      </c>
      <c r="H345" s="178">
        <v>11.655</v>
      </c>
      <c r="I345" s="179"/>
      <c r="J345" s="179">
        <f>ROUND(I345*H345,2)</f>
        <v>0</v>
      </c>
      <c r="K345" s="180"/>
      <c r="L345" s="181"/>
      <c r="M345" s="182" t="s">
        <v>1</v>
      </c>
      <c r="N345" s="183" t="s">
        <v>39</v>
      </c>
      <c r="O345" s="152">
        <v>0</v>
      </c>
      <c r="P345" s="152">
        <f>O345*H345</f>
        <v>0</v>
      </c>
      <c r="Q345" s="152">
        <v>0.056</v>
      </c>
      <c r="R345" s="152">
        <f>Q345*H345</f>
        <v>0.6526799999999999</v>
      </c>
      <c r="S345" s="152">
        <v>0</v>
      </c>
      <c r="T345" s="153">
        <f>S345*H345</f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54" t="s">
        <v>220</v>
      </c>
      <c r="AT345" s="154" t="s">
        <v>310</v>
      </c>
      <c r="AU345" s="154" t="s">
        <v>84</v>
      </c>
      <c r="AY345" s="17" t="s">
        <v>172</v>
      </c>
      <c r="BE345" s="155">
        <f>IF(N345="základní",J345,0)</f>
        <v>0</v>
      </c>
      <c r="BF345" s="155">
        <f>IF(N345="snížená",J345,0)</f>
        <v>0</v>
      </c>
      <c r="BG345" s="155">
        <f>IF(N345="zákl. přenesená",J345,0)</f>
        <v>0</v>
      </c>
      <c r="BH345" s="155">
        <f>IF(N345="sníž. přenesená",J345,0)</f>
        <v>0</v>
      </c>
      <c r="BI345" s="155">
        <f>IF(N345="nulová",J345,0)</f>
        <v>0</v>
      </c>
      <c r="BJ345" s="17" t="s">
        <v>82</v>
      </c>
      <c r="BK345" s="155">
        <f>ROUND(I345*H345,2)</f>
        <v>0</v>
      </c>
      <c r="BL345" s="17" t="s">
        <v>178</v>
      </c>
      <c r="BM345" s="154" t="s">
        <v>562</v>
      </c>
    </row>
    <row r="346" spans="1:47" s="2" customFormat="1" ht="12">
      <c r="A346" s="29"/>
      <c r="B346" s="30"/>
      <c r="C346" s="29"/>
      <c r="D346" s="156" t="s">
        <v>180</v>
      </c>
      <c r="E346" s="29"/>
      <c r="F346" s="157" t="s">
        <v>561</v>
      </c>
      <c r="G346" s="29"/>
      <c r="H346" s="29"/>
      <c r="I346" s="29"/>
      <c r="J346" s="29"/>
      <c r="K346" s="29"/>
      <c r="L346" s="30"/>
      <c r="M346" s="158"/>
      <c r="N346" s="159"/>
      <c r="O346" s="55"/>
      <c r="P346" s="55"/>
      <c r="Q346" s="55"/>
      <c r="R346" s="55"/>
      <c r="S346" s="55"/>
      <c r="T346" s="56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T346" s="17" t="s">
        <v>180</v>
      </c>
      <c r="AU346" s="17" t="s">
        <v>84</v>
      </c>
    </row>
    <row r="347" spans="2:51" s="13" customFormat="1" ht="12">
      <c r="B347" s="160"/>
      <c r="D347" s="156" t="s">
        <v>182</v>
      </c>
      <c r="E347" s="161" t="s">
        <v>1</v>
      </c>
      <c r="F347" s="162" t="s">
        <v>563</v>
      </c>
      <c r="H347" s="163">
        <v>11.1</v>
      </c>
      <c r="L347" s="160"/>
      <c r="M347" s="164"/>
      <c r="N347" s="165"/>
      <c r="O347" s="165"/>
      <c r="P347" s="165"/>
      <c r="Q347" s="165"/>
      <c r="R347" s="165"/>
      <c r="S347" s="165"/>
      <c r="T347" s="166"/>
      <c r="AT347" s="161" t="s">
        <v>182</v>
      </c>
      <c r="AU347" s="161" t="s">
        <v>84</v>
      </c>
      <c r="AV347" s="13" t="s">
        <v>84</v>
      </c>
      <c r="AW347" s="13" t="s">
        <v>31</v>
      </c>
      <c r="AX347" s="13" t="s">
        <v>82</v>
      </c>
      <c r="AY347" s="161" t="s">
        <v>172</v>
      </c>
    </row>
    <row r="348" spans="2:51" s="13" customFormat="1" ht="12">
      <c r="B348" s="160"/>
      <c r="D348" s="156" t="s">
        <v>182</v>
      </c>
      <c r="F348" s="162" t="s">
        <v>564</v>
      </c>
      <c r="H348" s="163">
        <v>11.655</v>
      </c>
      <c r="L348" s="160"/>
      <c r="M348" s="164"/>
      <c r="N348" s="165"/>
      <c r="O348" s="165"/>
      <c r="P348" s="165"/>
      <c r="Q348" s="165"/>
      <c r="R348" s="165"/>
      <c r="S348" s="165"/>
      <c r="T348" s="166"/>
      <c r="AT348" s="161" t="s">
        <v>182</v>
      </c>
      <c r="AU348" s="161" t="s">
        <v>84</v>
      </c>
      <c r="AV348" s="13" t="s">
        <v>84</v>
      </c>
      <c r="AW348" s="13" t="s">
        <v>3</v>
      </c>
      <c r="AX348" s="13" t="s">
        <v>82</v>
      </c>
      <c r="AY348" s="161" t="s">
        <v>172</v>
      </c>
    </row>
    <row r="349" spans="1:65" s="2" customFormat="1" ht="21.75" customHeight="1">
      <c r="A349" s="29"/>
      <c r="B349" s="142"/>
      <c r="C349" s="143" t="s">
        <v>565</v>
      </c>
      <c r="D349" s="143" t="s">
        <v>174</v>
      </c>
      <c r="E349" s="144" t="s">
        <v>566</v>
      </c>
      <c r="F349" s="145" t="s">
        <v>567</v>
      </c>
      <c r="G349" s="146" t="s">
        <v>209</v>
      </c>
      <c r="H349" s="147">
        <v>37</v>
      </c>
      <c r="I349" s="148"/>
      <c r="J349" s="148">
        <f>ROUND(I349*H349,2)</f>
        <v>0</v>
      </c>
      <c r="K349" s="149"/>
      <c r="L349" s="30"/>
      <c r="M349" s="150" t="s">
        <v>1</v>
      </c>
      <c r="N349" s="151" t="s">
        <v>39</v>
      </c>
      <c r="O349" s="152">
        <v>0.093</v>
      </c>
      <c r="P349" s="152">
        <f>O349*H349</f>
        <v>3.441</v>
      </c>
      <c r="Q349" s="152">
        <v>0.23236</v>
      </c>
      <c r="R349" s="152">
        <f>Q349*H349</f>
        <v>8.59732</v>
      </c>
      <c r="S349" s="152">
        <v>0</v>
      </c>
      <c r="T349" s="153">
        <f>S349*H349</f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54" t="s">
        <v>178</v>
      </c>
      <c r="AT349" s="154" t="s">
        <v>174</v>
      </c>
      <c r="AU349" s="154" t="s">
        <v>84</v>
      </c>
      <c r="AY349" s="17" t="s">
        <v>172</v>
      </c>
      <c r="BE349" s="155">
        <f>IF(N349="základní",J349,0)</f>
        <v>0</v>
      </c>
      <c r="BF349" s="155">
        <f>IF(N349="snížená",J349,0)</f>
        <v>0</v>
      </c>
      <c r="BG349" s="155">
        <f>IF(N349="zákl. přenesená",J349,0)</f>
        <v>0</v>
      </c>
      <c r="BH349" s="155">
        <f>IF(N349="sníž. přenesená",J349,0)</f>
        <v>0</v>
      </c>
      <c r="BI349" s="155">
        <f>IF(N349="nulová",J349,0)</f>
        <v>0</v>
      </c>
      <c r="BJ349" s="17" t="s">
        <v>82</v>
      </c>
      <c r="BK349" s="155">
        <f>ROUND(I349*H349,2)</f>
        <v>0</v>
      </c>
      <c r="BL349" s="17" t="s">
        <v>178</v>
      </c>
      <c r="BM349" s="154" t="s">
        <v>568</v>
      </c>
    </row>
    <row r="350" spans="1:47" s="2" customFormat="1" ht="39">
      <c r="A350" s="29"/>
      <c r="B350" s="30"/>
      <c r="C350" s="29"/>
      <c r="D350" s="156" t="s">
        <v>180</v>
      </c>
      <c r="E350" s="29"/>
      <c r="F350" s="157" t="s">
        <v>569</v>
      </c>
      <c r="G350" s="29"/>
      <c r="H350" s="29"/>
      <c r="I350" s="29"/>
      <c r="J350" s="29"/>
      <c r="K350" s="29"/>
      <c r="L350" s="30"/>
      <c r="M350" s="158"/>
      <c r="N350" s="159"/>
      <c r="O350" s="55"/>
      <c r="P350" s="55"/>
      <c r="Q350" s="55"/>
      <c r="R350" s="55"/>
      <c r="S350" s="55"/>
      <c r="T350" s="56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T350" s="17" t="s">
        <v>180</v>
      </c>
      <c r="AU350" s="17" t="s">
        <v>84</v>
      </c>
    </row>
    <row r="351" spans="2:51" s="13" customFormat="1" ht="12">
      <c r="B351" s="160"/>
      <c r="D351" s="156" t="s">
        <v>182</v>
      </c>
      <c r="E351" s="161" t="s">
        <v>1</v>
      </c>
      <c r="F351" s="162" t="s">
        <v>570</v>
      </c>
      <c r="H351" s="163">
        <v>15</v>
      </c>
      <c r="L351" s="160"/>
      <c r="M351" s="164"/>
      <c r="N351" s="165"/>
      <c r="O351" s="165"/>
      <c r="P351" s="165"/>
      <c r="Q351" s="165"/>
      <c r="R351" s="165"/>
      <c r="S351" s="165"/>
      <c r="T351" s="166"/>
      <c r="AT351" s="161" t="s">
        <v>182</v>
      </c>
      <c r="AU351" s="161" t="s">
        <v>84</v>
      </c>
      <c r="AV351" s="13" t="s">
        <v>84</v>
      </c>
      <c r="AW351" s="13" t="s">
        <v>31</v>
      </c>
      <c r="AX351" s="13" t="s">
        <v>74</v>
      </c>
      <c r="AY351" s="161" t="s">
        <v>172</v>
      </c>
    </row>
    <row r="352" spans="2:51" s="13" customFormat="1" ht="12">
      <c r="B352" s="160"/>
      <c r="D352" s="156" t="s">
        <v>182</v>
      </c>
      <c r="E352" s="161" t="s">
        <v>1</v>
      </c>
      <c r="F352" s="162" t="s">
        <v>571</v>
      </c>
      <c r="H352" s="163">
        <v>22</v>
      </c>
      <c r="L352" s="160"/>
      <c r="M352" s="164"/>
      <c r="N352" s="165"/>
      <c r="O352" s="165"/>
      <c r="P352" s="165"/>
      <c r="Q352" s="165"/>
      <c r="R352" s="165"/>
      <c r="S352" s="165"/>
      <c r="T352" s="166"/>
      <c r="AT352" s="161" t="s">
        <v>182</v>
      </c>
      <c r="AU352" s="161" t="s">
        <v>84</v>
      </c>
      <c r="AV352" s="13" t="s">
        <v>84</v>
      </c>
      <c r="AW352" s="13" t="s">
        <v>31</v>
      </c>
      <c r="AX352" s="13" t="s">
        <v>74</v>
      </c>
      <c r="AY352" s="161" t="s">
        <v>172</v>
      </c>
    </row>
    <row r="353" spans="2:51" s="14" customFormat="1" ht="12">
      <c r="B353" s="167"/>
      <c r="D353" s="156" t="s">
        <v>182</v>
      </c>
      <c r="E353" s="168" t="s">
        <v>1</v>
      </c>
      <c r="F353" s="169" t="s">
        <v>195</v>
      </c>
      <c r="H353" s="170">
        <v>37</v>
      </c>
      <c r="L353" s="167"/>
      <c r="M353" s="171"/>
      <c r="N353" s="172"/>
      <c r="O353" s="172"/>
      <c r="P353" s="172"/>
      <c r="Q353" s="172"/>
      <c r="R353" s="172"/>
      <c r="S353" s="172"/>
      <c r="T353" s="173"/>
      <c r="AT353" s="168" t="s">
        <v>182</v>
      </c>
      <c r="AU353" s="168" t="s">
        <v>84</v>
      </c>
      <c r="AV353" s="14" t="s">
        <v>178</v>
      </c>
      <c r="AW353" s="14" t="s">
        <v>31</v>
      </c>
      <c r="AX353" s="14" t="s">
        <v>82</v>
      </c>
      <c r="AY353" s="168" t="s">
        <v>172</v>
      </c>
    </row>
    <row r="354" spans="1:65" s="2" customFormat="1" ht="16.5" customHeight="1">
      <c r="A354" s="29"/>
      <c r="B354" s="142"/>
      <c r="C354" s="174" t="s">
        <v>572</v>
      </c>
      <c r="D354" s="174" t="s">
        <v>310</v>
      </c>
      <c r="E354" s="175" t="s">
        <v>573</v>
      </c>
      <c r="F354" s="176" t="s">
        <v>574</v>
      </c>
      <c r="G354" s="177" t="s">
        <v>397</v>
      </c>
      <c r="H354" s="178">
        <v>30</v>
      </c>
      <c r="I354" s="179"/>
      <c r="J354" s="179">
        <f>ROUND(I354*H354,2)</f>
        <v>0</v>
      </c>
      <c r="K354" s="180"/>
      <c r="L354" s="181"/>
      <c r="M354" s="182" t="s">
        <v>1</v>
      </c>
      <c r="N354" s="183" t="s">
        <v>39</v>
      </c>
      <c r="O354" s="152">
        <v>0</v>
      </c>
      <c r="P354" s="152">
        <f>O354*H354</f>
        <v>0</v>
      </c>
      <c r="Q354" s="152">
        <v>0.029</v>
      </c>
      <c r="R354" s="152">
        <f>Q354*H354</f>
        <v>0.87</v>
      </c>
      <c r="S354" s="152">
        <v>0</v>
      </c>
      <c r="T354" s="153">
        <f>S354*H354</f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54" t="s">
        <v>220</v>
      </c>
      <c r="AT354" s="154" t="s">
        <v>310</v>
      </c>
      <c r="AU354" s="154" t="s">
        <v>84</v>
      </c>
      <c r="AY354" s="17" t="s">
        <v>172</v>
      </c>
      <c r="BE354" s="155">
        <f>IF(N354="základní",J354,0)</f>
        <v>0</v>
      </c>
      <c r="BF354" s="155">
        <f>IF(N354="snížená",J354,0)</f>
        <v>0</v>
      </c>
      <c r="BG354" s="155">
        <f>IF(N354="zákl. přenesená",J354,0)</f>
        <v>0</v>
      </c>
      <c r="BH354" s="155">
        <f>IF(N354="sníž. přenesená",J354,0)</f>
        <v>0</v>
      </c>
      <c r="BI354" s="155">
        <f>IF(N354="nulová",J354,0)</f>
        <v>0</v>
      </c>
      <c r="BJ354" s="17" t="s">
        <v>82</v>
      </c>
      <c r="BK354" s="155">
        <f>ROUND(I354*H354,2)</f>
        <v>0</v>
      </c>
      <c r="BL354" s="17" t="s">
        <v>178</v>
      </c>
      <c r="BM354" s="154" t="s">
        <v>575</v>
      </c>
    </row>
    <row r="355" spans="1:47" s="2" customFormat="1" ht="12">
      <c r="A355" s="29"/>
      <c r="B355" s="30"/>
      <c r="C355" s="29"/>
      <c r="D355" s="156" t="s">
        <v>180</v>
      </c>
      <c r="E355" s="29"/>
      <c r="F355" s="157" t="s">
        <v>576</v>
      </c>
      <c r="G355" s="29"/>
      <c r="H355" s="29"/>
      <c r="I355" s="29"/>
      <c r="J355" s="29"/>
      <c r="K355" s="29"/>
      <c r="L355" s="30"/>
      <c r="M355" s="158"/>
      <c r="N355" s="159"/>
      <c r="O355" s="55"/>
      <c r="P355" s="55"/>
      <c r="Q355" s="55"/>
      <c r="R355" s="55"/>
      <c r="S355" s="55"/>
      <c r="T355" s="56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T355" s="17" t="s">
        <v>180</v>
      </c>
      <c r="AU355" s="17" t="s">
        <v>84</v>
      </c>
    </row>
    <row r="356" spans="2:51" s="13" customFormat="1" ht="12">
      <c r="B356" s="160"/>
      <c r="D356" s="156" t="s">
        <v>182</v>
      </c>
      <c r="E356" s="161" t="s">
        <v>1</v>
      </c>
      <c r="F356" s="162" t="s">
        <v>577</v>
      </c>
      <c r="H356" s="163">
        <v>30</v>
      </c>
      <c r="L356" s="160"/>
      <c r="M356" s="164"/>
      <c r="N356" s="165"/>
      <c r="O356" s="165"/>
      <c r="P356" s="165"/>
      <c r="Q356" s="165"/>
      <c r="R356" s="165"/>
      <c r="S356" s="165"/>
      <c r="T356" s="166"/>
      <c r="AT356" s="161" t="s">
        <v>182</v>
      </c>
      <c r="AU356" s="161" t="s">
        <v>84</v>
      </c>
      <c r="AV356" s="13" t="s">
        <v>84</v>
      </c>
      <c r="AW356" s="13" t="s">
        <v>31</v>
      </c>
      <c r="AX356" s="13" t="s">
        <v>82</v>
      </c>
      <c r="AY356" s="161" t="s">
        <v>172</v>
      </c>
    </row>
    <row r="357" spans="1:65" s="2" customFormat="1" ht="16.5" customHeight="1">
      <c r="A357" s="29"/>
      <c r="B357" s="142"/>
      <c r="C357" s="174" t="s">
        <v>578</v>
      </c>
      <c r="D357" s="174" t="s">
        <v>310</v>
      </c>
      <c r="E357" s="175" t="s">
        <v>579</v>
      </c>
      <c r="F357" s="176" t="s">
        <v>580</v>
      </c>
      <c r="G357" s="177" t="s">
        <v>397</v>
      </c>
      <c r="H357" s="178">
        <v>44</v>
      </c>
      <c r="I357" s="179"/>
      <c r="J357" s="179">
        <f>ROUND(I357*H357,2)</f>
        <v>0</v>
      </c>
      <c r="K357" s="180"/>
      <c r="L357" s="181"/>
      <c r="M357" s="182" t="s">
        <v>1</v>
      </c>
      <c r="N357" s="183" t="s">
        <v>39</v>
      </c>
      <c r="O357" s="152">
        <v>0</v>
      </c>
      <c r="P357" s="152">
        <f>O357*H357</f>
        <v>0</v>
      </c>
      <c r="Q357" s="152">
        <v>0.067</v>
      </c>
      <c r="R357" s="152">
        <f>Q357*H357</f>
        <v>2.9480000000000004</v>
      </c>
      <c r="S357" s="152">
        <v>0</v>
      </c>
      <c r="T357" s="153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4" t="s">
        <v>220</v>
      </c>
      <c r="AT357" s="154" t="s">
        <v>310</v>
      </c>
      <c r="AU357" s="154" t="s">
        <v>84</v>
      </c>
      <c r="AY357" s="17" t="s">
        <v>172</v>
      </c>
      <c r="BE357" s="155">
        <f>IF(N357="základní",J357,0)</f>
        <v>0</v>
      </c>
      <c r="BF357" s="155">
        <f>IF(N357="snížená",J357,0)</f>
        <v>0</v>
      </c>
      <c r="BG357" s="155">
        <f>IF(N357="zákl. přenesená",J357,0)</f>
        <v>0</v>
      </c>
      <c r="BH357" s="155">
        <f>IF(N357="sníž. přenesená",J357,0)</f>
        <v>0</v>
      </c>
      <c r="BI357" s="155">
        <f>IF(N357="nulová",J357,0)</f>
        <v>0</v>
      </c>
      <c r="BJ357" s="17" t="s">
        <v>82</v>
      </c>
      <c r="BK357" s="155">
        <f>ROUND(I357*H357,2)</f>
        <v>0</v>
      </c>
      <c r="BL357" s="17" t="s">
        <v>178</v>
      </c>
      <c r="BM357" s="154" t="s">
        <v>581</v>
      </c>
    </row>
    <row r="358" spans="1:47" s="2" customFormat="1" ht="12">
      <c r="A358" s="29"/>
      <c r="B358" s="30"/>
      <c r="C358" s="29"/>
      <c r="D358" s="156" t="s">
        <v>180</v>
      </c>
      <c r="E358" s="29"/>
      <c r="F358" s="157" t="s">
        <v>576</v>
      </c>
      <c r="G358" s="29"/>
      <c r="H358" s="29"/>
      <c r="I358" s="29"/>
      <c r="J358" s="29"/>
      <c r="K358" s="29"/>
      <c r="L358" s="30"/>
      <c r="M358" s="158"/>
      <c r="N358" s="159"/>
      <c r="O358" s="55"/>
      <c r="P358" s="55"/>
      <c r="Q358" s="55"/>
      <c r="R358" s="55"/>
      <c r="S358" s="55"/>
      <c r="T358" s="56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T358" s="17" t="s">
        <v>180</v>
      </c>
      <c r="AU358" s="17" t="s">
        <v>84</v>
      </c>
    </row>
    <row r="359" spans="2:51" s="13" customFormat="1" ht="12">
      <c r="B359" s="160"/>
      <c r="D359" s="156" t="s">
        <v>182</v>
      </c>
      <c r="E359" s="161" t="s">
        <v>1</v>
      </c>
      <c r="F359" s="162" t="s">
        <v>582</v>
      </c>
      <c r="H359" s="163">
        <v>44</v>
      </c>
      <c r="L359" s="160"/>
      <c r="M359" s="164"/>
      <c r="N359" s="165"/>
      <c r="O359" s="165"/>
      <c r="P359" s="165"/>
      <c r="Q359" s="165"/>
      <c r="R359" s="165"/>
      <c r="S359" s="165"/>
      <c r="T359" s="166"/>
      <c r="AT359" s="161" t="s">
        <v>182</v>
      </c>
      <c r="AU359" s="161" t="s">
        <v>84</v>
      </c>
      <c r="AV359" s="13" t="s">
        <v>84</v>
      </c>
      <c r="AW359" s="13" t="s">
        <v>31</v>
      </c>
      <c r="AX359" s="13" t="s">
        <v>82</v>
      </c>
      <c r="AY359" s="161" t="s">
        <v>172</v>
      </c>
    </row>
    <row r="360" spans="1:65" s="2" customFormat="1" ht="21.75" customHeight="1">
      <c r="A360" s="29"/>
      <c r="B360" s="142"/>
      <c r="C360" s="143" t="s">
        <v>583</v>
      </c>
      <c r="D360" s="143" t="s">
        <v>174</v>
      </c>
      <c r="E360" s="144" t="s">
        <v>584</v>
      </c>
      <c r="F360" s="145" t="s">
        <v>585</v>
      </c>
      <c r="G360" s="146" t="s">
        <v>353</v>
      </c>
      <c r="H360" s="147">
        <v>2</v>
      </c>
      <c r="I360" s="148"/>
      <c r="J360" s="148">
        <f>ROUND(I360*H360,2)</f>
        <v>0</v>
      </c>
      <c r="K360" s="149"/>
      <c r="L360" s="30"/>
      <c r="M360" s="150" t="s">
        <v>1</v>
      </c>
      <c r="N360" s="151" t="s">
        <v>39</v>
      </c>
      <c r="O360" s="152">
        <v>0.557</v>
      </c>
      <c r="P360" s="152">
        <f>O360*H360</f>
        <v>1.114</v>
      </c>
      <c r="Q360" s="152">
        <v>0</v>
      </c>
      <c r="R360" s="152">
        <f>Q360*H360</f>
        <v>0</v>
      </c>
      <c r="S360" s="152">
        <v>0.082</v>
      </c>
      <c r="T360" s="153">
        <f>S360*H360</f>
        <v>0.164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4" t="s">
        <v>178</v>
      </c>
      <c r="AT360" s="154" t="s">
        <v>174</v>
      </c>
      <c r="AU360" s="154" t="s">
        <v>84</v>
      </c>
      <c r="AY360" s="17" t="s">
        <v>172</v>
      </c>
      <c r="BE360" s="155">
        <f>IF(N360="základní",J360,0)</f>
        <v>0</v>
      </c>
      <c r="BF360" s="155">
        <f>IF(N360="snížená",J360,0)</f>
        <v>0</v>
      </c>
      <c r="BG360" s="155">
        <f>IF(N360="zákl. přenesená",J360,0)</f>
        <v>0</v>
      </c>
      <c r="BH360" s="155">
        <f>IF(N360="sníž. přenesená",J360,0)</f>
        <v>0</v>
      </c>
      <c r="BI360" s="155">
        <f>IF(N360="nulová",J360,0)</f>
        <v>0</v>
      </c>
      <c r="BJ360" s="17" t="s">
        <v>82</v>
      </c>
      <c r="BK360" s="155">
        <f>ROUND(I360*H360,2)</f>
        <v>0</v>
      </c>
      <c r="BL360" s="17" t="s">
        <v>178</v>
      </c>
      <c r="BM360" s="154" t="s">
        <v>586</v>
      </c>
    </row>
    <row r="361" spans="1:47" s="2" customFormat="1" ht="39">
      <c r="A361" s="29"/>
      <c r="B361" s="30"/>
      <c r="C361" s="29"/>
      <c r="D361" s="156" t="s">
        <v>180</v>
      </c>
      <c r="E361" s="29"/>
      <c r="F361" s="157" t="s">
        <v>587</v>
      </c>
      <c r="G361" s="29"/>
      <c r="H361" s="29"/>
      <c r="I361" s="29"/>
      <c r="J361" s="29"/>
      <c r="K361" s="29"/>
      <c r="L361" s="30"/>
      <c r="M361" s="158"/>
      <c r="N361" s="159"/>
      <c r="O361" s="55"/>
      <c r="P361" s="55"/>
      <c r="Q361" s="55"/>
      <c r="R361" s="55"/>
      <c r="S361" s="55"/>
      <c r="T361" s="56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T361" s="17" t="s">
        <v>180</v>
      </c>
      <c r="AU361" s="17" t="s">
        <v>84</v>
      </c>
    </row>
    <row r="362" spans="2:51" s="13" customFormat="1" ht="12">
      <c r="B362" s="160"/>
      <c r="D362" s="156" t="s">
        <v>182</v>
      </c>
      <c r="E362" s="161" t="s">
        <v>1</v>
      </c>
      <c r="F362" s="162" t="s">
        <v>588</v>
      </c>
      <c r="H362" s="163">
        <v>1</v>
      </c>
      <c r="L362" s="160"/>
      <c r="M362" s="164"/>
      <c r="N362" s="165"/>
      <c r="O362" s="165"/>
      <c r="P362" s="165"/>
      <c r="Q362" s="165"/>
      <c r="R362" s="165"/>
      <c r="S362" s="165"/>
      <c r="T362" s="166"/>
      <c r="AT362" s="161" t="s">
        <v>182</v>
      </c>
      <c r="AU362" s="161" t="s">
        <v>84</v>
      </c>
      <c r="AV362" s="13" t="s">
        <v>84</v>
      </c>
      <c r="AW362" s="13" t="s">
        <v>31</v>
      </c>
      <c r="AX362" s="13" t="s">
        <v>74</v>
      </c>
      <c r="AY362" s="161" t="s">
        <v>172</v>
      </c>
    </row>
    <row r="363" spans="2:51" s="13" customFormat="1" ht="12">
      <c r="B363" s="160"/>
      <c r="D363" s="156" t="s">
        <v>182</v>
      </c>
      <c r="E363" s="161" t="s">
        <v>1</v>
      </c>
      <c r="F363" s="162" t="s">
        <v>589</v>
      </c>
      <c r="H363" s="163">
        <v>1</v>
      </c>
      <c r="L363" s="160"/>
      <c r="M363" s="164"/>
      <c r="N363" s="165"/>
      <c r="O363" s="165"/>
      <c r="P363" s="165"/>
      <c r="Q363" s="165"/>
      <c r="R363" s="165"/>
      <c r="S363" s="165"/>
      <c r="T363" s="166"/>
      <c r="AT363" s="161" t="s">
        <v>182</v>
      </c>
      <c r="AU363" s="161" t="s">
        <v>84</v>
      </c>
      <c r="AV363" s="13" t="s">
        <v>84</v>
      </c>
      <c r="AW363" s="13" t="s">
        <v>31</v>
      </c>
      <c r="AX363" s="13" t="s">
        <v>74</v>
      </c>
      <c r="AY363" s="161" t="s">
        <v>172</v>
      </c>
    </row>
    <row r="364" spans="2:51" s="14" customFormat="1" ht="12">
      <c r="B364" s="167"/>
      <c r="D364" s="156" t="s">
        <v>182</v>
      </c>
      <c r="E364" s="168" t="s">
        <v>1</v>
      </c>
      <c r="F364" s="169" t="s">
        <v>195</v>
      </c>
      <c r="H364" s="170">
        <v>2</v>
      </c>
      <c r="L364" s="167"/>
      <c r="M364" s="171"/>
      <c r="N364" s="172"/>
      <c r="O364" s="172"/>
      <c r="P364" s="172"/>
      <c r="Q364" s="172"/>
      <c r="R364" s="172"/>
      <c r="S364" s="172"/>
      <c r="T364" s="173"/>
      <c r="AT364" s="168" t="s">
        <v>182</v>
      </c>
      <c r="AU364" s="168" t="s">
        <v>84</v>
      </c>
      <c r="AV364" s="14" t="s">
        <v>178</v>
      </c>
      <c r="AW364" s="14" t="s">
        <v>31</v>
      </c>
      <c r="AX364" s="14" t="s">
        <v>82</v>
      </c>
      <c r="AY364" s="168" t="s">
        <v>172</v>
      </c>
    </row>
    <row r="365" spans="1:65" s="2" customFormat="1" ht="16.5" customHeight="1">
      <c r="A365" s="29"/>
      <c r="B365" s="142"/>
      <c r="C365" s="143" t="s">
        <v>590</v>
      </c>
      <c r="D365" s="143" t="s">
        <v>174</v>
      </c>
      <c r="E365" s="144" t="s">
        <v>591</v>
      </c>
      <c r="F365" s="145" t="s">
        <v>592</v>
      </c>
      <c r="G365" s="146" t="s">
        <v>209</v>
      </c>
      <c r="H365" s="147">
        <v>35.22</v>
      </c>
      <c r="I365" s="148"/>
      <c r="J365" s="148">
        <f>ROUND(I365*H365,2)</f>
        <v>0</v>
      </c>
      <c r="K365" s="149"/>
      <c r="L365" s="30"/>
      <c r="M365" s="150" t="s">
        <v>1</v>
      </c>
      <c r="N365" s="151" t="s">
        <v>39</v>
      </c>
      <c r="O365" s="152">
        <v>0.124</v>
      </c>
      <c r="P365" s="152">
        <f>O365*H365</f>
        <v>4.36728</v>
      </c>
      <c r="Q365" s="152">
        <v>0</v>
      </c>
      <c r="R365" s="152">
        <f>Q365*H365</f>
        <v>0</v>
      </c>
      <c r="S365" s="152">
        <v>0</v>
      </c>
      <c r="T365" s="153">
        <f>S365*H365</f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54" t="s">
        <v>178</v>
      </c>
      <c r="AT365" s="154" t="s">
        <v>174</v>
      </c>
      <c r="AU365" s="154" t="s">
        <v>84</v>
      </c>
      <c r="AY365" s="17" t="s">
        <v>172</v>
      </c>
      <c r="BE365" s="155">
        <f>IF(N365="základní",J365,0)</f>
        <v>0</v>
      </c>
      <c r="BF365" s="155">
        <f>IF(N365="snížená",J365,0)</f>
        <v>0</v>
      </c>
      <c r="BG365" s="155">
        <f>IF(N365="zákl. přenesená",J365,0)</f>
        <v>0</v>
      </c>
      <c r="BH365" s="155">
        <f>IF(N365="sníž. přenesená",J365,0)</f>
        <v>0</v>
      </c>
      <c r="BI365" s="155">
        <f>IF(N365="nulová",J365,0)</f>
        <v>0</v>
      </c>
      <c r="BJ365" s="17" t="s">
        <v>82</v>
      </c>
      <c r="BK365" s="155">
        <f>ROUND(I365*H365,2)</f>
        <v>0</v>
      </c>
      <c r="BL365" s="17" t="s">
        <v>178</v>
      </c>
      <c r="BM365" s="154" t="s">
        <v>593</v>
      </c>
    </row>
    <row r="366" spans="2:51" s="13" customFormat="1" ht="12">
      <c r="B366" s="160"/>
      <c r="D366" s="156" t="s">
        <v>182</v>
      </c>
      <c r="E366" s="161" t="s">
        <v>132</v>
      </c>
      <c r="F366" s="162" t="s">
        <v>594</v>
      </c>
      <c r="H366" s="163">
        <v>35.22</v>
      </c>
      <c r="L366" s="160"/>
      <c r="M366" s="164"/>
      <c r="N366" s="165"/>
      <c r="O366" s="165"/>
      <c r="P366" s="165"/>
      <c r="Q366" s="165"/>
      <c r="R366" s="165"/>
      <c r="S366" s="165"/>
      <c r="T366" s="166"/>
      <c r="AT366" s="161" t="s">
        <v>182</v>
      </c>
      <c r="AU366" s="161" t="s">
        <v>84</v>
      </c>
      <c r="AV366" s="13" t="s">
        <v>84</v>
      </c>
      <c r="AW366" s="13" t="s">
        <v>31</v>
      </c>
      <c r="AX366" s="13" t="s">
        <v>82</v>
      </c>
      <c r="AY366" s="161" t="s">
        <v>172</v>
      </c>
    </row>
    <row r="367" spans="1:65" s="2" customFormat="1" ht="21.75" customHeight="1">
      <c r="A367" s="29"/>
      <c r="B367" s="142"/>
      <c r="C367" s="143" t="s">
        <v>595</v>
      </c>
      <c r="D367" s="143" t="s">
        <v>174</v>
      </c>
      <c r="E367" s="144" t="s">
        <v>596</v>
      </c>
      <c r="F367" s="145" t="s">
        <v>597</v>
      </c>
      <c r="G367" s="146" t="s">
        <v>209</v>
      </c>
      <c r="H367" s="147">
        <v>82</v>
      </c>
      <c r="I367" s="148"/>
      <c r="J367" s="148">
        <f>ROUND(I367*H367,2)</f>
        <v>0</v>
      </c>
      <c r="K367" s="149"/>
      <c r="L367" s="30"/>
      <c r="M367" s="150" t="s">
        <v>1</v>
      </c>
      <c r="N367" s="151" t="s">
        <v>39</v>
      </c>
      <c r="O367" s="152">
        <v>0.234</v>
      </c>
      <c r="P367" s="152">
        <f>O367*H367</f>
        <v>19.188000000000002</v>
      </c>
      <c r="Q367" s="152">
        <v>0.14067</v>
      </c>
      <c r="R367" s="152">
        <f>Q367*H367</f>
        <v>11.534939999999999</v>
      </c>
      <c r="S367" s="152">
        <v>0</v>
      </c>
      <c r="T367" s="153">
        <f>S367*H367</f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54" t="s">
        <v>178</v>
      </c>
      <c r="AT367" s="154" t="s">
        <v>174</v>
      </c>
      <c r="AU367" s="154" t="s">
        <v>84</v>
      </c>
      <c r="AY367" s="17" t="s">
        <v>172</v>
      </c>
      <c r="BE367" s="155">
        <f>IF(N367="základní",J367,0)</f>
        <v>0</v>
      </c>
      <c r="BF367" s="155">
        <f>IF(N367="snížená",J367,0)</f>
        <v>0</v>
      </c>
      <c r="BG367" s="155">
        <f>IF(N367="zákl. přenesená",J367,0)</f>
        <v>0</v>
      </c>
      <c r="BH367" s="155">
        <f>IF(N367="sníž. přenesená",J367,0)</f>
        <v>0</v>
      </c>
      <c r="BI367" s="155">
        <f>IF(N367="nulová",J367,0)</f>
        <v>0</v>
      </c>
      <c r="BJ367" s="17" t="s">
        <v>82</v>
      </c>
      <c r="BK367" s="155">
        <f>ROUND(I367*H367,2)</f>
        <v>0</v>
      </c>
      <c r="BL367" s="17" t="s">
        <v>178</v>
      </c>
      <c r="BM367" s="154" t="s">
        <v>598</v>
      </c>
    </row>
    <row r="368" spans="1:47" s="2" customFormat="1" ht="29.25">
      <c r="A368" s="29"/>
      <c r="B368" s="30"/>
      <c r="C368" s="29"/>
      <c r="D368" s="156" t="s">
        <v>180</v>
      </c>
      <c r="E368" s="29"/>
      <c r="F368" s="157" t="s">
        <v>599</v>
      </c>
      <c r="G368" s="29"/>
      <c r="H368" s="29"/>
      <c r="I368" s="29"/>
      <c r="J368" s="29"/>
      <c r="K368" s="29"/>
      <c r="L368" s="30"/>
      <c r="M368" s="158"/>
      <c r="N368" s="159"/>
      <c r="O368" s="55"/>
      <c r="P368" s="55"/>
      <c r="Q368" s="55"/>
      <c r="R368" s="55"/>
      <c r="S368" s="55"/>
      <c r="T368" s="56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T368" s="17" t="s">
        <v>180</v>
      </c>
      <c r="AU368" s="17" t="s">
        <v>84</v>
      </c>
    </row>
    <row r="369" spans="2:51" s="13" customFormat="1" ht="12">
      <c r="B369" s="160"/>
      <c r="D369" s="156" t="s">
        <v>182</v>
      </c>
      <c r="E369" s="161" t="s">
        <v>1</v>
      </c>
      <c r="F369" s="162" t="s">
        <v>600</v>
      </c>
      <c r="H369" s="163">
        <v>4</v>
      </c>
      <c r="L369" s="160"/>
      <c r="M369" s="164"/>
      <c r="N369" s="165"/>
      <c r="O369" s="165"/>
      <c r="P369" s="165"/>
      <c r="Q369" s="165"/>
      <c r="R369" s="165"/>
      <c r="S369" s="165"/>
      <c r="T369" s="166"/>
      <c r="AT369" s="161" t="s">
        <v>182</v>
      </c>
      <c r="AU369" s="161" t="s">
        <v>84</v>
      </c>
      <c r="AV369" s="13" t="s">
        <v>84</v>
      </c>
      <c r="AW369" s="13" t="s">
        <v>31</v>
      </c>
      <c r="AX369" s="13" t="s">
        <v>74</v>
      </c>
      <c r="AY369" s="161" t="s">
        <v>172</v>
      </c>
    </row>
    <row r="370" spans="2:51" s="13" customFormat="1" ht="12">
      <c r="B370" s="160"/>
      <c r="D370" s="156" t="s">
        <v>182</v>
      </c>
      <c r="E370" s="161" t="s">
        <v>1</v>
      </c>
      <c r="F370" s="162" t="s">
        <v>601</v>
      </c>
      <c r="H370" s="163">
        <v>44</v>
      </c>
      <c r="L370" s="160"/>
      <c r="M370" s="164"/>
      <c r="N370" s="165"/>
      <c r="O370" s="165"/>
      <c r="P370" s="165"/>
      <c r="Q370" s="165"/>
      <c r="R370" s="165"/>
      <c r="S370" s="165"/>
      <c r="T370" s="166"/>
      <c r="AT370" s="161" t="s">
        <v>182</v>
      </c>
      <c r="AU370" s="161" t="s">
        <v>84</v>
      </c>
      <c r="AV370" s="13" t="s">
        <v>84</v>
      </c>
      <c r="AW370" s="13" t="s">
        <v>31</v>
      </c>
      <c r="AX370" s="13" t="s">
        <v>74</v>
      </c>
      <c r="AY370" s="161" t="s">
        <v>172</v>
      </c>
    </row>
    <row r="371" spans="2:51" s="13" customFormat="1" ht="12">
      <c r="B371" s="160"/>
      <c r="D371" s="156" t="s">
        <v>182</v>
      </c>
      <c r="E371" s="161" t="s">
        <v>1</v>
      </c>
      <c r="F371" s="162" t="s">
        <v>602</v>
      </c>
      <c r="H371" s="163">
        <v>29</v>
      </c>
      <c r="L371" s="160"/>
      <c r="M371" s="164"/>
      <c r="N371" s="165"/>
      <c r="O371" s="165"/>
      <c r="P371" s="165"/>
      <c r="Q371" s="165"/>
      <c r="R371" s="165"/>
      <c r="S371" s="165"/>
      <c r="T371" s="166"/>
      <c r="AT371" s="161" t="s">
        <v>182</v>
      </c>
      <c r="AU371" s="161" t="s">
        <v>84</v>
      </c>
      <c r="AV371" s="13" t="s">
        <v>84</v>
      </c>
      <c r="AW371" s="13" t="s">
        <v>31</v>
      </c>
      <c r="AX371" s="13" t="s">
        <v>74</v>
      </c>
      <c r="AY371" s="161" t="s">
        <v>172</v>
      </c>
    </row>
    <row r="372" spans="2:51" s="13" customFormat="1" ht="12">
      <c r="B372" s="160"/>
      <c r="D372" s="156" t="s">
        <v>182</v>
      </c>
      <c r="E372" s="161" t="s">
        <v>1</v>
      </c>
      <c r="F372" s="162" t="s">
        <v>603</v>
      </c>
      <c r="H372" s="163">
        <v>5</v>
      </c>
      <c r="L372" s="160"/>
      <c r="M372" s="164"/>
      <c r="N372" s="165"/>
      <c r="O372" s="165"/>
      <c r="P372" s="165"/>
      <c r="Q372" s="165"/>
      <c r="R372" s="165"/>
      <c r="S372" s="165"/>
      <c r="T372" s="166"/>
      <c r="AT372" s="161" t="s">
        <v>182</v>
      </c>
      <c r="AU372" s="161" t="s">
        <v>84</v>
      </c>
      <c r="AV372" s="13" t="s">
        <v>84</v>
      </c>
      <c r="AW372" s="13" t="s">
        <v>31</v>
      </c>
      <c r="AX372" s="13" t="s">
        <v>74</v>
      </c>
      <c r="AY372" s="161" t="s">
        <v>172</v>
      </c>
    </row>
    <row r="373" spans="2:51" s="14" customFormat="1" ht="12">
      <c r="B373" s="167"/>
      <c r="D373" s="156" t="s">
        <v>182</v>
      </c>
      <c r="E373" s="168" t="s">
        <v>117</v>
      </c>
      <c r="F373" s="169" t="s">
        <v>195</v>
      </c>
      <c r="H373" s="170">
        <v>82</v>
      </c>
      <c r="L373" s="167"/>
      <c r="M373" s="171"/>
      <c r="N373" s="172"/>
      <c r="O373" s="172"/>
      <c r="P373" s="172"/>
      <c r="Q373" s="172"/>
      <c r="R373" s="172"/>
      <c r="S373" s="172"/>
      <c r="T373" s="173"/>
      <c r="AT373" s="168" t="s">
        <v>182</v>
      </c>
      <c r="AU373" s="168" t="s">
        <v>84</v>
      </c>
      <c r="AV373" s="14" t="s">
        <v>178</v>
      </c>
      <c r="AW373" s="14" t="s">
        <v>31</v>
      </c>
      <c r="AX373" s="14" t="s">
        <v>82</v>
      </c>
      <c r="AY373" s="168" t="s">
        <v>172</v>
      </c>
    </row>
    <row r="374" spans="1:65" s="2" customFormat="1" ht="16.5" customHeight="1">
      <c r="A374" s="29"/>
      <c r="B374" s="142"/>
      <c r="C374" s="174" t="s">
        <v>604</v>
      </c>
      <c r="D374" s="174" t="s">
        <v>310</v>
      </c>
      <c r="E374" s="175" t="s">
        <v>605</v>
      </c>
      <c r="F374" s="176" t="s">
        <v>606</v>
      </c>
      <c r="G374" s="177" t="s">
        <v>209</v>
      </c>
      <c r="H374" s="178">
        <v>48.183</v>
      </c>
      <c r="I374" s="179"/>
      <c r="J374" s="179">
        <f>ROUND(I374*H374,2)</f>
        <v>0</v>
      </c>
      <c r="K374" s="180"/>
      <c r="L374" s="181"/>
      <c r="M374" s="182" t="s">
        <v>1</v>
      </c>
      <c r="N374" s="183" t="s">
        <v>39</v>
      </c>
      <c r="O374" s="152">
        <v>0</v>
      </c>
      <c r="P374" s="152">
        <f>O374*H374</f>
        <v>0</v>
      </c>
      <c r="Q374" s="152">
        <v>0.082</v>
      </c>
      <c r="R374" s="152">
        <f>Q374*H374</f>
        <v>3.951006</v>
      </c>
      <c r="S374" s="152">
        <v>0</v>
      </c>
      <c r="T374" s="153">
        <f>S374*H374</f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54" t="s">
        <v>220</v>
      </c>
      <c r="AT374" s="154" t="s">
        <v>310</v>
      </c>
      <c r="AU374" s="154" t="s">
        <v>84</v>
      </c>
      <c r="AY374" s="17" t="s">
        <v>172</v>
      </c>
      <c r="BE374" s="155">
        <f>IF(N374="základní",J374,0)</f>
        <v>0</v>
      </c>
      <c r="BF374" s="155">
        <f>IF(N374="snížená",J374,0)</f>
        <v>0</v>
      </c>
      <c r="BG374" s="155">
        <f>IF(N374="zákl. přenesená",J374,0)</f>
        <v>0</v>
      </c>
      <c r="BH374" s="155">
        <f>IF(N374="sníž. přenesená",J374,0)</f>
        <v>0</v>
      </c>
      <c r="BI374" s="155">
        <f>IF(N374="nulová",J374,0)</f>
        <v>0</v>
      </c>
      <c r="BJ374" s="17" t="s">
        <v>82</v>
      </c>
      <c r="BK374" s="155">
        <f>ROUND(I374*H374,2)</f>
        <v>0</v>
      </c>
      <c r="BL374" s="17" t="s">
        <v>178</v>
      </c>
      <c r="BM374" s="154" t="s">
        <v>607</v>
      </c>
    </row>
    <row r="375" spans="1:47" s="2" customFormat="1" ht="12">
      <c r="A375" s="29"/>
      <c r="B375" s="30"/>
      <c r="C375" s="29"/>
      <c r="D375" s="156" t="s">
        <v>180</v>
      </c>
      <c r="E375" s="29"/>
      <c r="F375" s="157" t="s">
        <v>606</v>
      </c>
      <c r="G375" s="29"/>
      <c r="H375" s="29"/>
      <c r="I375" s="29"/>
      <c r="J375" s="29"/>
      <c r="K375" s="29"/>
      <c r="L375" s="30"/>
      <c r="M375" s="158"/>
      <c r="N375" s="159"/>
      <c r="O375" s="55"/>
      <c r="P375" s="55"/>
      <c r="Q375" s="55"/>
      <c r="R375" s="55"/>
      <c r="S375" s="55"/>
      <c r="T375" s="56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T375" s="17" t="s">
        <v>180</v>
      </c>
      <c r="AU375" s="17" t="s">
        <v>84</v>
      </c>
    </row>
    <row r="376" spans="1:47" s="2" customFormat="1" ht="19.5">
      <c r="A376" s="29"/>
      <c r="B376" s="30"/>
      <c r="C376" s="29"/>
      <c r="D376" s="156" t="s">
        <v>325</v>
      </c>
      <c r="E376" s="29"/>
      <c r="F376" s="184" t="s">
        <v>608</v>
      </c>
      <c r="G376" s="29"/>
      <c r="H376" s="29"/>
      <c r="I376" s="29"/>
      <c r="J376" s="29"/>
      <c r="K376" s="29"/>
      <c r="L376" s="30"/>
      <c r="M376" s="158"/>
      <c r="N376" s="159"/>
      <c r="O376" s="55"/>
      <c r="P376" s="55"/>
      <c r="Q376" s="55"/>
      <c r="R376" s="55"/>
      <c r="S376" s="55"/>
      <c r="T376" s="56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T376" s="17" t="s">
        <v>325</v>
      </c>
      <c r="AU376" s="17" t="s">
        <v>84</v>
      </c>
    </row>
    <row r="377" spans="2:51" s="13" customFormat="1" ht="12">
      <c r="B377" s="160"/>
      <c r="D377" s="156" t="s">
        <v>182</v>
      </c>
      <c r="E377" s="161" t="s">
        <v>1</v>
      </c>
      <c r="F377" s="162" t="s">
        <v>609</v>
      </c>
      <c r="H377" s="163">
        <v>46.78</v>
      </c>
      <c r="L377" s="160"/>
      <c r="M377" s="164"/>
      <c r="N377" s="165"/>
      <c r="O377" s="165"/>
      <c r="P377" s="165"/>
      <c r="Q377" s="165"/>
      <c r="R377" s="165"/>
      <c r="S377" s="165"/>
      <c r="T377" s="166"/>
      <c r="AT377" s="161" t="s">
        <v>182</v>
      </c>
      <c r="AU377" s="161" t="s">
        <v>84</v>
      </c>
      <c r="AV377" s="13" t="s">
        <v>84</v>
      </c>
      <c r="AW377" s="13" t="s">
        <v>31</v>
      </c>
      <c r="AX377" s="13" t="s">
        <v>82</v>
      </c>
      <c r="AY377" s="161" t="s">
        <v>172</v>
      </c>
    </row>
    <row r="378" spans="2:51" s="13" customFormat="1" ht="12">
      <c r="B378" s="160"/>
      <c r="D378" s="156" t="s">
        <v>182</v>
      </c>
      <c r="F378" s="162" t="s">
        <v>610</v>
      </c>
      <c r="H378" s="163">
        <v>48.183</v>
      </c>
      <c r="L378" s="160"/>
      <c r="M378" s="164"/>
      <c r="N378" s="165"/>
      <c r="O378" s="165"/>
      <c r="P378" s="165"/>
      <c r="Q378" s="165"/>
      <c r="R378" s="165"/>
      <c r="S378" s="165"/>
      <c r="T378" s="166"/>
      <c r="AT378" s="161" t="s">
        <v>182</v>
      </c>
      <c r="AU378" s="161" t="s">
        <v>84</v>
      </c>
      <c r="AV378" s="13" t="s">
        <v>84</v>
      </c>
      <c r="AW378" s="13" t="s">
        <v>3</v>
      </c>
      <c r="AX378" s="13" t="s">
        <v>82</v>
      </c>
      <c r="AY378" s="161" t="s">
        <v>172</v>
      </c>
    </row>
    <row r="379" spans="1:65" s="2" customFormat="1" ht="21.75" customHeight="1">
      <c r="A379" s="29"/>
      <c r="B379" s="142"/>
      <c r="C379" s="143" t="s">
        <v>611</v>
      </c>
      <c r="D379" s="143" t="s">
        <v>174</v>
      </c>
      <c r="E379" s="144" t="s">
        <v>612</v>
      </c>
      <c r="F379" s="145" t="s">
        <v>613</v>
      </c>
      <c r="G379" s="146" t="s">
        <v>177</v>
      </c>
      <c r="H379" s="147">
        <v>3.52</v>
      </c>
      <c r="I379" s="148"/>
      <c r="J379" s="148">
        <f>ROUND(I379*H379,2)</f>
        <v>0</v>
      </c>
      <c r="K379" s="149"/>
      <c r="L379" s="30"/>
      <c r="M379" s="150" t="s">
        <v>1</v>
      </c>
      <c r="N379" s="151" t="s">
        <v>39</v>
      </c>
      <c r="O379" s="152">
        <v>0.25</v>
      </c>
      <c r="P379" s="152">
        <f>O379*H379</f>
        <v>0.88</v>
      </c>
      <c r="Q379" s="152">
        <v>0</v>
      </c>
      <c r="R379" s="152">
        <f>Q379*H379</f>
        <v>0</v>
      </c>
      <c r="S379" s="152">
        <v>0</v>
      </c>
      <c r="T379" s="153">
        <f>S379*H379</f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54" t="s">
        <v>178</v>
      </c>
      <c r="AT379" s="154" t="s">
        <v>174</v>
      </c>
      <c r="AU379" s="154" t="s">
        <v>84</v>
      </c>
      <c r="AY379" s="17" t="s">
        <v>172</v>
      </c>
      <c r="BE379" s="155">
        <f>IF(N379="základní",J379,0)</f>
        <v>0</v>
      </c>
      <c r="BF379" s="155">
        <f>IF(N379="snížená",J379,0)</f>
        <v>0</v>
      </c>
      <c r="BG379" s="155">
        <f>IF(N379="zákl. přenesená",J379,0)</f>
        <v>0</v>
      </c>
      <c r="BH379" s="155">
        <f>IF(N379="sníž. přenesená",J379,0)</f>
        <v>0</v>
      </c>
      <c r="BI379" s="155">
        <f>IF(N379="nulová",J379,0)</f>
        <v>0</v>
      </c>
      <c r="BJ379" s="17" t="s">
        <v>82</v>
      </c>
      <c r="BK379" s="155">
        <f>ROUND(I379*H379,2)</f>
        <v>0</v>
      </c>
      <c r="BL379" s="17" t="s">
        <v>178</v>
      </c>
      <c r="BM379" s="154" t="s">
        <v>614</v>
      </c>
    </row>
    <row r="380" spans="2:51" s="13" customFormat="1" ht="12">
      <c r="B380" s="160"/>
      <c r="D380" s="156" t="s">
        <v>182</v>
      </c>
      <c r="E380" s="161" t="s">
        <v>130</v>
      </c>
      <c r="F380" s="162" t="s">
        <v>615</v>
      </c>
      <c r="H380" s="163">
        <v>3.52</v>
      </c>
      <c r="L380" s="160"/>
      <c r="M380" s="164"/>
      <c r="N380" s="165"/>
      <c r="O380" s="165"/>
      <c r="P380" s="165"/>
      <c r="Q380" s="165"/>
      <c r="R380" s="165"/>
      <c r="S380" s="165"/>
      <c r="T380" s="166"/>
      <c r="AT380" s="161" t="s">
        <v>182</v>
      </c>
      <c r="AU380" s="161" t="s">
        <v>84</v>
      </c>
      <c r="AV380" s="13" t="s">
        <v>84</v>
      </c>
      <c r="AW380" s="13" t="s">
        <v>31</v>
      </c>
      <c r="AX380" s="13" t="s">
        <v>82</v>
      </c>
      <c r="AY380" s="161" t="s">
        <v>172</v>
      </c>
    </row>
    <row r="381" spans="1:65" s="2" customFormat="1" ht="21.75" customHeight="1">
      <c r="A381" s="29"/>
      <c r="B381" s="142"/>
      <c r="C381" s="143" t="s">
        <v>616</v>
      </c>
      <c r="D381" s="143" t="s">
        <v>174</v>
      </c>
      <c r="E381" s="144" t="s">
        <v>617</v>
      </c>
      <c r="F381" s="145" t="s">
        <v>618</v>
      </c>
      <c r="G381" s="146" t="s">
        <v>209</v>
      </c>
      <c r="H381" s="147">
        <v>93</v>
      </c>
      <c r="I381" s="148"/>
      <c r="J381" s="148">
        <f>ROUND(I381*H381,2)</f>
        <v>0</v>
      </c>
      <c r="K381" s="149"/>
      <c r="L381" s="30"/>
      <c r="M381" s="150" t="s">
        <v>1</v>
      </c>
      <c r="N381" s="151" t="s">
        <v>39</v>
      </c>
      <c r="O381" s="152">
        <v>0.119</v>
      </c>
      <c r="P381" s="152">
        <f>O381*H381</f>
        <v>11.067</v>
      </c>
      <c r="Q381" s="152">
        <v>0.08978</v>
      </c>
      <c r="R381" s="152">
        <f>Q381*H381</f>
        <v>8.34954</v>
      </c>
      <c r="S381" s="152">
        <v>0</v>
      </c>
      <c r="T381" s="153">
        <f>S381*H381</f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54" t="s">
        <v>178</v>
      </c>
      <c r="AT381" s="154" t="s">
        <v>174</v>
      </c>
      <c r="AU381" s="154" t="s">
        <v>84</v>
      </c>
      <c r="AY381" s="17" t="s">
        <v>172</v>
      </c>
      <c r="BE381" s="155">
        <f>IF(N381="základní",J381,0)</f>
        <v>0</v>
      </c>
      <c r="BF381" s="155">
        <f>IF(N381="snížená",J381,0)</f>
        <v>0</v>
      </c>
      <c r="BG381" s="155">
        <f>IF(N381="zákl. přenesená",J381,0)</f>
        <v>0</v>
      </c>
      <c r="BH381" s="155">
        <f>IF(N381="sníž. přenesená",J381,0)</f>
        <v>0</v>
      </c>
      <c r="BI381" s="155">
        <f>IF(N381="nulová",J381,0)</f>
        <v>0</v>
      </c>
      <c r="BJ381" s="17" t="s">
        <v>82</v>
      </c>
      <c r="BK381" s="155">
        <f>ROUND(I381*H381,2)</f>
        <v>0</v>
      </c>
      <c r="BL381" s="17" t="s">
        <v>178</v>
      </c>
      <c r="BM381" s="154" t="s">
        <v>619</v>
      </c>
    </row>
    <row r="382" spans="1:47" s="2" customFormat="1" ht="19.5">
      <c r="A382" s="29"/>
      <c r="B382" s="30"/>
      <c r="C382" s="29"/>
      <c r="D382" s="156" t="s">
        <v>180</v>
      </c>
      <c r="E382" s="29"/>
      <c r="F382" s="157" t="s">
        <v>618</v>
      </c>
      <c r="G382" s="29"/>
      <c r="H382" s="29"/>
      <c r="I382" s="29"/>
      <c r="J382" s="29"/>
      <c r="K382" s="29"/>
      <c r="L382" s="30"/>
      <c r="M382" s="158"/>
      <c r="N382" s="159"/>
      <c r="O382" s="55"/>
      <c r="P382" s="55"/>
      <c r="Q382" s="55"/>
      <c r="R382" s="55"/>
      <c r="S382" s="55"/>
      <c r="T382" s="56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T382" s="17" t="s">
        <v>180</v>
      </c>
      <c r="AU382" s="17" t="s">
        <v>84</v>
      </c>
    </row>
    <row r="383" spans="2:51" s="13" customFormat="1" ht="12">
      <c r="B383" s="160"/>
      <c r="D383" s="156" t="s">
        <v>182</v>
      </c>
      <c r="E383" s="161" t="s">
        <v>1</v>
      </c>
      <c r="F383" s="162" t="s">
        <v>620</v>
      </c>
      <c r="H383" s="163">
        <v>93</v>
      </c>
      <c r="L383" s="160"/>
      <c r="M383" s="164"/>
      <c r="N383" s="165"/>
      <c r="O383" s="165"/>
      <c r="P383" s="165"/>
      <c r="Q383" s="165"/>
      <c r="R383" s="165"/>
      <c r="S383" s="165"/>
      <c r="T383" s="166"/>
      <c r="AT383" s="161" t="s">
        <v>182</v>
      </c>
      <c r="AU383" s="161" t="s">
        <v>84</v>
      </c>
      <c r="AV383" s="13" t="s">
        <v>84</v>
      </c>
      <c r="AW383" s="13" t="s">
        <v>31</v>
      </c>
      <c r="AX383" s="13" t="s">
        <v>82</v>
      </c>
      <c r="AY383" s="161" t="s">
        <v>172</v>
      </c>
    </row>
    <row r="384" spans="1:65" s="2" customFormat="1" ht="21.75" customHeight="1">
      <c r="A384" s="29"/>
      <c r="B384" s="142"/>
      <c r="C384" s="143" t="s">
        <v>621</v>
      </c>
      <c r="D384" s="143" t="s">
        <v>174</v>
      </c>
      <c r="E384" s="144" t="s">
        <v>622</v>
      </c>
      <c r="F384" s="145" t="s">
        <v>623</v>
      </c>
      <c r="G384" s="146" t="s">
        <v>209</v>
      </c>
      <c r="H384" s="147">
        <v>83</v>
      </c>
      <c r="I384" s="148"/>
      <c r="J384" s="148">
        <f>ROUND(I384*H384,2)</f>
        <v>0</v>
      </c>
      <c r="K384" s="149"/>
      <c r="L384" s="30"/>
      <c r="M384" s="150" t="s">
        <v>1</v>
      </c>
      <c r="N384" s="151" t="s">
        <v>39</v>
      </c>
      <c r="O384" s="152">
        <v>0.085</v>
      </c>
      <c r="P384" s="152">
        <f>O384*H384</f>
        <v>7.055000000000001</v>
      </c>
      <c r="Q384" s="152">
        <v>0.0719</v>
      </c>
      <c r="R384" s="152">
        <f>Q384*H384</f>
        <v>5.967700000000001</v>
      </c>
      <c r="S384" s="152">
        <v>0</v>
      </c>
      <c r="T384" s="153">
        <f>S384*H384</f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54" t="s">
        <v>178</v>
      </c>
      <c r="AT384" s="154" t="s">
        <v>174</v>
      </c>
      <c r="AU384" s="154" t="s">
        <v>84</v>
      </c>
      <c r="AY384" s="17" t="s">
        <v>172</v>
      </c>
      <c r="BE384" s="155">
        <f>IF(N384="základní",J384,0)</f>
        <v>0</v>
      </c>
      <c r="BF384" s="155">
        <f>IF(N384="snížená",J384,0)</f>
        <v>0</v>
      </c>
      <c r="BG384" s="155">
        <f>IF(N384="zákl. přenesená",J384,0)</f>
        <v>0</v>
      </c>
      <c r="BH384" s="155">
        <f>IF(N384="sníž. přenesená",J384,0)</f>
        <v>0</v>
      </c>
      <c r="BI384" s="155">
        <f>IF(N384="nulová",J384,0)</f>
        <v>0</v>
      </c>
      <c r="BJ384" s="17" t="s">
        <v>82</v>
      </c>
      <c r="BK384" s="155">
        <f>ROUND(I384*H384,2)</f>
        <v>0</v>
      </c>
      <c r="BL384" s="17" t="s">
        <v>178</v>
      </c>
      <c r="BM384" s="154" t="s">
        <v>624</v>
      </c>
    </row>
    <row r="385" spans="1:47" s="2" customFormat="1" ht="39">
      <c r="A385" s="29"/>
      <c r="B385" s="30"/>
      <c r="C385" s="29"/>
      <c r="D385" s="156" t="s">
        <v>180</v>
      </c>
      <c r="E385" s="29"/>
      <c r="F385" s="157" t="s">
        <v>625</v>
      </c>
      <c r="G385" s="29"/>
      <c r="H385" s="29"/>
      <c r="I385" s="29"/>
      <c r="J385" s="29"/>
      <c r="K385" s="29"/>
      <c r="L385" s="30"/>
      <c r="M385" s="158"/>
      <c r="N385" s="159"/>
      <c r="O385" s="55"/>
      <c r="P385" s="55"/>
      <c r="Q385" s="55"/>
      <c r="R385" s="55"/>
      <c r="S385" s="55"/>
      <c r="T385" s="56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T385" s="17" t="s">
        <v>180</v>
      </c>
      <c r="AU385" s="17" t="s">
        <v>84</v>
      </c>
    </row>
    <row r="386" spans="2:51" s="13" customFormat="1" ht="12">
      <c r="B386" s="160"/>
      <c r="D386" s="156" t="s">
        <v>182</v>
      </c>
      <c r="E386" s="161" t="s">
        <v>1</v>
      </c>
      <c r="F386" s="162" t="s">
        <v>626</v>
      </c>
      <c r="H386" s="163">
        <v>83</v>
      </c>
      <c r="L386" s="160"/>
      <c r="M386" s="164"/>
      <c r="N386" s="165"/>
      <c r="O386" s="165"/>
      <c r="P386" s="165"/>
      <c r="Q386" s="165"/>
      <c r="R386" s="165"/>
      <c r="S386" s="165"/>
      <c r="T386" s="166"/>
      <c r="AT386" s="161" t="s">
        <v>182</v>
      </c>
      <c r="AU386" s="161" t="s">
        <v>84</v>
      </c>
      <c r="AV386" s="13" t="s">
        <v>84</v>
      </c>
      <c r="AW386" s="13" t="s">
        <v>31</v>
      </c>
      <c r="AX386" s="13" t="s">
        <v>82</v>
      </c>
      <c r="AY386" s="161" t="s">
        <v>172</v>
      </c>
    </row>
    <row r="387" spans="1:65" s="2" customFormat="1" ht="16.5" customHeight="1">
      <c r="A387" s="29"/>
      <c r="B387" s="142"/>
      <c r="C387" s="174" t="s">
        <v>627</v>
      </c>
      <c r="D387" s="174" t="s">
        <v>310</v>
      </c>
      <c r="E387" s="175" t="s">
        <v>628</v>
      </c>
      <c r="F387" s="176" t="s">
        <v>629</v>
      </c>
      <c r="G387" s="177" t="s">
        <v>285</v>
      </c>
      <c r="H387" s="178">
        <v>2.708</v>
      </c>
      <c r="I387" s="179"/>
      <c r="J387" s="179">
        <f>ROUND(I387*H387,2)</f>
        <v>0</v>
      </c>
      <c r="K387" s="180"/>
      <c r="L387" s="181"/>
      <c r="M387" s="182" t="s">
        <v>1</v>
      </c>
      <c r="N387" s="183" t="s">
        <v>39</v>
      </c>
      <c r="O387" s="152">
        <v>0</v>
      </c>
      <c r="P387" s="152">
        <f>O387*H387</f>
        <v>0</v>
      </c>
      <c r="Q387" s="152">
        <v>1</v>
      </c>
      <c r="R387" s="152">
        <f>Q387*H387</f>
        <v>2.708</v>
      </c>
      <c r="S387" s="152">
        <v>0</v>
      </c>
      <c r="T387" s="153">
        <f>S387*H387</f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54" t="s">
        <v>220</v>
      </c>
      <c r="AT387" s="154" t="s">
        <v>310</v>
      </c>
      <c r="AU387" s="154" t="s">
        <v>84</v>
      </c>
      <c r="AY387" s="17" t="s">
        <v>172</v>
      </c>
      <c r="BE387" s="155">
        <f>IF(N387="základní",J387,0)</f>
        <v>0</v>
      </c>
      <c r="BF387" s="155">
        <f>IF(N387="snížená",J387,0)</f>
        <v>0</v>
      </c>
      <c r="BG387" s="155">
        <f>IF(N387="zákl. přenesená",J387,0)</f>
        <v>0</v>
      </c>
      <c r="BH387" s="155">
        <f>IF(N387="sníž. přenesená",J387,0)</f>
        <v>0</v>
      </c>
      <c r="BI387" s="155">
        <f>IF(N387="nulová",J387,0)</f>
        <v>0</v>
      </c>
      <c r="BJ387" s="17" t="s">
        <v>82</v>
      </c>
      <c r="BK387" s="155">
        <f>ROUND(I387*H387,2)</f>
        <v>0</v>
      </c>
      <c r="BL387" s="17" t="s">
        <v>178</v>
      </c>
      <c r="BM387" s="154" t="s">
        <v>630</v>
      </c>
    </row>
    <row r="388" spans="1:47" s="2" customFormat="1" ht="12">
      <c r="A388" s="29"/>
      <c r="B388" s="30"/>
      <c r="C388" s="29"/>
      <c r="D388" s="156" t="s">
        <v>180</v>
      </c>
      <c r="E388" s="29"/>
      <c r="F388" s="157" t="s">
        <v>629</v>
      </c>
      <c r="G388" s="29"/>
      <c r="H388" s="29"/>
      <c r="I388" s="29"/>
      <c r="J388" s="29"/>
      <c r="K388" s="29"/>
      <c r="L388" s="30"/>
      <c r="M388" s="158"/>
      <c r="N388" s="159"/>
      <c r="O388" s="55"/>
      <c r="P388" s="55"/>
      <c r="Q388" s="55"/>
      <c r="R388" s="55"/>
      <c r="S388" s="55"/>
      <c r="T388" s="56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T388" s="17" t="s">
        <v>180</v>
      </c>
      <c r="AU388" s="17" t="s">
        <v>84</v>
      </c>
    </row>
    <row r="389" spans="2:51" s="13" customFormat="1" ht="22.5">
      <c r="B389" s="160"/>
      <c r="D389" s="156" t="s">
        <v>182</v>
      </c>
      <c r="E389" s="161" t="s">
        <v>1</v>
      </c>
      <c r="F389" s="162" t="s">
        <v>631</v>
      </c>
      <c r="H389" s="163">
        <v>2.708</v>
      </c>
      <c r="L389" s="160"/>
      <c r="M389" s="164"/>
      <c r="N389" s="165"/>
      <c r="O389" s="165"/>
      <c r="P389" s="165"/>
      <c r="Q389" s="165"/>
      <c r="R389" s="165"/>
      <c r="S389" s="165"/>
      <c r="T389" s="166"/>
      <c r="AT389" s="161" t="s">
        <v>182</v>
      </c>
      <c r="AU389" s="161" t="s">
        <v>84</v>
      </c>
      <c r="AV389" s="13" t="s">
        <v>84</v>
      </c>
      <c r="AW389" s="13" t="s">
        <v>31</v>
      </c>
      <c r="AX389" s="13" t="s">
        <v>82</v>
      </c>
      <c r="AY389" s="161" t="s">
        <v>172</v>
      </c>
    </row>
    <row r="390" spans="1:65" s="2" customFormat="1" ht="16.5" customHeight="1">
      <c r="A390" s="29"/>
      <c r="B390" s="142"/>
      <c r="C390" s="143" t="s">
        <v>632</v>
      </c>
      <c r="D390" s="143" t="s">
        <v>174</v>
      </c>
      <c r="E390" s="144" t="s">
        <v>633</v>
      </c>
      <c r="F390" s="145" t="s">
        <v>634</v>
      </c>
      <c r="G390" s="146" t="s">
        <v>209</v>
      </c>
      <c r="H390" s="147">
        <v>94</v>
      </c>
      <c r="I390" s="148"/>
      <c r="J390" s="148">
        <f>ROUND(I390*H390,2)</f>
        <v>0</v>
      </c>
      <c r="K390" s="149"/>
      <c r="L390" s="30"/>
      <c r="M390" s="150" t="s">
        <v>1</v>
      </c>
      <c r="N390" s="151" t="s">
        <v>39</v>
      </c>
      <c r="O390" s="152">
        <v>0.305</v>
      </c>
      <c r="P390" s="152">
        <f>O390*H390</f>
        <v>28.669999999999998</v>
      </c>
      <c r="Q390" s="152">
        <v>0</v>
      </c>
      <c r="R390" s="152">
        <f>Q390*H390</f>
        <v>0</v>
      </c>
      <c r="S390" s="152">
        <v>0</v>
      </c>
      <c r="T390" s="153">
        <f>S390*H390</f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54" t="s">
        <v>178</v>
      </c>
      <c r="AT390" s="154" t="s">
        <v>174</v>
      </c>
      <c r="AU390" s="154" t="s">
        <v>84</v>
      </c>
      <c r="AY390" s="17" t="s">
        <v>172</v>
      </c>
      <c r="BE390" s="155">
        <f>IF(N390="základní",J390,0)</f>
        <v>0</v>
      </c>
      <c r="BF390" s="155">
        <f>IF(N390="snížená",J390,0)</f>
        <v>0</v>
      </c>
      <c r="BG390" s="155">
        <f>IF(N390="zákl. přenesená",J390,0)</f>
        <v>0</v>
      </c>
      <c r="BH390" s="155">
        <f>IF(N390="sníž. přenesená",J390,0)</f>
        <v>0</v>
      </c>
      <c r="BI390" s="155">
        <f>IF(N390="nulová",J390,0)</f>
        <v>0</v>
      </c>
      <c r="BJ390" s="17" t="s">
        <v>82</v>
      </c>
      <c r="BK390" s="155">
        <f>ROUND(I390*H390,2)</f>
        <v>0</v>
      </c>
      <c r="BL390" s="17" t="s">
        <v>178</v>
      </c>
      <c r="BM390" s="154" t="s">
        <v>635</v>
      </c>
    </row>
    <row r="391" spans="1:47" s="2" customFormat="1" ht="19.5">
      <c r="A391" s="29"/>
      <c r="B391" s="30"/>
      <c r="C391" s="29"/>
      <c r="D391" s="156" t="s">
        <v>180</v>
      </c>
      <c r="E391" s="29"/>
      <c r="F391" s="157" t="s">
        <v>636</v>
      </c>
      <c r="G391" s="29"/>
      <c r="H391" s="29"/>
      <c r="I391" s="29"/>
      <c r="J391" s="29"/>
      <c r="K391" s="29"/>
      <c r="L391" s="30"/>
      <c r="M391" s="158"/>
      <c r="N391" s="159"/>
      <c r="O391" s="55"/>
      <c r="P391" s="55"/>
      <c r="Q391" s="55"/>
      <c r="R391" s="55"/>
      <c r="S391" s="55"/>
      <c r="T391" s="56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T391" s="17" t="s">
        <v>180</v>
      </c>
      <c r="AU391" s="17" t="s">
        <v>84</v>
      </c>
    </row>
    <row r="392" spans="2:51" s="13" customFormat="1" ht="12">
      <c r="B392" s="160"/>
      <c r="D392" s="156" t="s">
        <v>182</v>
      </c>
      <c r="E392" s="161" t="s">
        <v>1</v>
      </c>
      <c r="F392" s="162" t="s">
        <v>637</v>
      </c>
      <c r="H392" s="163">
        <v>94</v>
      </c>
      <c r="L392" s="160"/>
      <c r="M392" s="164"/>
      <c r="N392" s="165"/>
      <c r="O392" s="165"/>
      <c r="P392" s="165"/>
      <c r="Q392" s="165"/>
      <c r="R392" s="165"/>
      <c r="S392" s="165"/>
      <c r="T392" s="166"/>
      <c r="AT392" s="161" t="s">
        <v>182</v>
      </c>
      <c r="AU392" s="161" t="s">
        <v>84</v>
      </c>
      <c r="AV392" s="13" t="s">
        <v>84</v>
      </c>
      <c r="AW392" s="13" t="s">
        <v>31</v>
      </c>
      <c r="AX392" s="13" t="s">
        <v>82</v>
      </c>
      <c r="AY392" s="161" t="s">
        <v>172</v>
      </c>
    </row>
    <row r="393" spans="1:65" s="2" customFormat="1" ht="16.5" customHeight="1">
      <c r="A393" s="29"/>
      <c r="B393" s="142"/>
      <c r="C393" s="143" t="s">
        <v>638</v>
      </c>
      <c r="D393" s="143" t="s">
        <v>174</v>
      </c>
      <c r="E393" s="144" t="s">
        <v>639</v>
      </c>
      <c r="F393" s="145" t="s">
        <v>640</v>
      </c>
      <c r="G393" s="146" t="s">
        <v>177</v>
      </c>
      <c r="H393" s="147">
        <v>11.6</v>
      </c>
      <c r="I393" s="148"/>
      <c r="J393" s="148">
        <f>ROUND(I393*H393,2)</f>
        <v>0</v>
      </c>
      <c r="K393" s="149"/>
      <c r="L393" s="30"/>
      <c r="M393" s="150" t="s">
        <v>1</v>
      </c>
      <c r="N393" s="151" t="s">
        <v>39</v>
      </c>
      <c r="O393" s="152">
        <v>0.596</v>
      </c>
      <c r="P393" s="152">
        <f>O393*H393</f>
        <v>6.9136</v>
      </c>
      <c r="Q393" s="152">
        <v>0</v>
      </c>
      <c r="R393" s="152">
        <f>Q393*H393</f>
        <v>0</v>
      </c>
      <c r="S393" s="152">
        <v>0.297</v>
      </c>
      <c r="T393" s="153">
        <f>S393*H393</f>
        <v>3.4452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54" t="s">
        <v>178</v>
      </c>
      <c r="AT393" s="154" t="s">
        <v>174</v>
      </c>
      <c r="AU393" s="154" t="s">
        <v>84</v>
      </c>
      <c r="AY393" s="17" t="s">
        <v>172</v>
      </c>
      <c r="BE393" s="155">
        <f>IF(N393="základní",J393,0)</f>
        <v>0</v>
      </c>
      <c r="BF393" s="155">
        <f>IF(N393="snížená",J393,0)</f>
        <v>0</v>
      </c>
      <c r="BG393" s="155">
        <f>IF(N393="zákl. přenesená",J393,0)</f>
        <v>0</v>
      </c>
      <c r="BH393" s="155">
        <f>IF(N393="sníž. přenesená",J393,0)</f>
        <v>0</v>
      </c>
      <c r="BI393" s="155">
        <f>IF(N393="nulová",J393,0)</f>
        <v>0</v>
      </c>
      <c r="BJ393" s="17" t="s">
        <v>82</v>
      </c>
      <c r="BK393" s="155">
        <f>ROUND(I393*H393,2)</f>
        <v>0</v>
      </c>
      <c r="BL393" s="17" t="s">
        <v>178</v>
      </c>
      <c r="BM393" s="154" t="s">
        <v>641</v>
      </c>
    </row>
    <row r="394" spans="1:47" s="2" customFormat="1" ht="12">
      <c r="A394" s="29"/>
      <c r="B394" s="30"/>
      <c r="C394" s="29"/>
      <c r="D394" s="156" t="s">
        <v>180</v>
      </c>
      <c r="E394" s="29"/>
      <c r="F394" s="157" t="s">
        <v>642</v>
      </c>
      <c r="G394" s="29"/>
      <c r="H394" s="29"/>
      <c r="I394" s="29"/>
      <c r="J394" s="29"/>
      <c r="K394" s="29"/>
      <c r="L394" s="30"/>
      <c r="M394" s="158"/>
      <c r="N394" s="159"/>
      <c r="O394" s="55"/>
      <c r="P394" s="55"/>
      <c r="Q394" s="55"/>
      <c r="R394" s="55"/>
      <c r="S394" s="55"/>
      <c r="T394" s="56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T394" s="17" t="s">
        <v>180</v>
      </c>
      <c r="AU394" s="17" t="s">
        <v>84</v>
      </c>
    </row>
    <row r="395" spans="2:51" s="13" customFormat="1" ht="12">
      <c r="B395" s="160"/>
      <c r="D395" s="156" t="s">
        <v>182</v>
      </c>
      <c r="E395" s="161" t="s">
        <v>1</v>
      </c>
      <c r="F395" s="162" t="s">
        <v>643</v>
      </c>
      <c r="H395" s="163">
        <v>11.6</v>
      </c>
      <c r="L395" s="160"/>
      <c r="M395" s="164"/>
      <c r="N395" s="165"/>
      <c r="O395" s="165"/>
      <c r="P395" s="165"/>
      <c r="Q395" s="165"/>
      <c r="R395" s="165"/>
      <c r="S395" s="165"/>
      <c r="T395" s="166"/>
      <c r="AT395" s="161" t="s">
        <v>182</v>
      </c>
      <c r="AU395" s="161" t="s">
        <v>84</v>
      </c>
      <c r="AV395" s="13" t="s">
        <v>84</v>
      </c>
      <c r="AW395" s="13" t="s">
        <v>31</v>
      </c>
      <c r="AX395" s="13" t="s">
        <v>82</v>
      </c>
      <c r="AY395" s="161" t="s">
        <v>172</v>
      </c>
    </row>
    <row r="396" spans="1:65" s="2" customFormat="1" ht="21.75" customHeight="1">
      <c r="A396" s="29"/>
      <c r="B396" s="142"/>
      <c r="C396" s="143" t="s">
        <v>118</v>
      </c>
      <c r="D396" s="143" t="s">
        <v>174</v>
      </c>
      <c r="E396" s="144" t="s">
        <v>644</v>
      </c>
      <c r="F396" s="145" t="s">
        <v>645</v>
      </c>
      <c r="G396" s="146" t="s">
        <v>353</v>
      </c>
      <c r="H396" s="147">
        <v>10</v>
      </c>
      <c r="I396" s="148"/>
      <c r="J396" s="148">
        <f>ROUND(I396*H396,2)</f>
        <v>0</v>
      </c>
      <c r="K396" s="149"/>
      <c r="L396" s="30"/>
      <c r="M396" s="150" t="s">
        <v>1</v>
      </c>
      <c r="N396" s="151" t="s">
        <v>39</v>
      </c>
      <c r="O396" s="152">
        <v>0.5</v>
      </c>
      <c r="P396" s="152">
        <f>O396*H396</f>
        <v>5</v>
      </c>
      <c r="Q396" s="152">
        <v>0</v>
      </c>
      <c r="R396" s="152">
        <f>Q396*H396</f>
        <v>0</v>
      </c>
      <c r="S396" s="152">
        <v>0.0657</v>
      </c>
      <c r="T396" s="153">
        <f>S396*H396</f>
        <v>0.6569999999999999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54" t="s">
        <v>178</v>
      </c>
      <c r="AT396" s="154" t="s">
        <v>174</v>
      </c>
      <c r="AU396" s="154" t="s">
        <v>84</v>
      </c>
      <c r="AY396" s="17" t="s">
        <v>172</v>
      </c>
      <c r="BE396" s="155">
        <f>IF(N396="základní",J396,0)</f>
        <v>0</v>
      </c>
      <c r="BF396" s="155">
        <f>IF(N396="snížená",J396,0)</f>
        <v>0</v>
      </c>
      <c r="BG396" s="155">
        <f>IF(N396="zákl. přenesená",J396,0)</f>
        <v>0</v>
      </c>
      <c r="BH396" s="155">
        <f>IF(N396="sníž. přenesená",J396,0)</f>
        <v>0</v>
      </c>
      <c r="BI396" s="155">
        <f>IF(N396="nulová",J396,0)</f>
        <v>0</v>
      </c>
      <c r="BJ396" s="17" t="s">
        <v>82</v>
      </c>
      <c r="BK396" s="155">
        <f>ROUND(I396*H396,2)</f>
        <v>0</v>
      </c>
      <c r="BL396" s="17" t="s">
        <v>178</v>
      </c>
      <c r="BM396" s="154" t="s">
        <v>646</v>
      </c>
    </row>
    <row r="397" spans="1:47" s="2" customFormat="1" ht="19.5">
      <c r="A397" s="29"/>
      <c r="B397" s="30"/>
      <c r="C397" s="29"/>
      <c r="D397" s="156" t="s">
        <v>180</v>
      </c>
      <c r="E397" s="29"/>
      <c r="F397" s="157" t="s">
        <v>647</v>
      </c>
      <c r="G397" s="29"/>
      <c r="H397" s="29"/>
      <c r="I397" s="29"/>
      <c r="J397" s="29"/>
      <c r="K397" s="29"/>
      <c r="L397" s="30"/>
      <c r="M397" s="158"/>
      <c r="N397" s="159"/>
      <c r="O397" s="55"/>
      <c r="P397" s="55"/>
      <c r="Q397" s="55"/>
      <c r="R397" s="55"/>
      <c r="S397" s="55"/>
      <c r="T397" s="56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T397" s="17" t="s">
        <v>180</v>
      </c>
      <c r="AU397" s="17" t="s">
        <v>84</v>
      </c>
    </row>
    <row r="398" spans="1:65" s="2" customFormat="1" ht="21.75" customHeight="1">
      <c r="A398" s="29"/>
      <c r="B398" s="142"/>
      <c r="C398" s="143" t="s">
        <v>648</v>
      </c>
      <c r="D398" s="143" t="s">
        <v>174</v>
      </c>
      <c r="E398" s="144" t="s">
        <v>649</v>
      </c>
      <c r="F398" s="145" t="s">
        <v>650</v>
      </c>
      <c r="G398" s="146" t="s">
        <v>209</v>
      </c>
      <c r="H398" s="147">
        <v>23.2</v>
      </c>
      <c r="I398" s="148"/>
      <c r="J398" s="148">
        <f>ROUND(I398*H398,2)</f>
        <v>0</v>
      </c>
      <c r="K398" s="149"/>
      <c r="L398" s="30"/>
      <c r="M398" s="150" t="s">
        <v>1</v>
      </c>
      <c r="N398" s="151" t="s">
        <v>39</v>
      </c>
      <c r="O398" s="152">
        <v>0.21</v>
      </c>
      <c r="P398" s="152">
        <f>O398*H398</f>
        <v>4.872</v>
      </c>
      <c r="Q398" s="152">
        <v>0</v>
      </c>
      <c r="R398" s="152">
        <f>Q398*H398</f>
        <v>0</v>
      </c>
      <c r="S398" s="152">
        <v>0.00248</v>
      </c>
      <c r="T398" s="153">
        <f>S398*H398</f>
        <v>0.057536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54" t="s">
        <v>178</v>
      </c>
      <c r="AT398" s="154" t="s">
        <v>174</v>
      </c>
      <c r="AU398" s="154" t="s">
        <v>84</v>
      </c>
      <c r="AY398" s="17" t="s">
        <v>172</v>
      </c>
      <c r="BE398" s="155">
        <f>IF(N398="základní",J398,0)</f>
        <v>0</v>
      </c>
      <c r="BF398" s="155">
        <f>IF(N398="snížená",J398,0)</f>
        <v>0</v>
      </c>
      <c r="BG398" s="155">
        <f>IF(N398="zákl. přenesená",J398,0)</f>
        <v>0</v>
      </c>
      <c r="BH398" s="155">
        <f>IF(N398="sníž. přenesená",J398,0)</f>
        <v>0</v>
      </c>
      <c r="BI398" s="155">
        <f>IF(N398="nulová",J398,0)</f>
        <v>0</v>
      </c>
      <c r="BJ398" s="17" t="s">
        <v>82</v>
      </c>
      <c r="BK398" s="155">
        <f>ROUND(I398*H398,2)</f>
        <v>0</v>
      </c>
      <c r="BL398" s="17" t="s">
        <v>178</v>
      </c>
      <c r="BM398" s="154" t="s">
        <v>651</v>
      </c>
    </row>
    <row r="399" spans="1:47" s="2" customFormat="1" ht="19.5">
      <c r="A399" s="29"/>
      <c r="B399" s="30"/>
      <c r="C399" s="29"/>
      <c r="D399" s="156" t="s">
        <v>180</v>
      </c>
      <c r="E399" s="29"/>
      <c r="F399" s="157" t="s">
        <v>652</v>
      </c>
      <c r="G399" s="29"/>
      <c r="H399" s="29"/>
      <c r="I399" s="29"/>
      <c r="J399" s="29"/>
      <c r="K399" s="29"/>
      <c r="L399" s="30"/>
      <c r="M399" s="158"/>
      <c r="N399" s="159"/>
      <c r="O399" s="55"/>
      <c r="P399" s="55"/>
      <c r="Q399" s="55"/>
      <c r="R399" s="55"/>
      <c r="S399" s="55"/>
      <c r="T399" s="56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T399" s="17" t="s">
        <v>180</v>
      </c>
      <c r="AU399" s="17" t="s">
        <v>84</v>
      </c>
    </row>
    <row r="400" spans="1:65" s="2" customFormat="1" ht="16.5" customHeight="1">
      <c r="A400" s="29"/>
      <c r="B400" s="142"/>
      <c r="C400" s="143" t="s">
        <v>653</v>
      </c>
      <c r="D400" s="143" t="s">
        <v>174</v>
      </c>
      <c r="E400" s="144" t="s">
        <v>654</v>
      </c>
      <c r="F400" s="145" t="s">
        <v>655</v>
      </c>
      <c r="G400" s="146" t="s">
        <v>353</v>
      </c>
      <c r="H400" s="147">
        <v>1</v>
      </c>
      <c r="I400" s="148"/>
      <c r="J400" s="148">
        <f>ROUND(I400*H400,2)</f>
        <v>0</v>
      </c>
      <c r="K400" s="149"/>
      <c r="L400" s="30"/>
      <c r="M400" s="150" t="s">
        <v>1</v>
      </c>
      <c r="N400" s="151" t="s">
        <v>39</v>
      </c>
      <c r="O400" s="152">
        <v>1.848</v>
      </c>
      <c r="P400" s="152">
        <f>O400*H400</f>
        <v>1.848</v>
      </c>
      <c r="Q400" s="152">
        <v>0</v>
      </c>
      <c r="R400" s="152">
        <f>Q400*H400</f>
        <v>0</v>
      </c>
      <c r="S400" s="152">
        <v>0.285</v>
      </c>
      <c r="T400" s="153">
        <f>S400*H400</f>
        <v>0.285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54" t="s">
        <v>178</v>
      </c>
      <c r="AT400" s="154" t="s">
        <v>174</v>
      </c>
      <c r="AU400" s="154" t="s">
        <v>84</v>
      </c>
      <c r="AY400" s="17" t="s">
        <v>172</v>
      </c>
      <c r="BE400" s="155">
        <f>IF(N400="základní",J400,0)</f>
        <v>0</v>
      </c>
      <c r="BF400" s="155">
        <f>IF(N400="snížená",J400,0)</f>
        <v>0</v>
      </c>
      <c r="BG400" s="155">
        <f>IF(N400="zákl. přenesená",J400,0)</f>
        <v>0</v>
      </c>
      <c r="BH400" s="155">
        <f>IF(N400="sníž. přenesená",J400,0)</f>
        <v>0</v>
      </c>
      <c r="BI400" s="155">
        <f>IF(N400="nulová",J400,0)</f>
        <v>0</v>
      </c>
      <c r="BJ400" s="17" t="s">
        <v>82</v>
      </c>
      <c r="BK400" s="155">
        <f>ROUND(I400*H400,2)</f>
        <v>0</v>
      </c>
      <c r="BL400" s="17" t="s">
        <v>178</v>
      </c>
      <c r="BM400" s="154" t="s">
        <v>656</v>
      </c>
    </row>
    <row r="401" spans="1:47" s="2" customFormat="1" ht="19.5">
      <c r="A401" s="29"/>
      <c r="B401" s="30"/>
      <c r="C401" s="29"/>
      <c r="D401" s="156" t="s">
        <v>180</v>
      </c>
      <c r="E401" s="29"/>
      <c r="F401" s="157" t="s">
        <v>657</v>
      </c>
      <c r="G401" s="29"/>
      <c r="H401" s="29"/>
      <c r="I401" s="29"/>
      <c r="J401" s="29"/>
      <c r="K401" s="29"/>
      <c r="L401" s="30"/>
      <c r="M401" s="158"/>
      <c r="N401" s="159"/>
      <c r="O401" s="55"/>
      <c r="P401" s="55"/>
      <c r="Q401" s="55"/>
      <c r="R401" s="55"/>
      <c r="S401" s="55"/>
      <c r="T401" s="56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T401" s="17" t="s">
        <v>180</v>
      </c>
      <c r="AU401" s="17" t="s">
        <v>84</v>
      </c>
    </row>
    <row r="402" spans="1:65" s="2" customFormat="1" ht="16.5" customHeight="1">
      <c r="A402" s="29"/>
      <c r="B402" s="142"/>
      <c r="C402" s="143" t="s">
        <v>658</v>
      </c>
      <c r="D402" s="143" t="s">
        <v>174</v>
      </c>
      <c r="E402" s="144" t="s">
        <v>659</v>
      </c>
      <c r="F402" s="145" t="s">
        <v>660</v>
      </c>
      <c r="G402" s="146" t="s">
        <v>1</v>
      </c>
      <c r="H402" s="147">
        <v>10</v>
      </c>
      <c r="I402" s="148"/>
      <c r="J402" s="148">
        <f>ROUND(I402*H402,2)</f>
        <v>0</v>
      </c>
      <c r="K402" s="149"/>
      <c r="L402" s="30"/>
      <c r="M402" s="150" t="s">
        <v>1</v>
      </c>
      <c r="N402" s="151" t="s">
        <v>39</v>
      </c>
      <c r="O402" s="152">
        <v>0</v>
      </c>
      <c r="P402" s="152">
        <f>O402*H402</f>
        <v>0</v>
      </c>
      <c r="Q402" s="152">
        <v>0</v>
      </c>
      <c r="R402" s="152">
        <f>Q402*H402</f>
        <v>0</v>
      </c>
      <c r="S402" s="152">
        <v>0</v>
      </c>
      <c r="T402" s="153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4" t="s">
        <v>178</v>
      </c>
      <c r="AT402" s="154" t="s">
        <v>174</v>
      </c>
      <c r="AU402" s="154" t="s">
        <v>84</v>
      </c>
      <c r="AY402" s="17" t="s">
        <v>172</v>
      </c>
      <c r="BE402" s="155">
        <f>IF(N402="základní",J402,0)</f>
        <v>0</v>
      </c>
      <c r="BF402" s="155">
        <f>IF(N402="snížená",J402,0)</f>
        <v>0</v>
      </c>
      <c r="BG402" s="155">
        <f>IF(N402="zákl. přenesená",J402,0)</f>
        <v>0</v>
      </c>
      <c r="BH402" s="155">
        <f>IF(N402="sníž. přenesená",J402,0)</f>
        <v>0</v>
      </c>
      <c r="BI402" s="155">
        <f>IF(N402="nulová",J402,0)</f>
        <v>0</v>
      </c>
      <c r="BJ402" s="17" t="s">
        <v>82</v>
      </c>
      <c r="BK402" s="155">
        <f>ROUND(I402*H402,2)</f>
        <v>0</v>
      </c>
      <c r="BL402" s="17" t="s">
        <v>178</v>
      </c>
      <c r="BM402" s="154" t="s">
        <v>661</v>
      </c>
    </row>
    <row r="403" spans="1:47" s="2" customFormat="1" ht="39">
      <c r="A403" s="29"/>
      <c r="B403" s="30"/>
      <c r="C403" s="29"/>
      <c r="D403" s="156" t="s">
        <v>180</v>
      </c>
      <c r="E403" s="29"/>
      <c r="F403" s="157" t="s">
        <v>662</v>
      </c>
      <c r="G403" s="29"/>
      <c r="H403" s="29"/>
      <c r="I403" s="29"/>
      <c r="J403" s="29"/>
      <c r="K403" s="29"/>
      <c r="L403" s="30"/>
      <c r="M403" s="158"/>
      <c r="N403" s="159"/>
      <c r="O403" s="55"/>
      <c r="P403" s="55"/>
      <c r="Q403" s="55"/>
      <c r="R403" s="55"/>
      <c r="S403" s="55"/>
      <c r="T403" s="56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T403" s="17" t="s">
        <v>180</v>
      </c>
      <c r="AU403" s="17" t="s">
        <v>84</v>
      </c>
    </row>
    <row r="404" spans="2:51" s="13" customFormat="1" ht="12">
      <c r="B404" s="160"/>
      <c r="D404" s="156" t="s">
        <v>182</v>
      </c>
      <c r="E404" s="161" t="s">
        <v>1</v>
      </c>
      <c r="F404" s="162" t="s">
        <v>663</v>
      </c>
      <c r="H404" s="163">
        <v>10</v>
      </c>
      <c r="L404" s="160"/>
      <c r="M404" s="164"/>
      <c r="N404" s="165"/>
      <c r="O404" s="165"/>
      <c r="P404" s="165"/>
      <c r="Q404" s="165"/>
      <c r="R404" s="165"/>
      <c r="S404" s="165"/>
      <c r="T404" s="166"/>
      <c r="AT404" s="161" t="s">
        <v>182</v>
      </c>
      <c r="AU404" s="161" t="s">
        <v>84</v>
      </c>
      <c r="AV404" s="13" t="s">
        <v>84</v>
      </c>
      <c r="AW404" s="13" t="s">
        <v>31</v>
      </c>
      <c r="AX404" s="13" t="s">
        <v>74</v>
      </c>
      <c r="AY404" s="161" t="s">
        <v>172</v>
      </c>
    </row>
    <row r="405" spans="2:51" s="14" customFormat="1" ht="12">
      <c r="B405" s="167"/>
      <c r="D405" s="156" t="s">
        <v>182</v>
      </c>
      <c r="E405" s="168" t="s">
        <v>1</v>
      </c>
      <c r="F405" s="169" t="s">
        <v>195</v>
      </c>
      <c r="H405" s="170">
        <v>10</v>
      </c>
      <c r="L405" s="167"/>
      <c r="M405" s="171"/>
      <c r="N405" s="172"/>
      <c r="O405" s="172"/>
      <c r="P405" s="172"/>
      <c r="Q405" s="172"/>
      <c r="R405" s="172"/>
      <c r="S405" s="172"/>
      <c r="T405" s="173"/>
      <c r="AT405" s="168" t="s">
        <v>182</v>
      </c>
      <c r="AU405" s="168" t="s">
        <v>84</v>
      </c>
      <c r="AV405" s="14" t="s">
        <v>178</v>
      </c>
      <c r="AW405" s="14" t="s">
        <v>31</v>
      </c>
      <c r="AX405" s="14" t="s">
        <v>82</v>
      </c>
      <c r="AY405" s="168" t="s">
        <v>172</v>
      </c>
    </row>
    <row r="406" spans="1:65" s="2" customFormat="1" ht="21.75" customHeight="1">
      <c r="A406" s="29"/>
      <c r="B406" s="142"/>
      <c r="C406" s="143" t="s">
        <v>664</v>
      </c>
      <c r="D406" s="143" t="s">
        <v>174</v>
      </c>
      <c r="E406" s="144" t="s">
        <v>665</v>
      </c>
      <c r="F406" s="145" t="s">
        <v>666</v>
      </c>
      <c r="G406" s="146" t="s">
        <v>353</v>
      </c>
      <c r="H406" s="147">
        <v>1</v>
      </c>
      <c r="I406" s="148"/>
      <c r="J406" s="148">
        <f>ROUND(I406*H406,2)</f>
        <v>0</v>
      </c>
      <c r="K406" s="149"/>
      <c r="L406" s="30"/>
      <c r="M406" s="150" t="s">
        <v>1</v>
      </c>
      <c r="N406" s="151" t="s">
        <v>39</v>
      </c>
      <c r="O406" s="152">
        <v>1.26</v>
      </c>
      <c r="P406" s="152">
        <f>O406*H406</f>
        <v>1.26</v>
      </c>
      <c r="Q406" s="152">
        <v>0.3743</v>
      </c>
      <c r="R406" s="152">
        <f>Q406*H406</f>
        <v>0.3743</v>
      </c>
      <c r="S406" s="152">
        <v>0</v>
      </c>
      <c r="T406" s="153">
        <f>S406*H406</f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54" t="s">
        <v>535</v>
      </c>
      <c r="AT406" s="154" t="s">
        <v>174</v>
      </c>
      <c r="AU406" s="154" t="s">
        <v>84</v>
      </c>
      <c r="AY406" s="17" t="s">
        <v>172</v>
      </c>
      <c r="BE406" s="155">
        <f>IF(N406="základní",J406,0)</f>
        <v>0</v>
      </c>
      <c r="BF406" s="155">
        <f>IF(N406="snížená",J406,0)</f>
        <v>0</v>
      </c>
      <c r="BG406" s="155">
        <f>IF(N406="zákl. přenesená",J406,0)</f>
        <v>0</v>
      </c>
      <c r="BH406" s="155">
        <f>IF(N406="sníž. přenesená",J406,0)</f>
        <v>0</v>
      </c>
      <c r="BI406" s="155">
        <f>IF(N406="nulová",J406,0)</f>
        <v>0</v>
      </c>
      <c r="BJ406" s="17" t="s">
        <v>82</v>
      </c>
      <c r="BK406" s="155">
        <f>ROUND(I406*H406,2)</f>
        <v>0</v>
      </c>
      <c r="BL406" s="17" t="s">
        <v>535</v>
      </c>
      <c r="BM406" s="154" t="s">
        <v>667</v>
      </c>
    </row>
    <row r="407" spans="1:47" s="2" customFormat="1" ht="29.25">
      <c r="A407" s="29"/>
      <c r="B407" s="30"/>
      <c r="C407" s="29"/>
      <c r="D407" s="156" t="s">
        <v>180</v>
      </c>
      <c r="E407" s="29"/>
      <c r="F407" s="157" t="s">
        <v>668</v>
      </c>
      <c r="G407" s="29"/>
      <c r="H407" s="29"/>
      <c r="I407" s="29"/>
      <c r="J407" s="29"/>
      <c r="K407" s="29"/>
      <c r="L407" s="30"/>
      <c r="M407" s="158"/>
      <c r="N407" s="159"/>
      <c r="O407" s="55"/>
      <c r="P407" s="55"/>
      <c r="Q407" s="55"/>
      <c r="R407" s="55"/>
      <c r="S407" s="55"/>
      <c r="T407" s="56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T407" s="17" t="s">
        <v>180</v>
      </c>
      <c r="AU407" s="17" t="s">
        <v>84</v>
      </c>
    </row>
    <row r="408" spans="1:65" s="2" customFormat="1" ht="16.5" customHeight="1">
      <c r="A408" s="29"/>
      <c r="B408" s="142"/>
      <c r="C408" s="174" t="s">
        <v>669</v>
      </c>
      <c r="D408" s="174" t="s">
        <v>310</v>
      </c>
      <c r="E408" s="175" t="s">
        <v>670</v>
      </c>
      <c r="F408" s="176" t="s">
        <v>671</v>
      </c>
      <c r="G408" s="177" t="s">
        <v>353</v>
      </c>
      <c r="H408" s="178">
        <v>1</v>
      </c>
      <c r="I408" s="179"/>
      <c r="J408" s="179">
        <f>ROUND(I408*H408,2)</f>
        <v>0</v>
      </c>
      <c r="K408" s="180"/>
      <c r="L408" s="181"/>
      <c r="M408" s="182" t="s">
        <v>1</v>
      </c>
      <c r="N408" s="183" t="s">
        <v>39</v>
      </c>
      <c r="O408" s="152">
        <v>0</v>
      </c>
      <c r="P408" s="152">
        <f>O408*H408</f>
        <v>0</v>
      </c>
      <c r="Q408" s="152">
        <v>0.025</v>
      </c>
      <c r="R408" s="152">
        <f>Q408*H408</f>
        <v>0.025</v>
      </c>
      <c r="S408" s="152">
        <v>0</v>
      </c>
      <c r="T408" s="153">
        <f>S408*H408</f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54" t="s">
        <v>672</v>
      </c>
      <c r="AT408" s="154" t="s">
        <v>310</v>
      </c>
      <c r="AU408" s="154" t="s">
        <v>84</v>
      </c>
      <c r="AY408" s="17" t="s">
        <v>172</v>
      </c>
      <c r="BE408" s="155">
        <f>IF(N408="základní",J408,0)</f>
        <v>0</v>
      </c>
      <c r="BF408" s="155">
        <f>IF(N408="snížená",J408,0)</f>
        <v>0</v>
      </c>
      <c r="BG408" s="155">
        <f>IF(N408="zákl. přenesená",J408,0)</f>
        <v>0</v>
      </c>
      <c r="BH408" s="155">
        <f>IF(N408="sníž. přenesená",J408,0)</f>
        <v>0</v>
      </c>
      <c r="BI408" s="155">
        <f>IF(N408="nulová",J408,0)</f>
        <v>0</v>
      </c>
      <c r="BJ408" s="17" t="s">
        <v>82</v>
      </c>
      <c r="BK408" s="155">
        <f>ROUND(I408*H408,2)</f>
        <v>0</v>
      </c>
      <c r="BL408" s="17" t="s">
        <v>672</v>
      </c>
      <c r="BM408" s="154" t="s">
        <v>673</v>
      </c>
    </row>
    <row r="409" spans="1:47" s="2" customFormat="1" ht="12">
      <c r="A409" s="29"/>
      <c r="B409" s="30"/>
      <c r="C409" s="29"/>
      <c r="D409" s="156" t="s">
        <v>180</v>
      </c>
      <c r="E409" s="29"/>
      <c r="F409" s="157" t="s">
        <v>674</v>
      </c>
      <c r="G409" s="29"/>
      <c r="H409" s="29"/>
      <c r="I409" s="29"/>
      <c r="J409" s="29"/>
      <c r="K409" s="29"/>
      <c r="L409" s="30"/>
      <c r="M409" s="158"/>
      <c r="N409" s="159"/>
      <c r="O409" s="55"/>
      <c r="P409" s="55"/>
      <c r="Q409" s="55"/>
      <c r="R409" s="55"/>
      <c r="S409" s="55"/>
      <c r="T409" s="56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T409" s="17" t="s">
        <v>180</v>
      </c>
      <c r="AU409" s="17" t="s">
        <v>84</v>
      </c>
    </row>
    <row r="410" spans="1:65" s="2" customFormat="1" ht="16.5" customHeight="1">
      <c r="A410" s="29"/>
      <c r="B410" s="142"/>
      <c r="C410" s="143" t="s">
        <v>675</v>
      </c>
      <c r="D410" s="143" t="s">
        <v>174</v>
      </c>
      <c r="E410" s="144" t="s">
        <v>676</v>
      </c>
      <c r="F410" s="145" t="s">
        <v>677</v>
      </c>
      <c r="G410" s="146" t="s">
        <v>209</v>
      </c>
      <c r="H410" s="147">
        <v>30</v>
      </c>
      <c r="I410" s="148"/>
      <c r="J410" s="148">
        <f>ROUND(I410*H410,2)</f>
        <v>0</v>
      </c>
      <c r="K410" s="149"/>
      <c r="L410" s="30"/>
      <c r="M410" s="150" t="s">
        <v>1</v>
      </c>
      <c r="N410" s="151" t="s">
        <v>39</v>
      </c>
      <c r="O410" s="152">
        <v>0.04</v>
      </c>
      <c r="P410" s="152">
        <f>O410*H410</f>
        <v>1.2</v>
      </c>
      <c r="Q410" s="152">
        <v>0.00045</v>
      </c>
      <c r="R410" s="152">
        <f>Q410*H410</f>
        <v>0.0135</v>
      </c>
      <c r="S410" s="152">
        <v>0</v>
      </c>
      <c r="T410" s="153">
        <f>S410*H410</f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54" t="s">
        <v>178</v>
      </c>
      <c r="AT410" s="154" t="s">
        <v>174</v>
      </c>
      <c r="AU410" s="154" t="s">
        <v>84</v>
      </c>
      <c r="AY410" s="17" t="s">
        <v>172</v>
      </c>
      <c r="BE410" s="155">
        <f>IF(N410="základní",J410,0)</f>
        <v>0</v>
      </c>
      <c r="BF410" s="155">
        <f>IF(N410="snížená",J410,0)</f>
        <v>0</v>
      </c>
      <c r="BG410" s="155">
        <f>IF(N410="zákl. přenesená",J410,0)</f>
        <v>0</v>
      </c>
      <c r="BH410" s="155">
        <f>IF(N410="sníž. přenesená",J410,0)</f>
        <v>0</v>
      </c>
      <c r="BI410" s="155">
        <f>IF(N410="nulová",J410,0)</f>
        <v>0</v>
      </c>
      <c r="BJ410" s="17" t="s">
        <v>82</v>
      </c>
      <c r="BK410" s="155">
        <f>ROUND(I410*H410,2)</f>
        <v>0</v>
      </c>
      <c r="BL410" s="17" t="s">
        <v>178</v>
      </c>
      <c r="BM410" s="154" t="s">
        <v>678</v>
      </c>
    </row>
    <row r="411" spans="1:47" s="2" customFormat="1" ht="12">
      <c r="A411" s="29"/>
      <c r="B411" s="30"/>
      <c r="C411" s="29"/>
      <c r="D411" s="156" t="s">
        <v>180</v>
      </c>
      <c r="E411" s="29"/>
      <c r="F411" s="157" t="s">
        <v>679</v>
      </c>
      <c r="G411" s="29"/>
      <c r="H411" s="29"/>
      <c r="I411" s="29"/>
      <c r="J411" s="29"/>
      <c r="K411" s="29"/>
      <c r="L411" s="30"/>
      <c r="M411" s="158"/>
      <c r="N411" s="159"/>
      <c r="O411" s="55"/>
      <c r="P411" s="55"/>
      <c r="Q411" s="55"/>
      <c r="R411" s="55"/>
      <c r="S411" s="55"/>
      <c r="T411" s="56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T411" s="17" t="s">
        <v>180</v>
      </c>
      <c r="AU411" s="17" t="s">
        <v>84</v>
      </c>
    </row>
    <row r="412" spans="2:51" s="13" customFormat="1" ht="12">
      <c r="B412" s="160"/>
      <c r="D412" s="156" t="s">
        <v>182</v>
      </c>
      <c r="E412" s="161" t="s">
        <v>1</v>
      </c>
      <c r="F412" s="162" t="s">
        <v>680</v>
      </c>
      <c r="H412" s="163">
        <v>30</v>
      </c>
      <c r="L412" s="160"/>
      <c r="M412" s="164"/>
      <c r="N412" s="165"/>
      <c r="O412" s="165"/>
      <c r="P412" s="165"/>
      <c r="Q412" s="165"/>
      <c r="R412" s="165"/>
      <c r="S412" s="165"/>
      <c r="T412" s="166"/>
      <c r="AT412" s="161" t="s">
        <v>182</v>
      </c>
      <c r="AU412" s="161" t="s">
        <v>84</v>
      </c>
      <c r="AV412" s="13" t="s">
        <v>84</v>
      </c>
      <c r="AW412" s="13" t="s">
        <v>31</v>
      </c>
      <c r="AX412" s="13" t="s">
        <v>82</v>
      </c>
      <c r="AY412" s="161" t="s">
        <v>172</v>
      </c>
    </row>
    <row r="413" spans="1:65" s="2" customFormat="1" ht="16.5" customHeight="1">
      <c r="A413" s="29"/>
      <c r="B413" s="142"/>
      <c r="C413" s="143" t="s">
        <v>681</v>
      </c>
      <c r="D413" s="143" t="s">
        <v>174</v>
      </c>
      <c r="E413" s="144" t="s">
        <v>682</v>
      </c>
      <c r="F413" s="145" t="s">
        <v>683</v>
      </c>
      <c r="G413" s="146" t="s">
        <v>223</v>
      </c>
      <c r="H413" s="147">
        <v>0.3</v>
      </c>
      <c r="I413" s="148"/>
      <c r="J413" s="148">
        <f>ROUND(I413*H413,2)</f>
        <v>0</v>
      </c>
      <c r="K413" s="149"/>
      <c r="L413" s="30"/>
      <c r="M413" s="150" t="s">
        <v>1</v>
      </c>
      <c r="N413" s="151" t="s">
        <v>39</v>
      </c>
      <c r="O413" s="152">
        <v>1.317</v>
      </c>
      <c r="P413" s="152">
        <f>O413*H413</f>
        <v>0.39509999999999995</v>
      </c>
      <c r="Q413" s="152">
        <v>0</v>
      </c>
      <c r="R413" s="152">
        <f>Q413*H413</f>
        <v>0</v>
      </c>
      <c r="S413" s="152">
        <v>0</v>
      </c>
      <c r="T413" s="153">
        <f>S413*H413</f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54" t="s">
        <v>178</v>
      </c>
      <c r="AT413" s="154" t="s">
        <v>174</v>
      </c>
      <c r="AU413" s="154" t="s">
        <v>84</v>
      </c>
      <c r="AY413" s="17" t="s">
        <v>172</v>
      </c>
      <c r="BE413" s="155">
        <f>IF(N413="základní",J413,0)</f>
        <v>0</v>
      </c>
      <c r="BF413" s="155">
        <f>IF(N413="snížená",J413,0)</f>
        <v>0</v>
      </c>
      <c r="BG413" s="155">
        <f>IF(N413="zákl. přenesená",J413,0)</f>
        <v>0</v>
      </c>
      <c r="BH413" s="155">
        <f>IF(N413="sníž. přenesená",J413,0)</f>
        <v>0</v>
      </c>
      <c r="BI413" s="155">
        <f>IF(N413="nulová",J413,0)</f>
        <v>0</v>
      </c>
      <c r="BJ413" s="17" t="s">
        <v>82</v>
      </c>
      <c r="BK413" s="155">
        <f>ROUND(I413*H413,2)</f>
        <v>0</v>
      </c>
      <c r="BL413" s="17" t="s">
        <v>178</v>
      </c>
      <c r="BM413" s="154" t="s">
        <v>684</v>
      </c>
    </row>
    <row r="414" spans="1:47" s="2" customFormat="1" ht="19.5">
      <c r="A414" s="29"/>
      <c r="B414" s="30"/>
      <c r="C414" s="29"/>
      <c r="D414" s="156" t="s">
        <v>180</v>
      </c>
      <c r="E414" s="29"/>
      <c r="F414" s="157" t="s">
        <v>685</v>
      </c>
      <c r="G414" s="29"/>
      <c r="H414" s="29"/>
      <c r="I414" s="29"/>
      <c r="J414" s="29"/>
      <c r="K414" s="29"/>
      <c r="L414" s="30"/>
      <c r="M414" s="158"/>
      <c r="N414" s="159"/>
      <c r="O414" s="55"/>
      <c r="P414" s="55"/>
      <c r="Q414" s="55"/>
      <c r="R414" s="55"/>
      <c r="S414" s="55"/>
      <c r="T414" s="56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T414" s="17" t="s">
        <v>180</v>
      </c>
      <c r="AU414" s="17" t="s">
        <v>84</v>
      </c>
    </row>
    <row r="415" spans="2:51" s="13" customFormat="1" ht="12">
      <c r="B415" s="160"/>
      <c r="D415" s="156" t="s">
        <v>182</v>
      </c>
      <c r="E415" s="161" t="s">
        <v>1</v>
      </c>
      <c r="F415" s="162" t="s">
        <v>686</v>
      </c>
      <c r="H415" s="163">
        <v>0.3</v>
      </c>
      <c r="L415" s="160"/>
      <c r="M415" s="164"/>
      <c r="N415" s="165"/>
      <c r="O415" s="165"/>
      <c r="P415" s="165"/>
      <c r="Q415" s="165"/>
      <c r="R415" s="165"/>
      <c r="S415" s="165"/>
      <c r="T415" s="166"/>
      <c r="AT415" s="161" t="s">
        <v>182</v>
      </c>
      <c r="AU415" s="161" t="s">
        <v>84</v>
      </c>
      <c r="AV415" s="13" t="s">
        <v>84</v>
      </c>
      <c r="AW415" s="13" t="s">
        <v>31</v>
      </c>
      <c r="AX415" s="13" t="s">
        <v>82</v>
      </c>
      <c r="AY415" s="161" t="s">
        <v>172</v>
      </c>
    </row>
    <row r="416" spans="2:63" s="12" customFormat="1" ht="22.9" customHeight="1">
      <c r="B416" s="130"/>
      <c r="D416" s="131" t="s">
        <v>73</v>
      </c>
      <c r="E416" s="140" t="s">
        <v>687</v>
      </c>
      <c r="F416" s="140" t="s">
        <v>688</v>
      </c>
      <c r="J416" s="141">
        <f>BK416</f>
        <v>0</v>
      </c>
      <c r="L416" s="130"/>
      <c r="M416" s="134"/>
      <c r="N416" s="135"/>
      <c r="O416" s="135"/>
      <c r="P416" s="136">
        <f>SUM(P417:P446)</f>
        <v>12.34459</v>
      </c>
      <c r="Q416" s="135"/>
      <c r="R416" s="136">
        <f>SUM(R417:R446)</f>
        <v>0</v>
      </c>
      <c r="S416" s="135"/>
      <c r="T416" s="137">
        <f>SUM(T417:T446)</f>
        <v>0</v>
      </c>
      <c r="AR416" s="131" t="s">
        <v>82</v>
      </c>
      <c r="AT416" s="138" t="s">
        <v>73</v>
      </c>
      <c r="AU416" s="138" t="s">
        <v>82</v>
      </c>
      <c r="AY416" s="131" t="s">
        <v>172</v>
      </c>
      <c r="BK416" s="139">
        <f>SUM(BK417:BK446)</f>
        <v>0</v>
      </c>
    </row>
    <row r="417" spans="1:65" s="2" customFormat="1" ht="21.75" customHeight="1">
      <c r="A417" s="29"/>
      <c r="B417" s="142"/>
      <c r="C417" s="143" t="s">
        <v>124</v>
      </c>
      <c r="D417" s="143" t="s">
        <v>174</v>
      </c>
      <c r="E417" s="144" t="s">
        <v>689</v>
      </c>
      <c r="F417" s="145" t="s">
        <v>690</v>
      </c>
      <c r="G417" s="146" t="s">
        <v>285</v>
      </c>
      <c r="H417" s="147">
        <v>24.545</v>
      </c>
      <c r="I417" s="148"/>
      <c r="J417" s="148">
        <f>ROUND(I417*H417,2)</f>
        <v>0</v>
      </c>
      <c r="K417" s="149"/>
      <c r="L417" s="30"/>
      <c r="M417" s="150" t="s">
        <v>1</v>
      </c>
      <c r="N417" s="151" t="s">
        <v>39</v>
      </c>
      <c r="O417" s="152">
        <v>0.159</v>
      </c>
      <c r="P417" s="152">
        <f>O417*H417</f>
        <v>3.902655</v>
      </c>
      <c r="Q417" s="152">
        <v>0</v>
      </c>
      <c r="R417" s="152">
        <f>Q417*H417</f>
        <v>0</v>
      </c>
      <c r="S417" s="152">
        <v>0</v>
      </c>
      <c r="T417" s="153">
        <f>S417*H417</f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54" t="s">
        <v>178</v>
      </c>
      <c r="AT417" s="154" t="s">
        <v>174</v>
      </c>
      <c r="AU417" s="154" t="s">
        <v>84</v>
      </c>
      <c r="AY417" s="17" t="s">
        <v>172</v>
      </c>
      <c r="BE417" s="155">
        <f>IF(N417="základní",J417,0)</f>
        <v>0</v>
      </c>
      <c r="BF417" s="155">
        <f>IF(N417="snížená",J417,0)</f>
        <v>0</v>
      </c>
      <c r="BG417" s="155">
        <f>IF(N417="zákl. přenesená",J417,0)</f>
        <v>0</v>
      </c>
      <c r="BH417" s="155">
        <f>IF(N417="sníž. přenesená",J417,0)</f>
        <v>0</v>
      </c>
      <c r="BI417" s="155">
        <f>IF(N417="nulová",J417,0)</f>
        <v>0</v>
      </c>
      <c r="BJ417" s="17" t="s">
        <v>82</v>
      </c>
      <c r="BK417" s="155">
        <f>ROUND(I417*H417,2)</f>
        <v>0</v>
      </c>
      <c r="BL417" s="17" t="s">
        <v>178</v>
      </c>
      <c r="BM417" s="154" t="s">
        <v>691</v>
      </c>
    </row>
    <row r="418" spans="1:47" s="2" customFormat="1" ht="12">
      <c r="A418" s="29"/>
      <c r="B418" s="30"/>
      <c r="C418" s="29"/>
      <c r="D418" s="156" t="s">
        <v>180</v>
      </c>
      <c r="E418" s="29"/>
      <c r="F418" s="157" t="s">
        <v>692</v>
      </c>
      <c r="G418" s="29"/>
      <c r="H418" s="29"/>
      <c r="I418" s="29"/>
      <c r="J418" s="29"/>
      <c r="K418" s="29"/>
      <c r="L418" s="30"/>
      <c r="M418" s="158"/>
      <c r="N418" s="159"/>
      <c r="O418" s="55"/>
      <c r="P418" s="55"/>
      <c r="Q418" s="55"/>
      <c r="R418" s="55"/>
      <c r="S418" s="55"/>
      <c r="T418" s="56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T418" s="17" t="s">
        <v>180</v>
      </c>
      <c r="AU418" s="17" t="s">
        <v>84</v>
      </c>
    </row>
    <row r="419" spans="2:51" s="13" customFormat="1" ht="12">
      <c r="B419" s="160"/>
      <c r="D419" s="156" t="s">
        <v>182</v>
      </c>
      <c r="E419" s="161" t="s">
        <v>1</v>
      </c>
      <c r="F419" s="162" t="s">
        <v>693</v>
      </c>
      <c r="H419" s="163">
        <v>7.7</v>
      </c>
      <c r="L419" s="160"/>
      <c r="M419" s="164"/>
      <c r="N419" s="165"/>
      <c r="O419" s="165"/>
      <c r="P419" s="165"/>
      <c r="Q419" s="165"/>
      <c r="R419" s="165"/>
      <c r="S419" s="165"/>
      <c r="T419" s="166"/>
      <c r="AT419" s="161" t="s">
        <v>182</v>
      </c>
      <c r="AU419" s="161" t="s">
        <v>84</v>
      </c>
      <c r="AV419" s="13" t="s">
        <v>84</v>
      </c>
      <c r="AW419" s="13" t="s">
        <v>31</v>
      </c>
      <c r="AX419" s="13" t="s">
        <v>74</v>
      </c>
      <c r="AY419" s="161" t="s">
        <v>172</v>
      </c>
    </row>
    <row r="420" spans="2:51" s="13" customFormat="1" ht="12">
      <c r="B420" s="160"/>
      <c r="D420" s="156" t="s">
        <v>182</v>
      </c>
      <c r="E420" s="161" t="s">
        <v>1</v>
      </c>
      <c r="F420" s="162" t="s">
        <v>694</v>
      </c>
      <c r="H420" s="163">
        <v>16.845</v>
      </c>
      <c r="L420" s="160"/>
      <c r="M420" s="164"/>
      <c r="N420" s="165"/>
      <c r="O420" s="165"/>
      <c r="P420" s="165"/>
      <c r="Q420" s="165"/>
      <c r="R420" s="165"/>
      <c r="S420" s="165"/>
      <c r="T420" s="166"/>
      <c r="AT420" s="161" t="s">
        <v>182</v>
      </c>
      <c r="AU420" s="161" t="s">
        <v>84</v>
      </c>
      <c r="AV420" s="13" t="s">
        <v>84</v>
      </c>
      <c r="AW420" s="13" t="s">
        <v>31</v>
      </c>
      <c r="AX420" s="13" t="s">
        <v>74</v>
      </c>
      <c r="AY420" s="161" t="s">
        <v>172</v>
      </c>
    </row>
    <row r="421" spans="2:51" s="14" customFormat="1" ht="12">
      <c r="B421" s="167"/>
      <c r="D421" s="156" t="s">
        <v>182</v>
      </c>
      <c r="E421" s="168" t="s">
        <v>138</v>
      </c>
      <c r="F421" s="169" t="s">
        <v>195</v>
      </c>
      <c r="H421" s="170">
        <v>24.545</v>
      </c>
      <c r="L421" s="167"/>
      <c r="M421" s="171"/>
      <c r="N421" s="172"/>
      <c r="O421" s="172"/>
      <c r="P421" s="172"/>
      <c r="Q421" s="172"/>
      <c r="R421" s="172"/>
      <c r="S421" s="172"/>
      <c r="T421" s="173"/>
      <c r="AT421" s="168" t="s">
        <v>182</v>
      </c>
      <c r="AU421" s="168" t="s">
        <v>84</v>
      </c>
      <c r="AV421" s="14" t="s">
        <v>178</v>
      </c>
      <c r="AW421" s="14" t="s">
        <v>31</v>
      </c>
      <c r="AX421" s="14" t="s">
        <v>82</v>
      </c>
      <c r="AY421" s="168" t="s">
        <v>172</v>
      </c>
    </row>
    <row r="422" spans="1:65" s="2" customFormat="1" ht="16.5" customHeight="1">
      <c r="A422" s="29"/>
      <c r="B422" s="142"/>
      <c r="C422" s="143" t="s">
        <v>695</v>
      </c>
      <c r="D422" s="143" t="s">
        <v>174</v>
      </c>
      <c r="E422" s="144" t="s">
        <v>696</v>
      </c>
      <c r="F422" s="145" t="s">
        <v>697</v>
      </c>
      <c r="G422" s="146" t="s">
        <v>285</v>
      </c>
      <c r="H422" s="147">
        <v>24.545</v>
      </c>
      <c r="I422" s="148"/>
      <c r="J422" s="148">
        <f>ROUND(I422*H422,2)</f>
        <v>0</v>
      </c>
      <c r="K422" s="149"/>
      <c r="L422" s="30"/>
      <c r="M422" s="150" t="s">
        <v>1</v>
      </c>
      <c r="N422" s="151" t="s">
        <v>39</v>
      </c>
      <c r="O422" s="152">
        <v>0.03</v>
      </c>
      <c r="P422" s="152">
        <f>O422*H422</f>
        <v>0.7363500000000001</v>
      </c>
      <c r="Q422" s="152">
        <v>0</v>
      </c>
      <c r="R422" s="152">
        <f>Q422*H422</f>
        <v>0</v>
      </c>
      <c r="S422" s="152">
        <v>0</v>
      </c>
      <c r="T422" s="153">
        <f>S422*H422</f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54" t="s">
        <v>178</v>
      </c>
      <c r="AT422" s="154" t="s">
        <v>174</v>
      </c>
      <c r="AU422" s="154" t="s">
        <v>84</v>
      </c>
      <c r="AY422" s="17" t="s">
        <v>172</v>
      </c>
      <c r="BE422" s="155">
        <f>IF(N422="základní",J422,0)</f>
        <v>0</v>
      </c>
      <c r="BF422" s="155">
        <f>IF(N422="snížená",J422,0)</f>
        <v>0</v>
      </c>
      <c r="BG422" s="155">
        <f>IF(N422="zákl. přenesená",J422,0)</f>
        <v>0</v>
      </c>
      <c r="BH422" s="155">
        <f>IF(N422="sníž. přenesená",J422,0)</f>
        <v>0</v>
      </c>
      <c r="BI422" s="155">
        <f>IF(N422="nulová",J422,0)</f>
        <v>0</v>
      </c>
      <c r="BJ422" s="17" t="s">
        <v>82</v>
      </c>
      <c r="BK422" s="155">
        <f>ROUND(I422*H422,2)</f>
        <v>0</v>
      </c>
      <c r="BL422" s="17" t="s">
        <v>178</v>
      </c>
      <c r="BM422" s="154" t="s">
        <v>698</v>
      </c>
    </row>
    <row r="423" spans="1:47" s="2" customFormat="1" ht="19.5">
      <c r="A423" s="29"/>
      <c r="B423" s="30"/>
      <c r="C423" s="29"/>
      <c r="D423" s="156" t="s">
        <v>180</v>
      </c>
      <c r="E423" s="29"/>
      <c r="F423" s="157" t="s">
        <v>699</v>
      </c>
      <c r="G423" s="29"/>
      <c r="H423" s="29"/>
      <c r="I423" s="29"/>
      <c r="J423" s="29"/>
      <c r="K423" s="29"/>
      <c r="L423" s="30"/>
      <c r="M423" s="158"/>
      <c r="N423" s="159"/>
      <c r="O423" s="55"/>
      <c r="P423" s="55"/>
      <c r="Q423" s="55"/>
      <c r="R423" s="55"/>
      <c r="S423" s="55"/>
      <c r="T423" s="56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T423" s="17" t="s">
        <v>180</v>
      </c>
      <c r="AU423" s="17" t="s">
        <v>84</v>
      </c>
    </row>
    <row r="424" spans="2:51" s="13" customFormat="1" ht="12">
      <c r="B424" s="160"/>
      <c r="D424" s="156" t="s">
        <v>182</v>
      </c>
      <c r="E424" s="161" t="s">
        <v>1</v>
      </c>
      <c r="F424" s="162" t="s">
        <v>138</v>
      </c>
      <c r="H424" s="163">
        <v>24.545</v>
      </c>
      <c r="L424" s="160"/>
      <c r="M424" s="164"/>
      <c r="N424" s="165"/>
      <c r="O424" s="165"/>
      <c r="P424" s="165"/>
      <c r="Q424" s="165"/>
      <c r="R424" s="165"/>
      <c r="S424" s="165"/>
      <c r="T424" s="166"/>
      <c r="AT424" s="161" t="s">
        <v>182</v>
      </c>
      <c r="AU424" s="161" t="s">
        <v>84</v>
      </c>
      <c r="AV424" s="13" t="s">
        <v>84</v>
      </c>
      <c r="AW424" s="13" t="s">
        <v>31</v>
      </c>
      <c r="AX424" s="13" t="s">
        <v>82</v>
      </c>
      <c r="AY424" s="161" t="s">
        <v>172</v>
      </c>
    </row>
    <row r="425" spans="1:65" s="2" customFormat="1" ht="21.75" customHeight="1">
      <c r="A425" s="29"/>
      <c r="B425" s="142"/>
      <c r="C425" s="143" t="s">
        <v>700</v>
      </c>
      <c r="D425" s="143" t="s">
        <v>174</v>
      </c>
      <c r="E425" s="144" t="s">
        <v>701</v>
      </c>
      <c r="F425" s="145" t="s">
        <v>702</v>
      </c>
      <c r="G425" s="146" t="s">
        <v>285</v>
      </c>
      <c r="H425" s="147">
        <v>220.905</v>
      </c>
      <c r="I425" s="148"/>
      <c r="J425" s="148">
        <f>ROUND(I425*H425,2)</f>
        <v>0</v>
      </c>
      <c r="K425" s="149"/>
      <c r="L425" s="30"/>
      <c r="M425" s="150" t="s">
        <v>1</v>
      </c>
      <c r="N425" s="151" t="s">
        <v>39</v>
      </c>
      <c r="O425" s="152">
        <v>0.002</v>
      </c>
      <c r="P425" s="152">
        <f>O425*H425</f>
        <v>0.44181000000000004</v>
      </c>
      <c r="Q425" s="152">
        <v>0</v>
      </c>
      <c r="R425" s="152">
        <f>Q425*H425</f>
        <v>0</v>
      </c>
      <c r="S425" s="152">
        <v>0</v>
      </c>
      <c r="T425" s="153">
        <f>S425*H425</f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54" t="s">
        <v>178</v>
      </c>
      <c r="AT425" s="154" t="s">
        <v>174</v>
      </c>
      <c r="AU425" s="154" t="s">
        <v>84</v>
      </c>
      <c r="AY425" s="17" t="s">
        <v>172</v>
      </c>
      <c r="BE425" s="155">
        <f>IF(N425="základní",J425,0)</f>
        <v>0</v>
      </c>
      <c r="BF425" s="155">
        <f>IF(N425="snížená",J425,0)</f>
        <v>0</v>
      </c>
      <c r="BG425" s="155">
        <f>IF(N425="zákl. přenesená",J425,0)</f>
        <v>0</v>
      </c>
      <c r="BH425" s="155">
        <f>IF(N425="sníž. přenesená",J425,0)</f>
        <v>0</v>
      </c>
      <c r="BI425" s="155">
        <f>IF(N425="nulová",J425,0)</f>
        <v>0</v>
      </c>
      <c r="BJ425" s="17" t="s">
        <v>82</v>
      </c>
      <c r="BK425" s="155">
        <f>ROUND(I425*H425,2)</f>
        <v>0</v>
      </c>
      <c r="BL425" s="17" t="s">
        <v>178</v>
      </c>
      <c r="BM425" s="154" t="s">
        <v>703</v>
      </c>
    </row>
    <row r="426" spans="1:47" s="2" customFormat="1" ht="29.25">
      <c r="A426" s="29"/>
      <c r="B426" s="30"/>
      <c r="C426" s="29"/>
      <c r="D426" s="156" t="s">
        <v>180</v>
      </c>
      <c r="E426" s="29"/>
      <c r="F426" s="157" t="s">
        <v>704</v>
      </c>
      <c r="G426" s="29"/>
      <c r="H426" s="29"/>
      <c r="I426" s="29"/>
      <c r="J426" s="29"/>
      <c r="K426" s="29"/>
      <c r="L426" s="30"/>
      <c r="M426" s="158"/>
      <c r="N426" s="159"/>
      <c r="O426" s="55"/>
      <c r="P426" s="55"/>
      <c r="Q426" s="55"/>
      <c r="R426" s="55"/>
      <c r="S426" s="55"/>
      <c r="T426" s="56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T426" s="17" t="s">
        <v>180</v>
      </c>
      <c r="AU426" s="17" t="s">
        <v>84</v>
      </c>
    </row>
    <row r="427" spans="2:51" s="13" customFormat="1" ht="12">
      <c r="B427" s="160"/>
      <c r="D427" s="156" t="s">
        <v>182</v>
      </c>
      <c r="E427" s="161" t="s">
        <v>1</v>
      </c>
      <c r="F427" s="162" t="s">
        <v>138</v>
      </c>
      <c r="H427" s="163">
        <v>24.545</v>
      </c>
      <c r="L427" s="160"/>
      <c r="M427" s="164"/>
      <c r="N427" s="165"/>
      <c r="O427" s="165"/>
      <c r="P427" s="165"/>
      <c r="Q427" s="165"/>
      <c r="R427" s="165"/>
      <c r="S427" s="165"/>
      <c r="T427" s="166"/>
      <c r="AT427" s="161" t="s">
        <v>182</v>
      </c>
      <c r="AU427" s="161" t="s">
        <v>84</v>
      </c>
      <c r="AV427" s="13" t="s">
        <v>84</v>
      </c>
      <c r="AW427" s="13" t="s">
        <v>31</v>
      </c>
      <c r="AX427" s="13" t="s">
        <v>82</v>
      </c>
      <c r="AY427" s="161" t="s">
        <v>172</v>
      </c>
    </row>
    <row r="428" spans="2:51" s="13" customFormat="1" ht="12">
      <c r="B428" s="160"/>
      <c r="D428" s="156" t="s">
        <v>182</v>
      </c>
      <c r="F428" s="162" t="s">
        <v>705</v>
      </c>
      <c r="H428" s="163">
        <v>220.905</v>
      </c>
      <c r="L428" s="160"/>
      <c r="M428" s="164"/>
      <c r="N428" s="165"/>
      <c r="O428" s="165"/>
      <c r="P428" s="165"/>
      <c r="Q428" s="165"/>
      <c r="R428" s="165"/>
      <c r="S428" s="165"/>
      <c r="T428" s="166"/>
      <c r="AT428" s="161" t="s">
        <v>182</v>
      </c>
      <c r="AU428" s="161" t="s">
        <v>84</v>
      </c>
      <c r="AV428" s="13" t="s">
        <v>84</v>
      </c>
      <c r="AW428" s="13" t="s">
        <v>3</v>
      </c>
      <c r="AX428" s="13" t="s">
        <v>82</v>
      </c>
      <c r="AY428" s="161" t="s">
        <v>172</v>
      </c>
    </row>
    <row r="429" spans="1:65" s="2" customFormat="1" ht="21.75" customHeight="1">
      <c r="A429" s="29"/>
      <c r="B429" s="142"/>
      <c r="C429" s="143" t="s">
        <v>706</v>
      </c>
      <c r="D429" s="143" t="s">
        <v>174</v>
      </c>
      <c r="E429" s="144" t="s">
        <v>707</v>
      </c>
      <c r="F429" s="145" t="s">
        <v>708</v>
      </c>
      <c r="G429" s="146" t="s">
        <v>285</v>
      </c>
      <c r="H429" s="147">
        <v>24.545</v>
      </c>
      <c r="I429" s="148"/>
      <c r="J429" s="148">
        <f>ROUND(I429*H429,2)</f>
        <v>0</v>
      </c>
      <c r="K429" s="149"/>
      <c r="L429" s="30"/>
      <c r="M429" s="150" t="s">
        <v>1</v>
      </c>
      <c r="N429" s="151" t="s">
        <v>39</v>
      </c>
      <c r="O429" s="152">
        <v>0</v>
      </c>
      <c r="P429" s="152">
        <f>O429*H429</f>
        <v>0</v>
      </c>
      <c r="Q429" s="152">
        <v>0</v>
      </c>
      <c r="R429" s="152">
        <f>Q429*H429</f>
        <v>0</v>
      </c>
      <c r="S429" s="152">
        <v>0</v>
      </c>
      <c r="T429" s="153">
        <f>S429*H429</f>
        <v>0</v>
      </c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R429" s="154" t="s">
        <v>178</v>
      </c>
      <c r="AT429" s="154" t="s">
        <v>174</v>
      </c>
      <c r="AU429" s="154" t="s">
        <v>84</v>
      </c>
      <c r="AY429" s="17" t="s">
        <v>172</v>
      </c>
      <c r="BE429" s="155">
        <f>IF(N429="základní",J429,0)</f>
        <v>0</v>
      </c>
      <c r="BF429" s="155">
        <f>IF(N429="snížená",J429,0)</f>
        <v>0</v>
      </c>
      <c r="BG429" s="155">
        <f>IF(N429="zákl. přenesená",J429,0)</f>
        <v>0</v>
      </c>
      <c r="BH429" s="155">
        <f>IF(N429="sníž. přenesená",J429,0)</f>
        <v>0</v>
      </c>
      <c r="BI429" s="155">
        <f>IF(N429="nulová",J429,0)</f>
        <v>0</v>
      </c>
      <c r="BJ429" s="17" t="s">
        <v>82</v>
      </c>
      <c r="BK429" s="155">
        <f>ROUND(I429*H429,2)</f>
        <v>0</v>
      </c>
      <c r="BL429" s="17" t="s">
        <v>178</v>
      </c>
      <c r="BM429" s="154" t="s">
        <v>709</v>
      </c>
    </row>
    <row r="430" spans="1:47" s="2" customFormat="1" ht="29.25">
      <c r="A430" s="29"/>
      <c r="B430" s="30"/>
      <c r="C430" s="29"/>
      <c r="D430" s="156" t="s">
        <v>180</v>
      </c>
      <c r="E430" s="29"/>
      <c r="F430" s="157" t="s">
        <v>710</v>
      </c>
      <c r="G430" s="29"/>
      <c r="H430" s="29"/>
      <c r="I430" s="29"/>
      <c r="J430" s="29"/>
      <c r="K430" s="29"/>
      <c r="L430" s="30"/>
      <c r="M430" s="158"/>
      <c r="N430" s="159"/>
      <c r="O430" s="55"/>
      <c r="P430" s="55"/>
      <c r="Q430" s="55"/>
      <c r="R430" s="55"/>
      <c r="S430" s="55"/>
      <c r="T430" s="56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T430" s="17" t="s">
        <v>180</v>
      </c>
      <c r="AU430" s="17" t="s">
        <v>84</v>
      </c>
    </row>
    <row r="431" spans="2:51" s="13" customFormat="1" ht="12">
      <c r="B431" s="160"/>
      <c r="D431" s="156" t="s">
        <v>182</v>
      </c>
      <c r="E431" s="161" t="s">
        <v>1</v>
      </c>
      <c r="F431" s="162" t="s">
        <v>138</v>
      </c>
      <c r="H431" s="163">
        <v>24.545</v>
      </c>
      <c r="L431" s="160"/>
      <c r="M431" s="164"/>
      <c r="N431" s="165"/>
      <c r="O431" s="165"/>
      <c r="P431" s="165"/>
      <c r="Q431" s="165"/>
      <c r="R431" s="165"/>
      <c r="S431" s="165"/>
      <c r="T431" s="166"/>
      <c r="AT431" s="161" t="s">
        <v>182</v>
      </c>
      <c r="AU431" s="161" t="s">
        <v>84</v>
      </c>
      <c r="AV431" s="13" t="s">
        <v>84</v>
      </c>
      <c r="AW431" s="13" t="s">
        <v>31</v>
      </c>
      <c r="AX431" s="13" t="s">
        <v>82</v>
      </c>
      <c r="AY431" s="161" t="s">
        <v>172</v>
      </c>
    </row>
    <row r="432" spans="1:65" s="2" customFormat="1" ht="21.75" customHeight="1">
      <c r="A432" s="29"/>
      <c r="B432" s="142"/>
      <c r="C432" s="143" t="s">
        <v>711</v>
      </c>
      <c r="D432" s="143" t="s">
        <v>174</v>
      </c>
      <c r="E432" s="144" t="s">
        <v>712</v>
      </c>
      <c r="F432" s="145" t="s">
        <v>713</v>
      </c>
      <c r="G432" s="146" t="s">
        <v>285</v>
      </c>
      <c r="H432" s="147">
        <v>5.825</v>
      </c>
      <c r="I432" s="148"/>
      <c r="J432" s="148">
        <f>ROUND(I432*H432,2)</f>
        <v>0</v>
      </c>
      <c r="K432" s="149"/>
      <c r="L432" s="30"/>
      <c r="M432" s="150" t="s">
        <v>1</v>
      </c>
      <c r="N432" s="151" t="s">
        <v>39</v>
      </c>
      <c r="O432" s="152">
        <v>0.376</v>
      </c>
      <c r="P432" s="152">
        <f>O432*H432</f>
        <v>2.1902</v>
      </c>
      <c r="Q432" s="152">
        <v>0</v>
      </c>
      <c r="R432" s="152">
        <f>Q432*H432</f>
        <v>0</v>
      </c>
      <c r="S432" s="152">
        <v>0</v>
      </c>
      <c r="T432" s="153">
        <f>S432*H432</f>
        <v>0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R432" s="154" t="s">
        <v>178</v>
      </c>
      <c r="AT432" s="154" t="s">
        <v>174</v>
      </c>
      <c r="AU432" s="154" t="s">
        <v>84</v>
      </c>
      <c r="AY432" s="17" t="s">
        <v>172</v>
      </c>
      <c r="BE432" s="155">
        <f>IF(N432="základní",J432,0)</f>
        <v>0</v>
      </c>
      <c r="BF432" s="155">
        <f>IF(N432="snížená",J432,0)</f>
        <v>0</v>
      </c>
      <c r="BG432" s="155">
        <f>IF(N432="zákl. přenesená",J432,0)</f>
        <v>0</v>
      </c>
      <c r="BH432" s="155">
        <f>IF(N432="sníž. přenesená",J432,0)</f>
        <v>0</v>
      </c>
      <c r="BI432" s="155">
        <f>IF(N432="nulová",J432,0)</f>
        <v>0</v>
      </c>
      <c r="BJ432" s="17" t="s">
        <v>82</v>
      </c>
      <c r="BK432" s="155">
        <f>ROUND(I432*H432,2)</f>
        <v>0</v>
      </c>
      <c r="BL432" s="17" t="s">
        <v>178</v>
      </c>
      <c r="BM432" s="154" t="s">
        <v>714</v>
      </c>
    </row>
    <row r="433" spans="1:47" s="2" customFormat="1" ht="19.5">
      <c r="A433" s="29"/>
      <c r="B433" s="30"/>
      <c r="C433" s="29"/>
      <c r="D433" s="156" t="s">
        <v>180</v>
      </c>
      <c r="E433" s="29"/>
      <c r="F433" s="157" t="s">
        <v>715</v>
      </c>
      <c r="G433" s="29"/>
      <c r="H433" s="29"/>
      <c r="I433" s="29"/>
      <c r="J433" s="29"/>
      <c r="K433" s="29"/>
      <c r="L433" s="30"/>
      <c r="M433" s="158"/>
      <c r="N433" s="159"/>
      <c r="O433" s="55"/>
      <c r="P433" s="55"/>
      <c r="Q433" s="55"/>
      <c r="R433" s="55"/>
      <c r="S433" s="55"/>
      <c r="T433" s="56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T433" s="17" t="s">
        <v>180</v>
      </c>
      <c r="AU433" s="17" t="s">
        <v>84</v>
      </c>
    </row>
    <row r="434" spans="2:51" s="13" customFormat="1" ht="22.5">
      <c r="B434" s="160"/>
      <c r="D434" s="156" t="s">
        <v>182</v>
      </c>
      <c r="E434" s="161" t="s">
        <v>1</v>
      </c>
      <c r="F434" s="162" t="s">
        <v>716</v>
      </c>
      <c r="H434" s="163">
        <v>4.813</v>
      </c>
      <c r="L434" s="160"/>
      <c r="M434" s="164"/>
      <c r="N434" s="165"/>
      <c r="O434" s="165"/>
      <c r="P434" s="165"/>
      <c r="Q434" s="165"/>
      <c r="R434" s="165"/>
      <c r="S434" s="165"/>
      <c r="T434" s="166"/>
      <c r="AT434" s="161" t="s">
        <v>182</v>
      </c>
      <c r="AU434" s="161" t="s">
        <v>84</v>
      </c>
      <c r="AV434" s="13" t="s">
        <v>84</v>
      </c>
      <c r="AW434" s="13" t="s">
        <v>31</v>
      </c>
      <c r="AX434" s="13" t="s">
        <v>74</v>
      </c>
      <c r="AY434" s="161" t="s">
        <v>172</v>
      </c>
    </row>
    <row r="435" spans="2:51" s="13" customFormat="1" ht="12">
      <c r="B435" s="160"/>
      <c r="D435" s="156" t="s">
        <v>182</v>
      </c>
      <c r="E435" s="161" t="s">
        <v>1</v>
      </c>
      <c r="F435" s="162" t="s">
        <v>717</v>
      </c>
      <c r="H435" s="163">
        <v>1.012</v>
      </c>
      <c r="L435" s="160"/>
      <c r="M435" s="164"/>
      <c r="N435" s="165"/>
      <c r="O435" s="165"/>
      <c r="P435" s="165"/>
      <c r="Q435" s="165"/>
      <c r="R435" s="165"/>
      <c r="S435" s="165"/>
      <c r="T435" s="166"/>
      <c r="AT435" s="161" t="s">
        <v>182</v>
      </c>
      <c r="AU435" s="161" t="s">
        <v>84</v>
      </c>
      <c r="AV435" s="13" t="s">
        <v>84</v>
      </c>
      <c r="AW435" s="13" t="s">
        <v>31</v>
      </c>
      <c r="AX435" s="13" t="s">
        <v>74</v>
      </c>
      <c r="AY435" s="161" t="s">
        <v>172</v>
      </c>
    </row>
    <row r="436" spans="2:51" s="14" customFormat="1" ht="12">
      <c r="B436" s="167"/>
      <c r="D436" s="156" t="s">
        <v>182</v>
      </c>
      <c r="E436" s="168" t="s">
        <v>140</v>
      </c>
      <c r="F436" s="169" t="s">
        <v>195</v>
      </c>
      <c r="H436" s="170">
        <v>5.825</v>
      </c>
      <c r="L436" s="167"/>
      <c r="M436" s="171"/>
      <c r="N436" s="172"/>
      <c r="O436" s="172"/>
      <c r="P436" s="172"/>
      <c r="Q436" s="172"/>
      <c r="R436" s="172"/>
      <c r="S436" s="172"/>
      <c r="T436" s="173"/>
      <c r="AT436" s="168" t="s">
        <v>182</v>
      </c>
      <c r="AU436" s="168" t="s">
        <v>84</v>
      </c>
      <c r="AV436" s="14" t="s">
        <v>178</v>
      </c>
      <c r="AW436" s="14" t="s">
        <v>31</v>
      </c>
      <c r="AX436" s="14" t="s">
        <v>82</v>
      </c>
      <c r="AY436" s="168" t="s">
        <v>172</v>
      </c>
    </row>
    <row r="437" spans="1:65" s="2" customFormat="1" ht="16.5" customHeight="1">
      <c r="A437" s="29"/>
      <c r="B437" s="142"/>
      <c r="C437" s="143" t="s">
        <v>718</v>
      </c>
      <c r="D437" s="143" t="s">
        <v>174</v>
      </c>
      <c r="E437" s="144" t="s">
        <v>719</v>
      </c>
      <c r="F437" s="145" t="s">
        <v>720</v>
      </c>
      <c r="G437" s="146" t="s">
        <v>285</v>
      </c>
      <c r="H437" s="147">
        <v>5.825</v>
      </c>
      <c r="I437" s="148"/>
      <c r="J437" s="148">
        <f>ROUND(I437*H437,2)</f>
        <v>0</v>
      </c>
      <c r="K437" s="149"/>
      <c r="L437" s="30"/>
      <c r="M437" s="150" t="s">
        <v>1</v>
      </c>
      <c r="N437" s="151" t="s">
        <v>39</v>
      </c>
      <c r="O437" s="152">
        <v>0.835</v>
      </c>
      <c r="P437" s="152">
        <f>O437*H437</f>
        <v>4.863875</v>
      </c>
      <c r="Q437" s="152">
        <v>0</v>
      </c>
      <c r="R437" s="152">
        <f>Q437*H437</f>
        <v>0</v>
      </c>
      <c r="S437" s="152">
        <v>0</v>
      </c>
      <c r="T437" s="153">
        <f>S437*H437</f>
        <v>0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R437" s="154" t="s">
        <v>178</v>
      </c>
      <c r="AT437" s="154" t="s">
        <v>174</v>
      </c>
      <c r="AU437" s="154" t="s">
        <v>84</v>
      </c>
      <c r="AY437" s="17" t="s">
        <v>172</v>
      </c>
      <c r="BE437" s="155">
        <f>IF(N437="základní",J437,0)</f>
        <v>0</v>
      </c>
      <c r="BF437" s="155">
        <f>IF(N437="snížená",J437,0)</f>
        <v>0</v>
      </c>
      <c r="BG437" s="155">
        <f>IF(N437="zákl. přenesená",J437,0)</f>
        <v>0</v>
      </c>
      <c r="BH437" s="155">
        <f>IF(N437="sníž. přenesená",J437,0)</f>
        <v>0</v>
      </c>
      <c r="BI437" s="155">
        <f>IF(N437="nulová",J437,0)</f>
        <v>0</v>
      </c>
      <c r="BJ437" s="17" t="s">
        <v>82</v>
      </c>
      <c r="BK437" s="155">
        <f>ROUND(I437*H437,2)</f>
        <v>0</v>
      </c>
      <c r="BL437" s="17" t="s">
        <v>178</v>
      </c>
      <c r="BM437" s="154" t="s">
        <v>721</v>
      </c>
    </row>
    <row r="438" spans="1:47" s="2" customFormat="1" ht="19.5">
      <c r="A438" s="29"/>
      <c r="B438" s="30"/>
      <c r="C438" s="29"/>
      <c r="D438" s="156" t="s">
        <v>180</v>
      </c>
      <c r="E438" s="29"/>
      <c r="F438" s="157" t="s">
        <v>722</v>
      </c>
      <c r="G438" s="29"/>
      <c r="H438" s="29"/>
      <c r="I438" s="29"/>
      <c r="J438" s="29"/>
      <c r="K438" s="29"/>
      <c r="L438" s="30"/>
      <c r="M438" s="158"/>
      <c r="N438" s="159"/>
      <c r="O438" s="55"/>
      <c r="P438" s="55"/>
      <c r="Q438" s="55"/>
      <c r="R438" s="55"/>
      <c r="S438" s="55"/>
      <c r="T438" s="56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T438" s="17" t="s">
        <v>180</v>
      </c>
      <c r="AU438" s="17" t="s">
        <v>84</v>
      </c>
    </row>
    <row r="439" spans="2:51" s="13" customFormat="1" ht="12">
      <c r="B439" s="160"/>
      <c r="D439" s="156" t="s">
        <v>182</v>
      </c>
      <c r="E439" s="161" t="s">
        <v>1</v>
      </c>
      <c r="F439" s="162" t="s">
        <v>140</v>
      </c>
      <c r="H439" s="163">
        <v>5.825</v>
      </c>
      <c r="L439" s="160"/>
      <c r="M439" s="164"/>
      <c r="N439" s="165"/>
      <c r="O439" s="165"/>
      <c r="P439" s="165"/>
      <c r="Q439" s="165"/>
      <c r="R439" s="165"/>
      <c r="S439" s="165"/>
      <c r="T439" s="166"/>
      <c r="AT439" s="161" t="s">
        <v>182</v>
      </c>
      <c r="AU439" s="161" t="s">
        <v>84</v>
      </c>
      <c r="AV439" s="13" t="s">
        <v>84</v>
      </c>
      <c r="AW439" s="13" t="s">
        <v>31</v>
      </c>
      <c r="AX439" s="13" t="s">
        <v>82</v>
      </c>
      <c r="AY439" s="161" t="s">
        <v>172</v>
      </c>
    </row>
    <row r="440" spans="1:65" s="2" customFormat="1" ht="21.75" customHeight="1">
      <c r="A440" s="29"/>
      <c r="B440" s="142"/>
      <c r="C440" s="143" t="s">
        <v>723</v>
      </c>
      <c r="D440" s="143" t="s">
        <v>174</v>
      </c>
      <c r="E440" s="144" t="s">
        <v>724</v>
      </c>
      <c r="F440" s="145" t="s">
        <v>725</v>
      </c>
      <c r="G440" s="146" t="s">
        <v>285</v>
      </c>
      <c r="H440" s="147">
        <v>52.425</v>
      </c>
      <c r="I440" s="148"/>
      <c r="J440" s="148">
        <f>ROUND(I440*H440,2)</f>
        <v>0</v>
      </c>
      <c r="K440" s="149"/>
      <c r="L440" s="30"/>
      <c r="M440" s="150" t="s">
        <v>1</v>
      </c>
      <c r="N440" s="151" t="s">
        <v>39</v>
      </c>
      <c r="O440" s="152">
        <v>0.004</v>
      </c>
      <c r="P440" s="152">
        <f>O440*H440</f>
        <v>0.2097</v>
      </c>
      <c r="Q440" s="152">
        <v>0</v>
      </c>
      <c r="R440" s="152">
        <f>Q440*H440</f>
        <v>0</v>
      </c>
      <c r="S440" s="152">
        <v>0</v>
      </c>
      <c r="T440" s="153">
        <f>S440*H440</f>
        <v>0</v>
      </c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R440" s="154" t="s">
        <v>178</v>
      </c>
      <c r="AT440" s="154" t="s">
        <v>174</v>
      </c>
      <c r="AU440" s="154" t="s">
        <v>84</v>
      </c>
      <c r="AY440" s="17" t="s">
        <v>172</v>
      </c>
      <c r="BE440" s="155">
        <f>IF(N440="základní",J440,0)</f>
        <v>0</v>
      </c>
      <c r="BF440" s="155">
        <f>IF(N440="snížená",J440,0)</f>
        <v>0</v>
      </c>
      <c r="BG440" s="155">
        <f>IF(N440="zákl. přenesená",J440,0)</f>
        <v>0</v>
      </c>
      <c r="BH440" s="155">
        <f>IF(N440="sníž. přenesená",J440,0)</f>
        <v>0</v>
      </c>
      <c r="BI440" s="155">
        <f>IF(N440="nulová",J440,0)</f>
        <v>0</v>
      </c>
      <c r="BJ440" s="17" t="s">
        <v>82</v>
      </c>
      <c r="BK440" s="155">
        <f>ROUND(I440*H440,2)</f>
        <v>0</v>
      </c>
      <c r="BL440" s="17" t="s">
        <v>178</v>
      </c>
      <c r="BM440" s="154" t="s">
        <v>726</v>
      </c>
    </row>
    <row r="441" spans="1:47" s="2" customFormat="1" ht="29.25">
      <c r="A441" s="29"/>
      <c r="B441" s="30"/>
      <c r="C441" s="29"/>
      <c r="D441" s="156" t="s">
        <v>180</v>
      </c>
      <c r="E441" s="29"/>
      <c r="F441" s="157" t="s">
        <v>727</v>
      </c>
      <c r="G441" s="29"/>
      <c r="H441" s="29"/>
      <c r="I441" s="29"/>
      <c r="J441" s="29"/>
      <c r="K441" s="29"/>
      <c r="L441" s="30"/>
      <c r="M441" s="158"/>
      <c r="N441" s="159"/>
      <c r="O441" s="55"/>
      <c r="P441" s="55"/>
      <c r="Q441" s="55"/>
      <c r="R441" s="55"/>
      <c r="S441" s="55"/>
      <c r="T441" s="56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T441" s="17" t="s">
        <v>180</v>
      </c>
      <c r="AU441" s="17" t="s">
        <v>84</v>
      </c>
    </row>
    <row r="442" spans="2:51" s="13" customFormat="1" ht="12">
      <c r="B442" s="160"/>
      <c r="D442" s="156" t="s">
        <v>182</v>
      </c>
      <c r="E442" s="161" t="s">
        <v>1</v>
      </c>
      <c r="F442" s="162" t="s">
        <v>140</v>
      </c>
      <c r="H442" s="163">
        <v>5.825</v>
      </c>
      <c r="L442" s="160"/>
      <c r="M442" s="164"/>
      <c r="N442" s="165"/>
      <c r="O442" s="165"/>
      <c r="P442" s="165"/>
      <c r="Q442" s="165"/>
      <c r="R442" s="165"/>
      <c r="S442" s="165"/>
      <c r="T442" s="166"/>
      <c r="AT442" s="161" t="s">
        <v>182</v>
      </c>
      <c r="AU442" s="161" t="s">
        <v>84</v>
      </c>
      <c r="AV442" s="13" t="s">
        <v>84</v>
      </c>
      <c r="AW442" s="13" t="s">
        <v>31</v>
      </c>
      <c r="AX442" s="13" t="s">
        <v>82</v>
      </c>
      <c r="AY442" s="161" t="s">
        <v>172</v>
      </c>
    </row>
    <row r="443" spans="2:51" s="13" customFormat="1" ht="12">
      <c r="B443" s="160"/>
      <c r="D443" s="156" t="s">
        <v>182</v>
      </c>
      <c r="F443" s="162" t="s">
        <v>728</v>
      </c>
      <c r="H443" s="163">
        <v>52.425</v>
      </c>
      <c r="L443" s="160"/>
      <c r="M443" s="164"/>
      <c r="N443" s="165"/>
      <c r="O443" s="165"/>
      <c r="P443" s="165"/>
      <c r="Q443" s="165"/>
      <c r="R443" s="165"/>
      <c r="S443" s="165"/>
      <c r="T443" s="166"/>
      <c r="AT443" s="161" t="s">
        <v>182</v>
      </c>
      <c r="AU443" s="161" t="s">
        <v>84</v>
      </c>
      <c r="AV443" s="13" t="s">
        <v>84</v>
      </c>
      <c r="AW443" s="13" t="s">
        <v>3</v>
      </c>
      <c r="AX443" s="13" t="s">
        <v>82</v>
      </c>
      <c r="AY443" s="161" t="s">
        <v>172</v>
      </c>
    </row>
    <row r="444" spans="1:65" s="2" customFormat="1" ht="21.75" customHeight="1">
      <c r="A444" s="29"/>
      <c r="B444" s="142"/>
      <c r="C444" s="143" t="s">
        <v>729</v>
      </c>
      <c r="D444" s="143" t="s">
        <v>174</v>
      </c>
      <c r="E444" s="144" t="s">
        <v>730</v>
      </c>
      <c r="F444" s="145" t="s">
        <v>731</v>
      </c>
      <c r="G444" s="146" t="s">
        <v>285</v>
      </c>
      <c r="H444" s="147">
        <v>5.825</v>
      </c>
      <c r="I444" s="148"/>
      <c r="J444" s="148">
        <f>ROUND(I444*H444,2)</f>
        <v>0</v>
      </c>
      <c r="K444" s="149"/>
      <c r="L444" s="30"/>
      <c r="M444" s="150" t="s">
        <v>1</v>
      </c>
      <c r="N444" s="151" t="s">
        <v>39</v>
      </c>
      <c r="O444" s="152">
        <v>0</v>
      </c>
      <c r="P444" s="152">
        <f>O444*H444</f>
        <v>0</v>
      </c>
      <c r="Q444" s="152">
        <v>0</v>
      </c>
      <c r="R444" s="152">
        <f>Q444*H444</f>
        <v>0</v>
      </c>
      <c r="S444" s="152">
        <v>0</v>
      </c>
      <c r="T444" s="153">
        <f>S444*H444</f>
        <v>0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R444" s="154" t="s">
        <v>178</v>
      </c>
      <c r="AT444" s="154" t="s">
        <v>174</v>
      </c>
      <c r="AU444" s="154" t="s">
        <v>84</v>
      </c>
      <c r="AY444" s="17" t="s">
        <v>172</v>
      </c>
      <c r="BE444" s="155">
        <f>IF(N444="základní",J444,0)</f>
        <v>0</v>
      </c>
      <c r="BF444" s="155">
        <f>IF(N444="snížená",J444,0)</f>
        <v>0</v>
      </c>
      <c r="BG444" s="155">
        <f>IF(N444="zákl. přenesená",J444,0)</f>
        <v>0</v>
      </c>
      <c r="BH444" s="155">
        <f>IF(N444="sníž. přenesená",J444,0)</f>
        <v>0</v>
      </c>
      <c r="BI444" s="155">
        <f>IF(N444="nulová",J444,0)</f>
        <v>0</v>
      </c>
      <c r="BJ444" s="17" t="s">
        <v>82</v>
      </c>
      <c r="BK444" s="155">
        <f>ROUND(I444*H444,2)</f>
        <v>0</v>
      </c>
      <c r="BL444" s="17" t="s">
        <v>178</v>
      </c>
      <c r="BM444" s="154" t="s">
        <v>732</v>
      </c>
    </row>
    <row r="445" spans="1:47" s="2" customFormat="1" ht="19.5">
      <c r="A445" s="29"/>
      <c r="B445" s="30"/>
      <c r="C445" s="29"/>
      <c r="D445" s="156" t="s">
        <v>180</v>
      </c>
      <c r="E445" s="29"/>
      <c r="F445" s="157" t="s">
        <v>733</v>
      </c>
      <c r="G445" s="29"/>
      <c r="H445" s="29"/>
      <c r="I445" s="29"/>
      <c r="J445" s="29"/>
      <c r="K445" s="29"/>
      <c r="L445" s="30"/>
      <c r="M445" s="158"/>
      <c r="N445" s="159"/>
      <c r="O445" s="55"/>
      <c r="P445" s="55"/>
      <c r="Q445" s="55"/>
      <c r="R445" s="55"/>
      <c r="S445" s="55"/>
      <c r="T445" s="56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T445" s="17" t="s">
        <v>180</v>
      </c>
      <c r="AU445" s="17" t="s">
        <v>84</v>
      </c>
    </row>
    <row r="446" spans="2:51" s="13" customFormat="1" ht="12">
      <c r="B446" s="160"/>
      <c r="D446" s="156" t="s">
        <v>182</v>
      </c>
      <c r="E446" s="161" t="s">
        <v>1</v>
      </c>
      <c r="F446" s="162" t="s">
        <v>140</v>
      </c>
      <c r="H446" s="163">
        <v>5.825</v>
      </c>
      <c r="L446" s="160"/>
      <c r="M446" s="164"/>
      <c r="N446" s="165"/>
      <c r="O446" s="165"/>
      <c r="P446" s="165"/>
      <c r="Q446" s="165"/>
      <c r="R446" s="165"/>
      <c r="S446" s="165"/>
      <c r="T446" s="166"/>
      <c r="AT446" s="161" t="s">
        <v>182</v>
      </c>
      <c r="AU446" s="161" t="s">
        <v>84</v>
      </c>
      <c r="AV446" s="13" t="s">
        <v>84</v>
      </c>
      <c r="AW446" s="13" t="s">
        <v>31</v>
      </c>
      <c r="AX446" s="13" t="s">
        <v>82</v>
      </c>
      <c r="AY446" s="161" t="s">
        <v>172</v>
      </c>
    </row>
    <row r="447" spans="2:63" s="12" customFormat="1" ht="22.9" customHeight="1">
      <c r="B447" s="130"/>
      <c r="D447" s="131" t="s">
        <v>73</v>
      </c>
      <c r="E447" s="140" t="s">
        <v>734</v>
      </c>
      <c r="F447" s="140" t="s">
        <v>735</v>
      </c>
      <c r="J447" s="141">
        <f>BK447</f>
        <v>0</v>
      </c>
      <c r="L447" s="130"/>
      <c r="M447" s="134"/>
      <c r="N447" s="135"/>
      <c r="O447" s="135"/>
      <c r="P447" s="136">
        <f>SUM(P448:P451)</f>
        <v>167.09456</v>
      </c>
      <c r="Q447" s="135"/>
      <c r="R447" s="136">
        <f>SUM(R448:R451)</f>
        <v>0</v>
      </c>
      <c r="S447" s="135"/>
      <c r="T447" s="137">
        <f>SUM(T448:T451)</f>
        <v>0</v>
      </c>
      <c r="AR447" s="131" t="s">
        <v>82</v>
      </c>
      <c r="AT447" s="138" t="s">
        <v>73</v>
      </c>
      <c r="AU447" s="138" t="s">
        <v>82</v>
      </c>
      <c r="AY447" s="131" t="s">
        <v>172</v>
      </c>
      <c r="BK447" s="139">
        <f>SUM(BK448:BK451)</f>
        <v>0</v>
      </c>
    </row>
    <row r="448" spans="1:65" s="2" customFormat="1" ht="21.75" customHeight="1">
      <c r="A448" s="29"/>
      <c r="B448" s="142"/>
      <c r="C448" s="143" t="s">
        <v>736</v>
      </c>
      <c r="D448" s="143" t="s">
        <v>174</v>
      </c>
      <c r="E448" s="144" t="s">
        <v>737</v>
      </c>
      <c r="F448" s="145" t="s">
        <v>738</v>
      </c>
      <c r="G448" s="146" t="s">
        <v>285</v>
      </c>
      <c r="H448" s="147">
        <v>388.592</v>
      </c>
      <c r="I448" s="148"/>
      <c r="J448" s="148">
        <f>ROUND(I448*H448,2)</f>
        <v>0</v>
      </c>
      <c r="K448" s="149"/>
      <c r="L448" s="30"/>
      <c r="M448" s="150" t="s">
        <v>1</v>
      </c>
      <c r="N448" s="151" t="s">
        <v>39</v>
      </c>
      <c r="O448" s="152">
        <v>0.397</v>
      </c>
      <c r="P448" s="152">
        <f>O448*H448</f>
        <v>154.271024</v>
      </c>
      <c r="Q448" s="152">
        <v>0</v>
      </c>
      <c r="R448" s="152">
        <f>Q448*H448</f>
        <v>0</v>
      </c>
      <c r="S448" s="152">
        <v>0</v>
      </c>
      <c r="T448" s="153">
        <f>S448*H448</f>
        <v>0</v>
      </c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R448" s="154" t="s">
        <v>178</v>
      </c>
      <c r="AT448" s="154" t="s">
        <v>174</v>
      </c>
      <c r="AU448" s="154" t="s">
        <v>84</v>
      </c>
      <c r="AY448" s="17" t="s">
        <v>172</v>
      </c>
      <c r="BE448" s="155">
        <f>IF(N448="základní",J448,0)</f>
        <v>0</v>
      </c>
      <c r="BF448" s="155">
        <f>IF(N448="snížená",J448,0)</f>
        <v>0</v>
      </c>
      <c r="BG448" s="155">
        <f>IF(N448="zákl. přenesená",J448,0)</f>
        <v>0</v>
      </c>
      <c r="BH448" s="155">
        <f>IF(N448="sníž. přenesená",J448,0)</f>
        <v>0</v>
      </c>
      <c r="BI448" s="155">
        <f>IF(N448="nulová",J448,0)</f>
        <v>0</v>
      </c>
      <c r="BJ448" s="17" t="s">
        <v>82</v>
      </c>
      <c r="BK448" s="155">
        <f>ROUND(I448*H448,2)</f>
        <v>0</v>
      </c>
      <c r="BL448" s="17" t="s">
        <v>178</v>
      </c>
      <c r="BM448" s="154" t="s">
        <v>739</v>
      </c>
    </row>
    <row r="449" spans="1:65" s="2" customFormat="1" ht="21.75" customHeight="1">
      <c r="A449" s="29"/>
      <c r="B449" s="142"/>
      <c r="C449" s="143" t="s">
        <v>740</v>
      </c>
      <c r="D449" s="143" t="s">
        <v>174</v>
      </c>
      <c r="E449" s="144" t="s">
        <v>741</v>
      </c>
      <c r="F449" s="145" t="s">
        <v>742</v>
      </c>
      <c r="G449" s="146" t="s">
        <v>285</v>
      </c>
      <c r="H449" s="147">
        <v>388.592</v>
      </c>
      <c r="I449" s="148"/>
      <c r="J449" s="148">
        <f>ROUND(I449*H449,2)</f>
        <v>0</v>
      </c>
      <c r="K449" s="149"/>
      <c r="L449" s="30"/>
      <c r="M449" s="150" t="s">
        <v>1</v>
      </c>
      <c r="N449" s="151" t="s">
        <v>39</v>
      </c>
      <c r="O449" s="152">
        <v>0.018</v>
      </c>
      <c r="P449" s="152">
        <f>O449*H449</f>
        <v>6.994655999999999</v>
      </c>
      <c r="Q449" s="152">
        <v>0</v>
      </c>
      <c r="R449" s="152">
        <f>Q449*H449</f>
        <v>0</v>
      </c>
      <c r="S449" s="152">
        <v>0</v>
      </c>
      <c r="T449" s="153">
        <f>S449*H449</f>
        <v>0</v>
      </c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R449" s="154" t="s">
        <v>178</v>
      </c>
      <c r="AT449" s="154" t="s">
        <v>174</v>
      </c>
      <c r="AU449" s="154" t="s">
        <v>84</v>
      </c>
      <c r="AY449" s="17" t="s">
        <v>172</v>
      </c>
      <c r="BE449" s="155">
        <f>IF(N449="základní",J449,0)</f>
        <v>0</v>
      </c>
      <c r="BF449" s="155">
        <f>IF(N449="snížená",J449,0)</f>
        <v>0</v>
      </c>
      <c r="BG449" s="155">
        <f>IF(N449="zákl. přenesená",J449,0)</f>
        <v>0</v>
      </c>
      <c r="BH449" s="155">
        <f>IF(N449="sníž. přenesená",J449,0)</f>
        <v>0</v>
      </c>
      <c r="BI449" s="155">
        <f>IF(N449="nulová",J449,0)</f>
        <v>0</v>
      </c>
      <c r="BJ449" s="17" t="s">
        <v>82</v>
      </c>
      <c r="BK449" s="155">
        <f>ROUND(I449*H449,2)</f>
        <v>0</v>
      </c>
      <c r="BL449" s="17" t="s">
        <v>178</v>
      </c>
      <c r="BM449" s="154" t="s">
        <v>743</v>
      </c>
    </row>
    <row r="450" spans="1:65" s="2" customFormat="1" ht="21.75" customHeight="1">
      <c r="A450" s="29"/>
      <c r="B450" s="142"/>
      <c r="C450" s="143" t="s">
        <v>744</v>
      </c>
      <c r="D450" s="143" t="s">
        <v>174</v>
      </c>
      <c r="E450" s="144" t="s">
        <v>745</v>
      </c>
      <c r="F450" s="145" t="s">
        <v>746</v>
      </c>
      <c r="G450" s="146" t="s">
        <v>285</v>
      </c>
      <c r="H450" s="147">
        <v>388.592</v>
      </c>
      <c r="I450" s="148"/>
      <c r="J450" s="148">
        <f>ROUND(I450*H450,2)</f>
        <v>0</v>
      </c>
      <c r="K450" s="149"/>
      <c r="L450" s="30"/>
      <c r="M450" s="150" t="s">
        <v>1</v>
      </c>
      <c r="N450" s="151" t="s">
        <v>39</v>
      </c>
      <c r="O450" s="152">
        <v>0.015</v>
      </c>
      <c r="P450" s="152">
        <f>O450*H450</f>
        <v>5.82888</v>
      </c>
      <c r="Q450" s="152">
        <v>0</v>
      </c>
      <c r="R450" s="152">
        <f>Q450*H450</f>
        <v>0</v>
      </c>
      <c r="S450" s="152">
        <v>0</v>
      </c>
      <c r="T450" s="153">
        <f>S450*H450</f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54" t="s">
        <v>178</v>
      </c>
      <c r="AT450" s="154" t="s">
        <v>174</v>
      </c>
      <c r="AU450" s="154" t="s">
        <v>84</v>
      </c>
      <c r="AY450" s="17" t="s">
        <v>172</v>
      </c>
      <c r="BE450" s="155">
        <f>IF(N450="základní",J450,0)</f>
        <v>0</v>
      </c>
      <c r="BF450" s="155">
        <f>IF(N450="snížená",J450,0)</f>
        <v>0</v>
      </c>
      <c r="BG450" s="155">
        <f>IF(N450="zákl. přenesená",J450,0)</f>
        <v>0</v>
      </c>
      <c r="BH450" s="155">
        <f>IF(N450="sníž. přenesená",J450,0)</f>
        <v>0</v>
      </c>
      <c r="BI450" s="155">
        <f>IF(N450="nulová",J450,0)</f>
        <v>0</v>
      </c>
      <c r="BJ450" s="17" t="s">
        <v>82</v>
      </c>
      <c r="BK450" s="155">
        <f>ROUND(I450*H450,2)</f>
        <v>0</v>
      </c>
      <c r="BL450" s="17" t="s">
        <v>178</v>
      </c>
      <c r="BM450" s="154" t="s">
        <v>747</v>
      </c>
    </row>
    <row r="451" spans="1:47" s="2" customFormat="1" ht="12">
      <c r="A451" s="29"/>
      <c r="B451" s="30"/>
      <c r="C451" s="29"/>
      <c r="D451" s="156" t="s">
        <v>180</v>
      </c>
      <c r="E451" s="29"/>
      <c r="F451" s="157" t="s">
        <v>748</v>
      </c>
      <c r="G451" s="29"/>
      <c r="H451" s="29"/>
      <c r="I451" s="29"/>
      <c r="J451" s="29"/>
      <c r="K451" s="29"/>
      <c r="L451" s="30"/>
      <c r="M451" s="185"/>
      <c r="N451" s="186"/>
      <c r="O451" s="187"/>
      <c r="P451" s="187"/>
      <c r="Q451" s="187"/>
      <c r="R451" s="187"/>
      <c r="S451" s="187"/>
      <c r="T451" s="188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T451" s="17" t="s">
        <v>180</v>
      </c>
      <c r="AU451" s="17" t="s">
        <v>84</v>
      </c>
    </row>
    <row r="452" spans="1:31" s="2" customFormat="1" ht="6.95" customHeight="1">
      <c r="A452" s="29"/>
      <c r="B452" s="44"/>
      <c r="C452" s="45"/>
      <c r="D452" s="45"/>
      <c r="E452" s="45"/>
      <c r="F452" s="45"/>
      <c r="G452" s="45"/>
      <c r="H452" s="45"/>
      <c r="I452" s="45"/>
      <c r="J452" s="45"/>
      <c r="K452" s="45"/>
      <c r="L452" s="30"/>
      <c r="M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</row>
  </sheetData>
  <autoFilter ref="C123:K451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0"/>
  <sheetViews>
    <sheetView showGridLines="0" zoomScale="145" zoomScaleNormal="145" workbookViewId="0" topLeftCell="A131">
      <selection activeCell="W133" sqref="W13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5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87</v>
      </c>
      <c r="AZ2" s="91" t="s">
        <v>749</v>
      </c>
      <c r="BA2" s="91" t="s">
        <v>1</v>
      </c>
      <c r="BB2" s="91" t="s">
        <v>1</v>
      </c>
      <c r="BC2" s="91" t="s">
        <v>750</v>
      </c>
      <c r="BD2" s="91" t="s">
        <v>84</v>
      </c>
    </row>
    <row r="3" spans="2:5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91" t="s">
        <v>751</v>
      </c>
      <c r="BA3" s="91" t="s">
        <v>1</v>
      </c>
      <c r="BB3" s="91" t="s">
        <v>1</v>
      </c>
      <c r="BC3" s="91" t="s">
        <v>752</v>
      </c>
      <c r="BD3" s="91" t="s">
        <v>84</v>
      </c>
    </row>
    <row r="4" spans="2:56" s="1" customFormat="1" ht="24.95" customHeight="1" hidden="1">
      <c r="B4" s="20"/>
      <c r="D4" s="21" t="s">
        <v>95</v>
      </c>
      <c r="L4" s="20"/>
      <c r="M4" s="92" t="s">
        <v>10</v>
      </c>
      <c r="AT4" s="17" t="s">
        <v>3</v>
      </c>
      <c r="AZ4" s="91" t="s">
        <v>753</v>
      </c>
      <c r="BA4" s="91" t="s">
        <v>1</v>
      </c>
      <c r="BB4" s="91" t="s">
        <v>1</v>
      </c>
      <c r="BC4" s="91" t="s">
        <v>754</v>
      </c>
      <c r="BD4" s="91" t="s">
        <v>84</v>
      </c>
    </row>
    <row r="5" spans="2:56" s="1" customFormat="1" ht="6.95" customHeight="1" hidden="1">
      <c r="B5" s="20"/>
      <c r="L5" s="20"/>
      <c r="AZ5" s="91" t="s">
        <v>755</v>
      </c>
      <c r="BA5" s="91" t="s">
        <v>1</v>
      </c>
      <c r="BB5" s="91" t="s">
        <v>1</v>
      </c>
      <c r="BC5" s="91" t="s">
        <v>756</v>
      </c>
      <c r="BD5" s="91" t="s">
        <v>84</v>
      </c>
    </row>
    <row r="6" spans="2:56" s="1" customFormat="1" ht="12" customHeight="1" hidden="1">
      <c r="B6" s="20"/>
      <c r="D6" s="26" t="s">
        <v>14</v>
      </c>
      <c r="L6" s="20"/>
      <c r="AZ6" s="91" t="s">
        <v>757</v>
      </c>
      <c r="BA6" s="91" t="s">
        <v>1</v>
      </c>
      <c r="BB6" s="91" t="s">
        <v>1</v>
      </c>
      <c r="BC6" s="91" t="s">
        <v>200</v>
      </c>
      <c r="BD6" s="91" t="s">
        <v>84</v>
      </c>
    </row>
    <row r="7" spans="2:12" s="1" customFormat="1" ht="16.5" customHeight="1" hidden="1">
      <c r="B7" s="20"/>
      <c r="E7" s="244" t="str">
        <f>'Rekapitulace stavby'!K6</f>
        <v>Chodník podél ul. Závodní u čp. 471</v>
      </c>
      <c r="F7" s="245"/>
      <c r="G7" s="245"/>
      <c r="H7" s="245"/>
      <c r="L7" s="20"/>
    </row>
    <row r="8" spans="1:31" s="2" customFormat="1" ht="12" customHeight="1" hidden="1">
      <c r="A8" s="29"/>
      <c r="B8" s="30"/>
      <c r="C8" s="29"/>
      <c r="D8" s="26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 hidden="1">
      <c r="A9" s="29"/>
      <c r="B9" s="30"/>
      <c r="C9" s="29"/>
      <c r="D9" s="29"/>
      <c r="E9" s="221" t="s">
        <v>758</v>
      </c>
      <c r="F9" s="243"/>
      <c r="G9" s="243"/>
      <c r="H9" s="24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 hidden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 hidden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>
        <f>'Rekapitulace stavby'!AN8</f>
        <v>43986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 hidden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 hidden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 hidden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 hidden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hidden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hidden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hidden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hidden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hidden="1">
      <c r="A21" s="29"/>
      <c r="B21" s="30"/>
      <c r="C21" s="29"/>
      <c r="D21" s="29"/>
      <c r="E21" s="24" t="s">
        <v>30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hidden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hidden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hidden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hidden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hidden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hidden="1">
      <c r="A27" s="93"/>
      <c r="B27" s="94"/>
      <c r="C27" s="93"/>
      <c r="D27" s="93"/>
      <c r="E27" s="239" t="s">
        <v>1</v>
      </c>
      <c r="F27" s="239"/>
      <c r="G27" s="239"/>
      <c r="H27" s="23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hidden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hidden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hidden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ROUND(J125,2)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hidden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97" t="s">
        <v>38</v>
      </c>
      <c r="E33" s="26" t="s">
        <v>39</v>
      </c>
      <c r="F33" s="98">
        <f>ROUND((SUM(BE125:BE289)),2)</f>
        <v>0</v>
      </c>
      <c r="G33" s="29"/>
      <c r="H33" s="29"/>
      <c r="I33" s="99">
        <v>0.21</v>
      </c>
      <c r="J33" s="98">
        <f>ROUND(((SUM(BE125:BE289))*I33),2)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6" t="s">
        <v>40</v>
      </c>
      <c r="F34" s="98">
        <f>ROUND((SUM(BF125:BF289)),2)</f>
        <v>0</v>
      </c>
      <c r="G34" s="29"/>
      <c r="H34" s="29"/>
      <c r="I34" s="99">
        <v>0.15</v>
      </c>
      <c r="J34" s="98">
        <f>ROUND(((SUM(BF125:BF289))*I34),2)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ROUND((SUM(BG125:BG289)),2)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ROUND((SUM(BH125:BH289)),2)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ROUND((SUM(BI125:BI289)),2)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hidden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hidden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hidden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hidden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ht="12" hidden="1"/>
    <row r="79" ht="12" hidden="1"/>
    <row r="80" ht="12" hidden="1"/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144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44" t="str">
        <f>E7</f>
        <v>Chodník podél ul. Závodní u čp. 471</v>
      </c>
      <c r="F85" s="245"/>
      <c r="G85" s="245"/>
      <c r="H85" s="24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21" t="str">
        <f>E9</f>
        <v>SO300 - ODVODNĚNÍ PK</v>
      </c>
      <c r="F87" s="243"/>
      <c r="G87" s="243"/>
      <c r="H87" s="24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18</v>
      </c>
      <c r="D89" s="29"/>
      <c r="E89" s="29"/>
      <c r="F89" s="24" t="str">
        <f>F12</f>
        <v>Petřvald</v>
      </c>
      <c r="G89" s="29"/>
      <c r="H89" s="29"/>
      <c r="I89" s="26" t="s">
        <v>20</v>
      </c>
      <c r="J89" s="52">
        <f>IF(J12="","",J12)</f>
        <v>43986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21</v>
      </c>
      <c r="D91" s="29"/>
      <c r="E91" s="29"/>
      <c r="F91" s="24" t="str">
        <f>E15</f>
        <v>Město Petřvald</v>
      </c>
      <c r="G91" s="29"/>
      <c r="H91" s="29"/>
      <c r="I91" s="26" t="s">
        <v>28</v>
      </c>
      <c r="J91" s="27" t="str">
        <f>E21</f>
        <v>Ing. Pavol Lipták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8" t="s">
        <v>145</v>
      </c>
      <c r="D94" s="100"/>
      <c r="E94" s="100"/>
      <c r="F94" s="100"/>
      <c r="G94" s="100"/>
      <c r="H94" s="100"/>
      <c r="I94" s="100"/>
      <c r="J94" s="109" t="s">
        <v>146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10" t="s">
        <v>147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148</v>
      </c>
    </row>
    <row r="97" spans="2:12" s="9" customFormat="1" ht="24.95" customHeight="1" hidden="1">
      <c r="B97" s="111"/>
      <c r="D97" s="112" t="s">
        <v>149</v>
      </c>
      <c r="E97" s="113"/>
      <c r="F97" s="113"/>
      <c r="G97" s="113"/>
      <c r="H97" s="113"/>
      <c r="I97" s="113"/>
      <c r="J97" s="114">
        <f>J126</f>
        <v>0</v>
      </c>
      <c r="L97" s="111"/>
    </row>
    <row r="98" spans="2:12" s="10" customFormat="1" ht="19.9" customHeight="1" hidden="1">
      <c r="B98" s="115"/>
      <c r="D98" s="116" t="s">
        <v>150</v>
      </c>
      <c r="E98" s="117"/>
      <c r="F98" s="117"/>
      <c r="G98" s="117"/>
      <c r="H98" s="117"/>
      <c r="I98" s="117"/>
      <c r="J98" s="118">
        <f>J127</f>
        <v>0</v>
      </c>
      <c r="L98" s="115"/>
    </row>
    <row r="99" spans="2:12" s="10" customFormat="1" ht="19.9" customHeight="1" hidden="1">
      <c r="B99" s="115"/>
      <c r="D99" s="116" t="s">
        <v>151</v>
      </c>
      <c r="E99" s="117"/>
      <c r="F99" s="117"/>
      <c r="G99" s="117"/>
      <c r="H99" s="117"/>
      <c r="I99" s="117"/>
      <c r="J99" s="118">
        <f>J171</f>
        <v>0</v>
      </c>
      <c r="L99" s="115"/>
    </row>
    <row r="100" spans="2:12" s="10" customFormat="1" ht="19.9" customHeight="1" hidden="1">
      <c r="B100" s="115"/>
      <c r="D100" s="116" t="s">
        <v>152</v>
      </c>
      <c r="E100" s="117"/>
      <c r="F100" s="117"/>
      <c r="G100" s="117"/>
      <c r="H100" s="117"/>
      <c r="I100" s="117"/>
      <c r="J100" s="118">
        <f>J190</f>
        <v>0</v>
      </c>
      <c r="L100" s="115"/>
    </row>
    <row r="101" spans="2:12" s="10" customFormat="1" ht="19.9" customHeight="1" hidden="1">
      <c r="B101" s="115"/>
      <c r="D101" s="116" t="s">
        <v>153</v>
      </c>
      <c r="E101" s="117"/>
      <c r="F101" s="117"/>
      <c r="G101" s="117"/>
      <c r="H101" s="117"/>
      <c r="I101" s="117"/>
      <c r="J101" s="118">
        <f>J216</f>
        <v>0</v>
      </c>
      <c r="L101" s="115"/>
    </row>
    <row r="102" spans="2:12" s="10" customFormat="1" ht="19.9" customHeight="1" hidden="1">
      <c r="B102" s="115"/>
      <c r="D102" s="116" t="s">
        <v>759</v>
      </c>
      <c r="E102" s="117"/>
      <c r="F102" s="117"/>
      <c r="G102" s="117"/>
      <c r="H102" s="117"/>
      <c r="I102" s="117"/>
      <c r="J102" s="118">
        <f>J223</f>
        <v>0</v>
      </c>
      <c r="L102" s="115"/>
    </row>
    <row r="103" spans="2:12" s="10" customFormat="1" ht="19.9" customHeight="1" hidden="1">
      <c r="B103" s="115"/>
      <c r="D103" s="116" t="s">
        <v>154</v>
      </c>
      <c r="E103" s="117"/>
      <c r="F103" s="117"/>
      <c r="G103" s="117"/>
      <c r="H103" s="117"/>
      <c r="I103" s="117"/>
      <c r="J103" s="118">
        <f>J276</f>
        <v>0</v>
      </c>
      <c r="L103" s="115"/>
    </row>
    <row r="104" spans="2:12" s="10" customFormat="1" ht="19.9" customHeight="1" hidden="1">
      <c r="B104" s="115"/>
      <c r="D104" s="116" t="s">
        <v>155</v>
      </c>
      <c r="E104" s="117"/>
      <c r="F104" s="117"/>
      <c r="G104" s="117"/>
      <c r="H104" s="117"/>
      <c r="I104" s="117"/>
      <c r="J104" s="118">
        <f>J277</f>
        <v>0</v>
      </c>
      <c r="L104" s="115"/>
    </row>
    <row r="105" spans="2:12" s="10" customFormat="1" ht="19.9" customHeight="1" hidden="1">
      <c r="B105" s="115"/>
      <c r="D105" s="116" t="s">
        <v>156</v>
      </c>
      <c r="E105" s="117"/>
      <c r="F105" s="117"/>
      <c r="G105" s="117"/>
      <c r="H105" s="117"/>
      <c r="I105" s="117"/>
      <c r="J105" s="118">
        <f>J287</f>
        <v>0</v>
      </c>
      <c r="L105" s="115"/>
    </row>
    <row r="106" spans="1:31" s="2" customFormat="1" ht="21.75" customHeight="1" hidden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 hidden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ht="12" hidden="1"/>
    <row r="109" ht="12" hidden="1"/>
    <row r="110" ht="12" hidden="1"/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21" t="s">
        <v>157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2" customHeight="1">
      <c r="A114" s="29"/>
      <c r="B114" s="30"/>
      <c r="C114" s="26" t="s">
        <v>14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6.5" customHeight="1">
      <c r="A115" s="29"/>
      <c r="B115" s="30"/>
      <c r="C115" s="29"/>
      <c r="D115" s="29"/>
      <c r="E115" s="244" t="str">
        <f>E7</f>
        <v>Chodník podél ul. Závodní u čp. 471</v>
      </c>
      <c r="F115" s="245"/>
      <c r="G115" s="245"/>
      <c r="H115" s="245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104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6.5" customHeight="1">
      <c r="A117" s="29"/>
      <c r="B117" s="30"/>
      <c r="C117" s="29"/>
      <c r="D117" s="29"/>
      <c r="E117" s="221" t="str">
        <f>E9</f>
        <v>SO300 - ODVODNĚNÍ PK</v>
      </c>
      <c r="F117" s="243"/>
      <c r="G117" s="243"/>
      <c r="H117" s="243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2" customHeight="1">
      <c r="A119" s="29"/>
      <c r="B119" s="30"/>
      <c r="C119" s="26" t="s">
        <v>18</v>
      </c>
      <c r="D119" s="29"/>
      <c r="E119" s="29"/>
      <c r="F119" s="24" t="str">
        <f>F12</f>
        <v>Petřvald</v>
      </c>
      <c r="G119" s="29"/>
      <c r="H119" s="29"/>
      <c r="I119" s="26" t="s">
        <v>20</v>
      </c>
      <c r="J119" s="52">
        <f>IF(J12="","",J12)</f>
        <v>43986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5.2" customHeight="1">
      <c r="A121" s="29"/>
      <c r="B121" s="30"/>
      <c r="C121" s="26" t="s">
        <v>21</v>
      </c>
      <c r="D121" s="29"/>
      <c r="E121" s="29"/>
      <c r="F121" s="24" t="str">
        <f>E15</f>
        <v>Město Petřvald</v>
      </c>
      <c r="G121" s="29"/>
      <c r="H121" s="29"/>
      <c r="I121" s="26" t="s">
        <v>28</v>
      </c>
      <c r="J121" s="27" t="str">
        <f>E21</f>
        <v>Ing. Pavol Lipták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5.2" customHeight="1">
      <c r="A122" s="29"/>
      <c r="B122" s="30"/>
      <c r="C122" s="26" t="s">
        <v>26</v>
      </c>
      <c r="D122" s="29"/>
      <c r="E122" s="29"/>
      <c r="F122" s="24" t="str">
        <f>IF(E18="","",E18)</f>
        <v xml:space="preserve"> </v>
      </c>
      <c r="G122" s="29"/>
      <c r="H122" s="29"/>
      <c r="I122" s="26" t="s">
        <v>32</v>
      </c>
      <c r="J122" s="27" t="str">
        <f>E24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11" customFormat="1" ht="29.25" customHeight="1">
      <c r="A124" s="119"/>
      <c r="B124" s="120"/>
      <c r="C124" s="121" t="s">
        <v>158</v>
      </c>
      <c r="D124" s="122" t="s">
        <v>59</v>
      </c>
      <c r="E124" s="122" t="s">
        <v>55</v>
      </c>
      <c r="F124" s="122" t="s">
        <v>56</v>
      </c>
      <c r="G124" s="122" t="s">
        <v>159</v>
      </c>
      <c r="H124" s="122" t="s">
        <v>160</v>
      </c>
      <c r="I124" s="122" t="s">
        <v>161</v>
      </c>
      <c r="J124" s="123" t="s">
        <v>146</v>
      </c>
      <c r="K124" s="124" t="s">
        <v>162</v>
      </c>
      <c r="L124" s="125"/>
      <c r="M124" s="59" t="s">
        <v>1</v>
      </c>
      <c r="N124" s="60" t="s">
        <v>38</v>
      </c>
      <c r="O124" s="60" t="s">
        <v>163</v>
      </c>
      <c r="P124" s="60" t="s">
        <v>164</v>
      </c>
      <c r="Q124" s="60" t="s">
        <v>165</v>
      </c>
      <c r="R124" s="60" t="s">
        <v>166</v>
      </c>
      <c r="S124" s="60" t="s">
        <v>167</v>
      </c>
      <c r="T124" s="61" t="s">
        <v>168</v>
      </c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</row>
    <row r="125" spans="1:63" s="2" customFormat="1" ht="22.9" customHeight="1">
      <c r="A125" s="29"/>
      <c r="B125" s="30"/>
      <c r="C125" s="66" t="s">
        <v>169</v>
      </c>
      <c r="D125" s="29"/>
      <c r="E125" s="29"/>
      <c r="F125" s="29"/>
      <c r="G125" s="29"/>
      <c r="H125" s="29"/>
      <c r="I125" s="29"/>
      <c r="J125" s="126">
        <f>BK125</f>
        <v>0</v>
      </c>
      <c r="K125" s="29"/>
      <c r="L125" s="30"/>
      <c r="M125" s="62"/>
      <c r="N125" s="53"/>
      <c r="O125" s="63"/>
      <c r="P125" s="127">
        <f>P126</f>
        <v>558.547806</v>
      </c>
      <c r="Q125" s="63"/>
      <c r="R125" s="127">
        <f>R126</f>
        <v>91.87773893</v>
      </c>
      <c r="S125" s="63"/>
      <c r="T125" s="128">
        <f>T126</f>
        <v>2.74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7" t="s">
        <v>73</v>
      </c>
      <c r="AU125" s="17" t="s">
        <v>148</v>
      </c>
      <c r="BK125" s="129">
        <f>BK126</f>
        <v>0</v>
      </c>
    </row>
    <row r="126" spans="2:63" s="12" customFormat="1" ht="25.9" customHeight="1">
      <c r="B126" s="130"/>
      <c r="D126" s="131" t="s">
        <v>73</v>
      </c>
      <c r="E126" s="132" t="s">
        <v>170</v>
      </c>
      <c r="F126" s="132" t="s">
        <v>171</v>
      </c>
      <c r="J126" s="133">
        <f>BK126</f>
        <v>0</v>
      </c>
      <c r="L126" s="130"/>
      <c r="M126" s="134"/>
      <c r="N126" s="135"/>
      <c r="O126" s="135"/>
      <c r="P126" s="136">
        <f>P127+P171+P190+P216+P223+P276+P277+P287</f>
        <v>558.547806</v>
      </c>
      <c r="Q126" s="135"/>
      <c r="R126" s="136">
        <f>R127+R171+R190+R216+R223+R276+R277+R287</f>
        <v>91.87773893</v>
      </c>
      <c r="S126" s="135"/>
      <c r="T126" s="137">
        <f>T127+T171+T190+T216+T223+T276+T277+T287</f>
        <v>2.74</v>
      </c>
      <c r="AR126" s="131" t="s">
        <v>82</v>
      </c>
      <c r="AT126" s="138" t="s">
        <v>73</v>
      </c>
      <c r="AU126" s="138" t="s">
        <v>74</v>
      </c>
      <c r="AY126" s="131" t="s">
        <v>172</v>
      </c>
      <c r="BK126" s="139">
        <f>BK127+BK171+BK190+BK216+BK223+BK276+BK277+BK287</f>
        <v>0</v>
      </c>
    </row>
    <row r="127" spans="2:63" s="12" customFormat="1" ht="22.9" customHeight="1">
      <c r="B127" s="130"/>
      <c r="D127" s="131" t="s">
        <v>73</v>
      </c>
      <c r="E127" s="140" t="s">
        <v>82</v>
      </c>
      <c r="F127" s="140" t="s">
        <v>173</v>
      </c>
      <c r="J127" s="141">
        <f>BK127</f>
        <v>0</v>
      </c>
      <c r="L127" s="130"/>
      <c r="M127" s="134"/>
      <c r="N127" s="135"/>
      <c r="O127" s="135"/>
      <c r="P127" s="136">
        <f>SUM(P128:P170)</f>
        <v>148.33200599999998</v>
      </c>
      <c r="Q127" s="135"/>
      <c r="R127" s="136">
        <f>SUM(R128:R170)</f>
        <v>46.410889999999995</v>
      </c>
      <c r="S127" s="135"/>
      <c r="T127" s="137">
        <f>SUM(T128:T170)</f>
        <v>0</v>
      </c>
      <c r="AR127" s="131" t="s">
        <v>82</v>
      </c>
      <c r="AT127" s="138" t="s">
        <v>73</v>
      </c>
      <c r="AU127" s="138" t="s">
        <v>82</v>
      </c>
      <c r="AY127" s="131" t="s">
        <v>172</v>
      </c>
      <c r="BK127" s="139">
        <f>SUM(BK128:BK170)</f>
        <v>0</v>
      </c>
    </row>
    <row r="128" spans="1:65" s="2" customFormat="1" ht="21.75" customHeight="1">
      <c r="A128" s="29"/>
      <c r="B128" s="142"/>
      <c r="C128" s="143" t="s">
        <v>82</v>
      </c>
      <c r="D128" s="143" t="s">
        <v>174</v>
      </c>
      <c r="E128" s="144" t="s">
        <v>760</v>
      </c>
      <c r="F128" s="145" t="s">
        <v>761</v>
      </c>
      <c r="G128" s="146" t="s">
        <v>223</v>
      </c>
      <c r="H128" s="147">
        <v>30.3</v>
      </c>
      <c r="I128" s="148"/>
      <c r="J128" s="148">
        <f>ROUND(I128*H128,2)</f>
        <v>0</v>
      </c>
      <c r="K128" s="149"/>
      <c r="L128" s="30"/>
      <c r="M128" s="150" t="s">
        <v>1</v>
      </c>
      <c r="N128" s="151" t="s">
        <v>39</v>
      </c>
      <c r="O128" s="152">
        <v>2.249</v>
      </c>
      <c r="P128" s="152">
        <f>O128*H128</f>
        <v>68.1447</v>
      </c>
      <c r="Q128" s="152">
        <v>0</v>
      </c>
      <c r="R128" s="152">
        <f>Q128*H128</f>
        <v>0</v>
      </c>
      <c r="S128" s="152">
        <v>0</v>
      </c>
      <c r="T128" s="153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178</v>
      </c>
      <c r="AT128" s="154" t="s">
        <v>174</v>
      </c>
      <c r="AU128" s="154" t="s">
        <v>84</v>
      </c>
      <c r="AY128" s="17" t="s">
        <v>172</v>
      </c>
      <c r="BE128" s="155">
        <f>IF(N128="základní",J128,0)</f>
        <v>0</v>
      </c>
      <c r="BF128" s="155">
        <f>IF(N128="snížená",J128,0)</f>
        <v>0</v>
      </c>
      <c r="BG128" s="155">
        <f>IF(N128="zákl. přenesená",J128,0)</f>
        <v>0</v>
      </c>
      <c r="BH128" s="155">
        <f>IF(N128="sníž. přenesená",J128,0)</f>
        <v>0</v>
      </c>
      <c r="BI128" s="155">
        <f>IF(N128="nulová",J128,0)</f>
        <v>0</v>
      </c>
      <c r="BJ128" s="17" t="s">
        <v>82</v>
      </c>
      <c r="BK128" s="155">
        <f>ROUND(I128*H128,2)</f>
        <v>0</v>
      </c>
      <c r="BL128" s="17" t="s">
        <v>178</v>
      </c>
      <c r="BM128" s="154" t="s">
        <v>762</v>
      </c>
    </row>
    <row r="129" spans="2:51" s="13" customFormat="1" ht="12">
      <c r="B129" s="160"/>
      <c r="D129" s="156" t="s">
        <v>182</v>
      </c>
      <c r="E129" s="161" t="s">
        <v>1</v>
      </c>
      <c r="F129" s="162" t="s">
        <v>763</v>
      </c>
      <c r="H129" s="163">
        <v>3</v>
      </c>
      <c r="L129" s="160"/>
      <c r="M129" s="164"/>
      <c r="N129" s="165"/>
      <c r="O129" s="165"/>
      <c r="P129" s="165"/>
      <c r="Q129" s="165"/>
      <c r="R129" s="165"/>
      <c r="S129" s="165"/>
      <c r="T129" s="166"/>
      <c r="AT129" s="161" t="s">
        <v>182</v>
      </c>
      <c r="AU129" s="161" t="s">
        <v>84</v>
      </c>
      <c r="AV129" s="13" t="s">
        <v>84</v>
      </c>
      <c r="AW129" s="13" t="s">
        <v>31</v>
      </c>
      <c r="AX129" s="13" t="s">
        <v>74</v>
      </c>
      <c r="AY129" s="161" t="s">
        <v>172</v>
      </c>
    </row>
    <row r="130" spans="2:51" s="13" customFormat="1" ht="22.5">
      <c r="B130" s="160"/>
      <c r="D130" s="156" t="s">
        <v>182</v>
      </c>
      <c r="E130" s="161" t="s">
        <v>1</v>
      </c>
      <c r="F130" s="162" t="s">
        <v>764</v>
      </c>
      <c r="H130" s="163">
        <v>24.3</v>
      </c>
      <c r="L130" s="160"/>
      <c r="M130" s="164"/>
      <c r="N130" s="165"/>
      <c r="O130" s="165"/>
      <c r="P130" s="165"/>
      <c r="Q130" s="165"/>
      <c r="R130" s="165"/>
      <c r="S130" s="165"/>
      <c r="T130" s="166"/>
      <c r="AT130" s="161" t="s">
        <v>182</v>
      </c>
      <c r="AU130" s="161" t="s">
        <v>84</v>
      </c>
      <c r="AV130" s="13" t="s">
        <v>84</v>
      </c>
      <c r="AW130" s="13" t="s">
        <v>31</v>
      </c>
      <c r="AX130" s="13" t="s">
        <v>74</v>
      </c>
      <c r="AY130" s="161" t="s">
        <v>172</v>
      </c>
    </row>
    <row r="131" spans="2:51" s="13" customFormat="1" ht="12">
      <c r="B131" s="160"/>
      <c r="D131" s="156" t="s">
        <v>182</v>
      </c>
      <c r="E131" s="161" t="s">
        <v>1</v>
      </c>
      <c r="F131" s="162" t="s">
        <v>765</v>
      </c>
      <c r="H131" s="163">
        <v>3</v>
      </c>
      <c r="L131" s="160"/>
      <c r="M131" s="164"/>
      <c r="N131" s="165"/>
      <c r="O131" s="165"/>
      <c r="P131" s="165"/>
      <c r="Q131" s="165"/>
      <c r="R131" s="165"/>
      <c r="S131" s="165"/>
      <c r="T131" s="166"/>
      <c r="AT131" s="161" t="s">
        <v>182</v>
      </c>
      <c r="AU131" s="161" t="s">
        <v>84</v>
      </c>
      <c r="AV131" s="13" t="s">
        <v>84</v>
      </c>
      <c r="AW131" s="13" t="s">
        <v>31</v>
      </c>
      <c r="AX131" s="13" t="s">
        <v>74</v>
      </c>
      <c r="AY131" s="161" t="s">
        <v>172</v>
      </c>
    </row>
    <row r="132" spans="2:51" s="14" customFormat="1" ht="12">
      <c r="B132" s="167"/>
      <c r="D132" s="156" t="s">
        <v>182</v>
      </c>
      <c r="E132" s="168" t="s">
        <v>749</v>
      </c>
      <c r="F132" s="169" t="s">
        <v>195</v>
      </c>
      <c r="H132" s="170">
        <v>30.3</v>
      </c>
      <c r="L132" s="167"/>
      <c r="M132" s="171"/>
      <c r="N132" s="172"/>
      <c r="O132" s="172"/>
      <c r="P132" s="172"/>
      <c r="Q132" s="172"/>
      <c r="R132" s="172"/>
      <c r="S132" s="172"/>
      <c r="T132" s="173"/>
      <c r="AT132" s="168" t="s">
        <v>182</v>
      </c>
      <c r="AU132" s="168" t="s">
        <v>84</v>
      </c>
      <c r="AV132" s="14" t="s">
        <v>178</v>
      </c>
      <c r="AW132" s="14" t="s">
        <v>31</v>
      </c>
      <c r="AX132" s="14" t="s">
        <v>82</v>
      </c>
      <c r="AY132" s="168" t="s">
        <v>172</v>
      </c>
    </row>
    <row r="133" spans="1:65" s="2" customFormat="1" ht="21.75" customHeight="1">
      <c r="A133" s="29"/>
      <c r="B133" s="142"/>
      <c r="C133" s="143" t="s">
        <v>84</v>
      </c>
      <c r="D133" s="143" t="s">
        <v>174</v>
      </c>
      <c r="E133" s="144" t="s">
        <v>766</v>
      </c>
      <c r="F133" s="145" t="s">
        <v>767</v>
      </c>
      <c r="G133" s="146" t="s">
        <v>223</v>
      </c>
      <c r="H133" s="147">
        <v>30.3</v>
      </c>
      <c r="I133" s="148"/>
      <c r="J133" s="148">
        <f>ROUND(I133*H133,2)</f>
        <v>0</v>
      </c>
      <c r="K133" s="149"/>
      <c r="L133" s="30"/>
      <c r="M133" s="150" t="s">
        <v>1</v>
      </c>
      <c r="N133" s="151" t="s">
        <v>39</v>
      </c>
      <c r="O133" s="152">
        <v>0.107</v>
      </c>
      <c r="P133" s="152">
        <f>O133*H133</f>
        <v>3.2421</v>
      </c>
      <c r="Q133" s="152">
        <v>0</v>
      </c>
      <c r="R133" s="152">
        <f>Q133*H133</f>
        <v>0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178</v>
      </c>
      <c r="AT133" s="154" t="s">
        <v>174</v>
      </c>
      <c r="AU133" s="154" t="s">
        <v>84</v>
      </c>
      <c r="AY133" s="17" t="s">
        <v>172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17" t="s">
        <v>82</v>
      </c>
      <c r="BK133" s="155">
        <f>ROUND(I133*H133,2)</f>
        <v>0</v>
      </c>
      <c r="BL133" s="17" t="s">
        <v>178</v>
      </c>
      <c r="BM133" s="154" t="s">
        <v>768</v>
      </c>
    </row>
    <row r="134" spans="1:65" s="2" customFormat="1" ht="21.75" customHeight="1">
      <c r="A134" s="29"/>
      <c r="B134" s="142"/>
      <c r="C134" s="143" t="s">
        <v>116</v>
      </c>
      <c r="D134" s="143" t="s">
        <v>174</v>
      </c>
      <c r="E134" s="144" t="s">
        <v>769</v>
      </c>
      <c r="F134" s="145" t="s">
        <v>770</v>
      </c>
      <c r="G134" s="146" t="s">
        <v>1</v>
      </c>
      <c r="H134" s="147">
        <v>32.64</v>
      </c>
      <c r="I134" s="148"/>
      <c r="J134" s="148">
        <f>ROUND(I134*H134,2)</f>
        <v>0</v>
      </c>
      <c r="K134" s="149"/>
      <c r="L134" s="30"/>
      <c r="M134" s="150" t="s">
        <v>1</v>
      </c>
      <c r="N134" s="151" t="s">
        <v>39</v>
      </c>
      <c r="O134" s="152">
        <v>1.43</v>
      </c>
      <c r="P134" s="152">
        <f>O134*H134</f>
        <v>46.6752</v>
      </c>
      <c r="Q134" s="152">
        <v>0</v>
      </c>
      <c r="R134" s="152">
        <f>Q134*H134</f>
        <v>0</v>
      </c>
      <c r="S134" s="152">
        <v>0</v>
      </c>
      <c r="T134" s="15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178</v>
      </c>
      <c r="AT134" s="154" t="s">
        <v>174</v>
      </c>
      <c r="AU134" s="154" t="s">
        <v>84</v>
      </c>
      <c r="AY134" s="17" t="s">
        <v>172</v>
      </c>
      <c r="BE134" s="155">
        <f>IF(N134="základní",J134,0)</f>
        <v>0</v>
      </c>
      <c r="BF134" s="155">
        <f>IF(N134="snížená",J134,0)</f>
        <v>0</v>
      </c>
      <c r="BG134" s="155">
        <f>IF(N134="zákl. přenesená",J134,0)</f>
        <v>0</v>
      </c>
      <c r="BH134" s="155">
        <f>IF(N134="sníž. přenesená",J134,0)</f>
        <v>0</v>
      </c>
      <c r="BI134" s="155">
        <f>IF(N134="nulová",J134,0)</f>
        <v>0</v>
      </c>
      <c r="BJ134" s="17" t="s">
        <v>82</v>
      </c>
      <c r="BK134" s="155">
        <f>ROUND(I134*H134,2)</f>
        <v>0</v>
      </c>
      <c r="BL134" s="17" t="s">
        <v>178</v>
      </c>
      <c r="BM134" s="154" t="s">
        <v>771</v>
      </c>
    </row>
    <row r="135" spans="2:51" s="13" customFormat="1" ht="22.5">
      <c r="B135" s="160"/>
      <c r="D135" s="156" t="s">
        <v>182</v>
      </c>
      <c r="E135" s="161" t="s">
        <v>1</v>
      </c>
      <c r="F135" s="162" t="s">
        <v>772</v>
      </c>
      <c r="H135" s="163">
        <v>29.44</v>
      </c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182</v>
      </c>
      <c r="AU135" s="161" t="s">
        <v>84</v>
      </c>
      <c r="AV135" s="13" t="s">
        <v>84</v>
      </c>
      <c r="AW135" s="13" t="s">
        <v>31</v>
      </c>
      <c r="AX135" s="13" t="s">
        <v>74</v>
      </c>
      <c r="AY135" s="161" t="s">
        <v>172</v>
      </c>
    </row>
    <row r="136" spans="2:51" s="13" customFormat="1" ht="12">
      <c r="B136" s="160"/>
      <c r="D136" s="156" t="s">
        <v>182</v>
      </c>
      <c r="E136" s="161" t="s">
        <v>1</v>
      </c>
      <c r="F136" s="162" t="s">
        <v>773</v>
      </c>
      <c r="H136" s="163">
        <v>3.2</v>
      </c>
      <c r="L136" s="160"/>
      <c r="M136" s="164"/>
      <c r="N136" s="165"/>
      <c r="O136" s="165"/>
      <c r="P136" s="165"/>
      <c r="Q136" s="165"/>
      <c r="R136" s="165"/>
      <c r="S136" s="165"/>
      <c r="T136" s="166"/>
      <c r="AT136" s="161" t="s">
        <v>182</v>
      </c>
      <c r="AU136" s="161" t="s">
        <v>84</v>
      </c>
      <c r="AV136" s="13" t="s">
        <v>84</v>
      </c>
      <c r="AW136" s="13" t="s">
        <v>31</v>
      </c>
      <c r="AX136" s="13" t="s">
        <v>74</v>
      </c>
      <c r="AY136" s="161" t="s">
        <v>172</v>
      </c>
    </row>
    <row r="137" spans="2:51" s="14" customFormat="1" ht="12">
      <c r="B137" s="167"/>
      <c r="D137" s="156" t="s">
        <v>182</v>
      </c>
      <c r="E137" s="168" t="s">
        <v>751</v>
      </c>
      <c r="F137" s="169" t="s">
        <v>195</v>
      </c>
      <c r="H137" s="170">
        <v>32.64</v>
      </c>
      <c r="L137" s="167"/>
      <c r="M137" s="171"/>
      <c r="N137" s="172"/>
      <c r="O137" s="172"/>
      <c r="P137" s="172"/>
      <c r="Q137" s="172"/>
      <c r="R137" s="172"/>
      <c r="S137" s="172"/>
      <c r="T137" s="173"/>
      <c r="AT137" s="168" t="s">
        <v>182</v>
      </c>
      <c r="AU137" s="168" t="s">
        <v>84</v>
      </c>
      <c r="AV137" s="14" t="s">
        <v>178</v>
      </c>
      <c r="AW137" s="14" t="s">
        <v>31</v>
      </c>
      <c r="AX137" s="14" t="s">
        <v>82</v>
      </c>
      <c r="AY137" s="168" t="s">
        <v>172</v>
      </c>
    </row>
    <row r="138" spans="1:65" s="2" customFormat="1" ht="21.75" customHeight="1">
      <c r="A138" s="29"/>
      <c r="B138" s="142"/>
      <c r="C138" s="143" t="s">
        <v>178</v>
      </c>
      <c r="D138" s="143" t="s">
        <v>174</v>
      </c>
      <c r="E138" s="144" t="s">
        <v>774</v>
      </c>
      <c r="F138" s="145" t="s">
        <v>775</v>
      </c>
      <c r="G138" s="146" t="s">
        <v>223</v>
      </c>
      <c r="H138" s="147">
        <v>32.64</v>
      </c>
      <c r="I138" s="148"/>
      <c r="J138" s="148">
        <f>ROUND(I138*H138,2)</f>
        <v>0</v>
      </c>
      <c r="K138" s="149"/>
      <c r="L138" s="30"/>
      <c r="M138" s="150" t="s">
        <v>1</v>
      </c>
      <c r="N138" s="151" t="s">
        <v>39</v>
      </c>
      <c r="O138" s="152">
        <v>0.1</v>
      </c>
      <c r="P138" s="152">
        <f>O138*H138</f>
        <v>3.2640000000000002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178</v>
      </c>
      <c r="AT138" s="154" t="s">
        <v>174</v>
      </c>
      <c r="AU138" s="154" t="s">
        <v>84</v>
      </c>
      <c r="AY138" s="17" t="s">
        <v>172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82</v>
      </c>
      <c r="BK138" s="155">
        <f>ROUND(I138*H138,2)</f>
        <v>0</v>
      </c>
      <c r="BL138" s="17" t="s">
        <v>178</v>
      </c>
      <c r="BM138" s="154" t="s">
        <v>776</v>
      </c>
    </row>
    <row r="139" spans="1:65" s="2" customFormat="1" ht="16.5" customHeight="1">
      <c r="A139" s="29"/>
      <c r="B139" s="142"/>
      <c r="C139" s="143" t="s">
        <v>200</v>
      </c>
      <c r="D139" s="143" t="s">
        <v>174</v>
      </c>
      <c r="E139" s="144" t="s">
        <v>777</v>
      </c>
      <c r="F139" s="145" t="s">
        <v>778</v>
      </c>
      <c r="G139" s="146" t="s">
        <v>177</v>
      </c>
      <c r="H139" s="147">
        <v>32.7</v>
      </c>
      <c r="I139" s="148"/>
      <c r="J139" s="148">
        <f>ROUND(I139*H139,2)</f>
        <v>0</v>
      </c>
      <c r="K139" s="149"/>
      <c r="L139" s="30"/>
      <c r="M139" s="150" t="s">
        <v>1</v>
      </c>
      <c r="N139" s="151" t="s">
        <v>39</v>
      </c>
      <c r="O139" s="152">
        <v>0.156</v>
      </c>
      <c r="P139" s="152">
        <f>O139*H139</f>
        <v>5.1012</v>
      </c>
      <c r="Q139" s="152">
        <v>0.0007</v>
      </c>
      <c r="R139" s="152">
        <f>Q139*H139</f>
        <v>0.02289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178</v>
      </c>
      <c r="AT139" s="154" t="s">
        <v>174</v>
      </c>
      <c r="AU139" s="154" t="s">
        <v>84</v>
      </c>
      <c r="AY139" s="17" t="s">
        <v>172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7" t="s">
        <v>82</v>
      </c>
      <c r="BK139" s="155">
        <f>ROUND(I139*H139,2)</f>
        <v>0</v>
      </c>
      <c r="BL139" s="17" t="s">
        <v>178</v>
      </c>
      <c r="BM139" s="154" t="s">
        <v>779</v>
      </c>
    </row>
    <row r="140" spans="1:47" s="2" customFormat="1" ht="19.5">
      <c r="A140" s="29"/>
      <c r="B140" s="30"/>
      <c r="C140" s="29"/>
      <c r="D140" s="156" t="s">
        <v>180</v>
      </c>
      <c r="E140" s="29"/>
      <c r="F140" s="157" t="s">
        <v>780</v>
      </c>
      <c r="G140" s="29"/>
      <c r="H140" s="29"/>
      <c r="I140" s="29"/>
      <c r="J140" s="29"/>
      <c r="K140" s="29"/>
      <c r="L140" s="30"/>
      <c r="M140" s="158"/>
      <c r="N140" s="159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180</v>
      </c>
      <c r="AU140" s="17" t="s">
        <v>84</v>
      </c>
    </row>
    <row r="141" spans="2:51" s="13" customFormat="1" ht="12">
      <c r="B141" s="160"/>
      <c r="D141" s="156" t="s">
        <v>182</v>
      </c>
      <c r="E141" s="161" t="s">
        <v>1</v>
      </c>
      <c r="F141" s="162" t="s">
        <v>781</v>
      </c>
      <c r="H141" s="163">
        <v>32.7</v>
      </c>
      <c r="L141" s="160"/>
      <c r="M141" s="164"/>
      <c r="N141" s="165"/>
      <c r="O141" s="165"/>
      <c r="P141" s="165"/>
      <c r="Q141" s="165"/>
      <c r="R141" s="165"/>
      <c r="S141" s="165"/>
      <c r="T141" s="166"/>
      <c r="AT141" s="161" t="s">
        <v>182</v>
      </c>
      <c r="AU141" s="161" t="s">
        <v>84</v>
      </c>
      <c r="AV141" s="13" t="s">
        <v>84</v>
      </c>
      <c r="AW141" s="13" t="s">
        <v>31</v>
      </c>
      <c r="AX141" s="13" t="s">
        <v>82</v>
      </c>
      <c r="AY141" s="161" t="s">
        <v>172</v>
      </c>
    </row>
    <row r="142" spans="1:65" s="2" customFormat="1" ht="16.5" customHeight="1">
      <c r="A142" s="29"/>
      <c r="B142" s="142"/>
      <c r="C142" s="143" t="s">
        <v>206</v>
      </c>
      <c r="D142" s="143" t="s">
        <v>174</v>
      </c>
      <c r="E142" s="144" t="s">
        <v>782</v>
      </c>
      <c r="F142" s="145" t="s">
        <v>783</v>
      </c>
      <c r="G142" s="146" t="s">
        <v>177</v>
      </c>
      <c r="H142" s="147">
        <v>32.7</v>
      </c>
      <c r="I142" s="148"/>
      <c r="J142" s="148">
        <f>ROUND(I142*H142,2)</f>
        <v>0</v>
      </c>
      <c r="K142" s="149"/>
      <c r="L142" s="30"/>
      <c r="M142" s="150" t="s">
        <v>1</v>
      </c>
      <c r="N142" s="151" t="s">
        <v>39</v>
      </c>
      <c r="O142" s="152">
        <v>0.095</v>
      </c>
      <c r="P142" s="152">
        <f>O142*H142</f>
        <v>3.1065000000000005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178</v>
      </c>
      <c r="AT142" s="154" t="s">
        <v>174</v>
      </c>
      <c r="AU142" s="154" t="s">
        <v>84</v>
      </c>
      <c r="AY142" s="17" t="s">
        <v>172</v>
      </c>
      <c r="BE142" s="155">
        <f>IF(N142="základní",J142,0)</f>
        <v>0</v>
      </c>
      <c r="BF142" s="155">
        <f>IF(N142="snížená",J142,0)</f>
        <v>0</v>
      </c>
      <c r="BG142" s="155">
        <f>IF(N142="zákl. přenesená",J142,0)</f>
        <v>0</v>
      </c>
      <c r="BH142" s="155">
        <f>IF(N142="sníž. přenesená",J142,0)</f>
        <v>0</v>
      </c>
      <c r="BI142" s="155">
        <f>IF(N142="nulová",J142,0)</f>
        <v>0</v>
      </c>
      <c r="BJ142" s="17" t="s">
        <v>82</v>
      </c>
      <c r="BK142" s="155">
        <f>ROUND(I142*H142,2)</f>
        <v>0</v>
      </c>
      <c r="BL142" s="17" t="s">
        <v>178</v>
      </c>
      <c r="BM142" s="154" t="s">
        <v>784</v>
      </c>
    </row>
    <row r="143" spans="1:47" s="2" customFormat="1" ht="19.5">
      <c r="A143" s="29"/>
      <c r="B143" s="30"/>
      <c r="C143" s="29"/>
      <c r="D143" s="156" t="s">
        <v>180</v>
      </c>
      <c r="E143" s="29"/>
      <c r="F143" s="157" t="s">
        <v>785</v>
      </c>
      <c r="G143" s="29"/>
      <c r="H143" s="29"/>
      <c r="I143" s="29"/>
      <c r="J143" s="29"/>
      <c r="K143" s="29"/>
      <c r="L143" s="30"/>
      <c r="M143" s="158"/>
      <c r="N143" s="159"/>
      <c r="O143" s="55"/>
      <c r="P143" s="55"/>
      <c r="Q143" s="55"/>
      <c r="R143" s="55"/>
      <c r="S143" s="55"/>
      <c r="T143" s="56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T143" s="17" t="s">
        <v>180</v>
      </c>
      <c r="AU143" s="17" t="s">
        <v>84</v>
      </c>
    </row>
    <row r="144" spans="1:65" s="2" customFormat="1" ht="21.75" customHeight="1">
      <c r="A144" s="29"/>
      <c r="B144" s="142"/>
      <c r="C144" s="143" t="s">
        <v>214</v>
      </c>
      <c r="D144" s="143" t="s">
        <v>174</v>
      </c>
      <c r="E144" s="144" t="s">
        <v>273</v>
      </c>
      <c r="F144" s="145" t="s">
        <v>274</v>
      </c>
      <c r="G144" s="146" t="s">
        <v>223</v>
      </c>
      <c r="H144" s="147">
        <v>57.94</v>
      </c>
      <c r="I144" s="148"/>
      <c r="J144" s="148">
        <f>ROUND(I144*H144,2)</f>
        <v>0</v>
      </c>
      <c r="K144" s="149"/>
      <c r="L144" s="30"/>
      <c r="M144" s="150" t="s">
        <v>1</v>
      </c>
      <c r="N144" s="151" t="s">
        <v>39</v>
      </c>
      <c r="O144" s="152">
        <v>0.083</v>
      </c>
      <c r="P144" s="152">
        <f>O144*H144</f>
        <v>4.80902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178</v>
      </c>
      <c r="AT144" s="154" t="s">
        <v>174</v>
      </c>
      <c r="AU144" s="154" t="s">
        <v>84</v>
      </c>
      <c r="AY144" s="17" t="s">
        <v>172</v>
      </c>
      <c r="BE144" s="155">
        <f>IF(N144="základní",J144,0)</f>
        <v>0</v>
      </c>
      <c r="BF144" s="155">
        <f>IF(N144="snížená",J144,0)</f>
        <v>0</v>
      </c>
      <c r="BG144" s="155">
        <f>IF(N144="zákl. přenesená",J144,0)</f>
        <v>0</v>
      </c>
      <c r="BH144" s="155">
        <f>IF(N144="sníž. přenesená",J144,0)</f>
        <v>0</v>
      </c>
      <c r="BI144" s="155">
        <f>IF(N144="nulová",J144,0)</f>
        <v>0</v>
      </c>
      <c r="BJ144" s="17" t="s">
        <v>82</v>
      </c>
      <c r="BK144" s="155">
        <f>ROUND(I144*H144,2)</f>
        <v>0</v>
      </c>
      <c r="BL144" s="17" t="s">
        <v>178</v>
      </c>
      <c r="BM144" s="154" t="s">
        <v>786</v>
      </c>
    </row>
    <row r="145" spans="2:51" s="13" customFormat="1" ht="12">
      <c r="B145" s="160"/>
      <c r="D145" s="156" t="s">
        <v>182</v>
      </c>
      <c r="E145" s="161" t="s">
        <v>1</v>
      </c>
      <c r="F145" s="162" t="s">
        <v>787</v>
      </c>
      <c r="H145" s="163">
        <v>57.94</v>
      </c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182</v>
      </c>
      <c r="AU145" s="161" t="s">
        <v>84</v>
      </c>
      <c r="AV145" s="13" t="s">
        <v>84</v>
      </c>
      <c r="AW145" s="13" t="s">
        <v>31</v>
      </c>
      <c r="AX145" s="13" t="s">
        <v>82</v>
      </c>
      <c r="AY145" s="161" t="s">
        <v>172</v>
      </c>
    </row>
    <row r="146" spans="1:65" s="2" customFormat="1" ht="16.5" customHeight="1">
      <c r="A146" s="29"/>
      <c r="B146" s="142"/>
      <c r="C146" s="143" t="s">
        <v>220</v>
      </c>
      <c r="D146" s="143" t="s">
        <v>174</v>
      </c>
      <c r="E146" s="144" t="s">
        <v>788</v>
      </c>
      <c r="F146" s="145" t="s">
        <v>789</v>
      </c>
      <c r="G146" s="146" t="s">
        <v>223</v>
      </c>
      <c r="H146" s="147">
        <v>57.94</v>
      </c>
      <c r="I146" s="148"/>
      <c r="J146" s="148">
        <f>ROUND(I146*H146,2)</f>
        <v>0</v>
      </c>
      <c r="K146" s="149"/>
      <c r="L146" s="30"/>
      <c r="M146" s="150" t="s">
        <v>1</v>
      </c>
      <c r="N146" s="151" t="s">
        <v>39</v>
      </c>
      <c r="O146" s="152">
        <v>0.097</v>
      </c>
      <c r="P146" s="152">
        <f>O146*H146</f>
        <v>5.6201799999999995</v>
      </c>
      <c r="Q146" s="152">
        <v>0</v>
      </c>
      <c r="R146" s="152">
        <f>Q146*H146</f>
        <v>0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178</v>
      </c>
      <c r="AT146" s="154" t="s">
        <v>174</v>
      </c>
      <c r="AU146" s="154" t="s">
        <v>84</v>
      </c>
      <c r="AY146" s="17" t="s">
        <v>172</v>
      </c>
      <c r="BE146" s="155">
        <f>IF(N146="základní",J146,0)</f>
        <v>0</v>
      </c>
      <c r="BF146" s="155">
        <f>IF(N146="snížená",J146,0)</f>
        <v>0</v>
      </c>
      <c r="BG146" s="155">
        <f>IF(N146="zákl. přenesená",J146,0)</f>
        <v>0</v>
      </c>
      <c r="BH146" s="155">
        <f>IF(N146="sníž. přenesená",J146,0)</f>
        <v>0</v>
      </c>
      <c r="BI146" s="155">
        <f>IF(N146="nulová",J146,0)</f>
        <v>0</v>
      </c>
      <c r="BJ146" s="17" t="s">
        <v>82</v>
      </c>
      <c r="BK146" s="155">
        <f>ROUND(I146*H146,2)</f>
        <v>0</v>
      </c>
      <c r="BL146" s="17" t="s">
        <v>178</v>
      </c>
      <c r="BM146" s="154" t="s">
        <v>790</v>
      </c>
    </row>
    <row r="147" spans="2:51" s="13" customFormat="1" ht="12">
      <c r="B147" s="160"/>
      <c r="D147" s="156" t="s">
        <v>182</v>
      </c>
      <c r="E147" s="161" t="s">
        <v>791</v>
      </c>
      <c r="F147" s="162" t="s">
        <v>787</v>
      </c>
      <c r="H147" s="163">
        <v>57.94</v>
      </c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182</v>
      </c>
      <c r="AU147" s="161" t="s">
        <v>84</v>
      </c>
      <c r="AV147" s="13" t="s">
        <v>84</v>
      </c>
      <c r="AW147" s="13" t="s">
        <v>31</v>
      </c>
      <c r="AX147" s="13" t="s">
        <v>82</v>
      </c>
      <c r="AY147" s="161" t="s">
        <v>172</v>
      </c>
    </row>
    <row r="148" spans="1:65" s="2" customFormat="1" ht="16.5" customHeight="1">
      <c r="A148" s="29"/>
      <c r="B148" s="142"/>
      <c r="C148" s="143" t="s">
        <v>226</v>
      </c>
      <c r="D148" s="143" t="s">
        <v>174</v>
      </c>
      <c r="E148" s="144" t="s">
        <v>792</v>
      </c>
      <c r="F148" s="145" t="s">
        <v>793</v>
      </c>
      <c r="G148" s="146" t="s">
        <v>223</v>
      </c>
      <c r="H148" s="147">
        <v>57.94</v>
      </c>
      <c r="I148" s="148"/>
      <c r="J148" s="148">
        <f>ROUND(I148*H148,2)</f>
        <v>0</v>
      </c>
      <c r="K148" s="149"/>
      <c r="L148" s="30"/>
      <c r="M148" s="150" t="s">
        <v>1</v>
      </c>
      <c r="N148" s="151" t="s">
        <v>39</v>
      </c>
      <c r="O148" s="152">
        <v>0.009</v>
      </c>
      <c r="P148" s="152">
        <f>O148*H148</f>
        <v>0.5214599999999999</v>
      </c>
      <c r="Q148" s="152">
        <v>0</v>
      </c>
      <c r="R148" s="152">
        <f>Q148*H148</f>
        <v>0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178</v>
      </c>
      <c r="AT148" s="154" t="s">
        <v>174</v>
      </c>
      <c r="AU148" s="154" t="s">
        <v>84</v>
      </c>
      <c r="AY148" s="17" t="s">
        <v>172</v>
      </c>
      <c r="BE148" s="155">
        <f>IF(N148="základní",J148,0)</f>
        <v>0</v>
      </c>
      <c r="BF148" s="155">
        <f>IF(N148="snížená",J148,0)</f>
        <v>0</v>
      </c>
      <c r="BG148" s="155">
        <f>IF(N148="zákl. přenesená",J148,0)</f>
        <v>0</v>
      </c>
      <c r="BH148" s="155">
        <f>IF(N148="sníž. přenesená",J148,0)</f>
        <v>0</v>
      </c>
      <c r="BI148" s="155">
        <f>IF(N148="nulová",J148,0)</f>
        <v>0</v>
      </c>
      <c r="BJ148" s="17" t="s">
        <v>82</v>
      </c>
      <c r="BK148" s="155">
        <f>ROUND(I148*H148,2)</f>
        <v>0</v>
      </c>
      <c r="BL148" s="17" t="s">
        <v>178</v>
      </c>
      <c r="BM148" s="154" t="s">
        <v>794</v>
      </c>
    </row>
    <row r="149" spans="1:47" s="2" customFormat="1" ht="12">
      <c r="A149" s="29"/>
      <c r="B149" s="30"/>
      <c r="C149" s="29"/>
      <c r="D149" s="156" t="s">
        <v>180</v>
      </c>
      <c r="E149" s="29"/>
      <c r="F149" s="157" t="s">
        <v>793</v>
      </c>
      <c r="G149" s="29"/>
      <c r="H149" s="29"/>
      <c r="I149" s="29"/>
      <c r="J149" s="29"/>
      <c r="K149" s="29"/>
      <c r="L149" s="30"/>
      <c r="M149" s="158"/>
      <c r="N149" s="159"/>
      <c r="O149" s="55"/>
      <c r="P149" s="55"/>
      <c r="Q149" s="55"/>
      <c r="R149" s="55"/>
      <c r="S149" s="55"/>
      <c r="T149" s="56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T149" s="17" t="s">
        <v>180</v>
      </c>
      <c r="AU149" s="17" t="s">
        <v>84</v>
      </c>
    </row>
    <row r="150" spans="2:51" s="13" customFormat="1" ht="12">
      <c r="B150" s="160"/>
      <c r="D150" s="156" t="s">
        <v>182</v>
      </c>
      <c r="E150" s="161" t="s">
        <v>1</v>
      </c>
      <c r="F150" s="162" t="s">
        <v>787</v>
      </c>
      <c r="H150" s="163">
        <v>57.94</v>
      </c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182</v>
      </c>
      <c r="AU150" s="161" t="s">
        <v>84</v>
      </c>
      <c r="AV150" s="13" t="s">
        <v>84</v>
      </c>
      <c r="AW150" s="13" t="s">
        <v>31</v>
      </c>
      <c r="AX150" s="13" t="s">
        <v>82</v>
      </c>
      <c r="AY150" s="161" t="s">
        <v>172</v>
      </c>
    </row>
    <row r="151" spans="1:65" s="2" customFormat="1" ht="21.75" customHeight="1">
      <c r="A151" s="29"/>
      <c r="B151" s="142"/>
      <c r="C151" s="143" t="s">
        <v>241</v>
      </c>
      <c r="D151" s="143" t="s">
        <v>174</v>
      </c>
      <c r="E151" s="144" t="s">
        <v>283</v>
      </c>
      <c r="F151" s="145" t="s">
        <v>284</v>
      </c>
      <c r="G151" s="146" t="s">
        <v>285</v>
      </c>
      <c r="H151" s="147">
        <v>115.88</v>
      </c>
      <c r="I151" s="148"/>
      <c r="J151" s="148">
        <f>ROUND(I151*H151,2)</f>
        <v>0</v>
      </c>
      <c r="K151" s="149"/>
      <c r="L151" s="30"/>
      <c r="M151" s="150" t="s">
        <v>1</v>
      </c>
      <c r="N151" s="151" t="s">
        <v>39</v>
      </c>
      <c r="O151" s="152">
        <v>0</v>
      </c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178</v>
      </c>
      <c r="AT151" s="154" t="s">
        <v>174</v>
      </c>
      <c r="AU151" s="154" t="s">
        <v>84</v>
      </c>
      <c r="AY151" s="17" t="s">
        <v>172</v>
      </c>
      <c r="BE151" s="155">
        <f>IF(N151="základní",J151,0)</f>
        <v>0</v>
      </c>
      <c r="BF151" s="155">
        <f>IF(N151="snížená",J151,0)</f>
        <v>0</v>
      </c>
      <c r="BG151" s="155">
        <f>IF(N151="zákl. přenesená",J151,0)</f>
        <v>0</v>
      </c>
      <c r="BH151" s="155">
        <f>IF(N151="sníž. přenesená",J151,0)</f>
        <v>0</v>
      </c>
      <c r="BI151" s="155">
        <f>IF(N151="nulová",J151,0)</f>
        <v>0</v>
      </c>
      <c r="BJ151" s="17" t="s">
        <v>82</v>
      </c>
      <c r="BK151" s="155">
        <f>ROUND(I151*H151,2)</f>
        <v>0</v>
      </c>
      <c r="BL151" s="17" t="s">
        <v>178</v>
      </c>
      <c r="BM151" s="154" t="s">
        <v>795</v>
      </c>
    </row>
    <row r="152" spans="2:51" s="13" customFormat="1" ht="12">
      <c r="B152" s="160"/>
      <c r="D152" s="156" t="s">
        <v>182</v>
      </c>
      <c r="E152" s="161" t="s">
        <v>1</v>
      </c>
      <c r="F152" s="162" t="s">
        <v>796</v>
      </c>
      <c r="H152" s="163">
        <v>115.88</v>
      </c>
      <c r="L152" s="160"/>
      <c r="M152" s="164"/>
      <c r="N152" s="165"/>
      <c r="O152" s="165"/>
      <c r="P152" s="165"/>
      <c r="Q152" s="165"/>
      <c r="R152" s="165"/>
      <c r="S152" s="165"/>
      <c r="T152" s="166"/>
      <c r="AT152" s="161" t="s">
        <v>182</v>
      </c>
      <c r="AU152" s="161" t="s">
        <v>84</v>
      </c>
      <c r="AV152" s="13" t="s">
        <v>84</v>
      </c>
      <c r="AW152" s="13" t="s">
        <v>31</v>
      </c>
      <c r="AX152" s="13" t="s">
        <v>82</v>
      </c>
      <c r="AY152" s="161" t="s">
        <v>172</v>
      </c>
    </row>
    <row r="153" spans="1:65" s="2" customFormat="1" ht="21.75" customHeight="1">
      <c r="A153" s="29"/>
      <c r="B153" s="142"/>
      <c r="C153" s="143" t="s">
        <v>245</v>
      </c>
      <c r="D153" s="143" t="s">
        <v>174</v>
      </c>
      <c r="E153" s="144" t="s">
        <v>797</v>
      </c>
      <c r="F153" s="145" t="s">
        <v>798</v>
      </c>
      <c r="G153" s="146" t="s">
        <v>223</v>
      </c>
      <c r="H153" s="147">
        <v>25.029</v>
      </c>
      <c r="I153" s="148"/>
      <c r="J153" s="148">
        <f>ROUND(I153*H153,2)</f>
        <v>0</v>
      </c>
      <c r="K153" s="149"/>
      <c r="L153" s="30"/>
      <c r="M153" s="150" t="s">
        <v>1</v>
      </c>
      <c r="N153" s="151" t="s">
        <v>39</v>
      </c>
      <c r="O153" s="152">
        <v>0.299</v>
      </c>
      <c r="P153" s="152">
        <f>O153*H153</f>
        <v>7.483670999999999</v>
      </c>
      <c r="Q153" s="152">
        <v>0</v>
      </c>
      <c r="R153" s="152">
        <f>Q153*H153</f>
        <v>0</v>
      </c>
      <c r="S153" s="152">
        <v>0</v>
      </c>
      <c r="T153" s="153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178</v>
      </c>
      <c r="AT153" s="154" t="s">
        <v>174</v>
      </c>
      <c r="AU153" s="154" t="s">
        <v>84</v>
      </c>
      <c r="AY153" s="17" t="s">
        <v>172</v>
      </c>
      <c r="BE153" s="155">
        <f>IF(N153="základní",J153,0)</f>
        <v>0</v>
      </c>
      <c r="BF153" s="155">
        <f>IF(N153="snížená",J153,0)</f>
        <v>0</v>
      </c>
      <c r="BG153" s="155">
        <f>IF(N153="zákl. přenesená",J153,0)</f>
        <v>0</v>
      </c>
      <c r="BH153" s="155">
        <f>IF(N153="sníž. přenesená",J153,0)</f>
        <v>0</v>
      </c>
      <c r="BI153" s="155">
        <f>IF(N153="nulová",J153,0)</f>
        <v>0</v>
      </c>
      <c r="BJ153" s="17" t="s">
        <v>82</v>
      </c>
      <c r="BK153" s="155">
        <f>ROUND(I153*H153,2)</f>
        <v>0</v>
      </c>
      <c r="BL153" s="17" t="s">
        <v>178</v>
      </c>
      <c r="BM153" s="154" t="s">
        <v>799</v>
      </c>
    </row>
    <row r="154" spans="1:47" s="2" customFormat="1" ht="29.25">
      <c r="A154" s="29"/>
      <c r="B154" s="30"/>
      <c r="C154" s="29"/>
      <c r="D154" s="156" t="s">
        <v>180</v>
      </c>
      <c r="E154" s="29"/>
      <c r="F154" s="157" t="s">
        <v>800</v>
      </c>
      <c r="G154" s="29"/>
      <c r="H154" s="29"/>
      <c r="I154" s="29"/>
      <c r="J154" s="29"/>
      <c r="K154" s="29"/>
      <c r="L154" s="30"/>
      <c r="M154" s="158"/>
      <c r="N154" s="159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180</v>
      </c>
      <c r="AU154" s="17" t="s">
        <v>84</v>
      </c>
    </row>
    <row r="155" spans="2:51" s="13" customFormat="1" ht="12">
      <c r="B155" s="160"/>
      <c r="D155" s="156" t="s">
        <v>182</v>
      </c>
      <c r="E155" s="161" t="s">
        <v>1</v>
      </c>
      <c r="F155" s="162" t="s">
        <v>801</v>
      </c>
      <c r="H155" s="163">
        <v>0.829</v>
      </c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182</v>
      </c>
      <c r="AU155" s="161" t="s">
        <v>84</v>
      </c>
      <c r="AV155" s="13" t="s">
        <v>84</v>
      </c>
      <c r="AW155" s="13" t="s">
        <v>31</v>
      </c>
      <c r="AX155" s="13" t="s">
        <v>74</v>
      </c>
      <c r="AY155" s="161" t="s">
        <v>172</v>
      </c>
    </row>
    <row r="156" spans="2:51" s="13" customFormat="1" ht="12">
      <c r="B156" s="160"/>
      <c r="D156" s="156" t="s">
        <v>182</v>
      </c>
      <c r="E156" s="161" t="s">
        <v>1</v>
      </c>
      <c r="F156" s="162" t="s">
        <v>802</v>
      </c>
      <c r="H156" s="163">
        <v>17.2</v>
      </c>
      <c r="L156" s="160"/>
      <c r="M156" s="164"/>
      <c r="N156" s="165"/>
      <c r="O156" s="165"/>
      <c r="P156" s="165"/>
      <c r="Q156" s="165"/>
      <c r="R156" s="165"/>
      <c r="S156" s="165"/>
      <c r="T156" s="166"/>
      <c r="AT156" s="161" t="s">
        <v>182</v>
      </c>
      <c r="AU156" s="161" t="s">
        <v>84</v>
      </c>
      <c r="AV156" s="13" t="s">
        <v>84</v>
      </c>
      <c r="AW156" s="13" t="s">
        <v>31</v>
      </c>
      <c r="AX156" s="13" t="s">
        <v>74</v>
      </c>
      <c r="AY156" s="161" t="s">
        <v>172</v>
      </c>
    </row>
    <row r="157" spans="2:51" s="13" customFormat="1" ht="22.5">
      <c r="B157" s="160"/>
      <c r="D157" s="156" t="s">
        <v>182</v>
      </c>
      <c r="E157" s="161" t="s">
        <v>1</v>
      </c>
      <c r="F157" s="162" t="s">
        <v>803</v>
      </c>
      <c r="H157" s="163">
        <v>2</v>
      </c>
      <c r="L157" s="160"/>
      <c r="M157" s="164"/>
      <c r="N157" s="165"/>
      <c r="O157" s="165"/>
      <c r="P157" s="165"/>
      <c r="Q157" s="165"/>
      <c r="R157" s="165"/>
      <c r="S157" s="165"/>
      <c r="T157" s="166"/>
      <c r="AT157" s="161" t="s">
        <v>182</v>
      </c>
      <c r="AU157" s="161" t="s">
        <v>84</v>
      </c>
      <c r="AV157" s="13" t="s">
        <v>84</v>
      </c>
      <c r="AW157" s="13" t="s">
        <v>31</v>
      </c>
      <c r="AX157" s="13" t="s">
        <v>74</v>
      </c>
      <c r="AY157" s="161" t="s">
        <v>172</v>
      </c>
    </row>
    <row r="158" spans="2:51" s="15" customFormat="1" ht="12">
      <c r="B158" s="189"/>
      <c r="D158" s="156" t="s">
        <v>182</v>
      </c>
      <c r="E158" s="190" t="s">
        <v>755</v>
      </c>
      <c r="F158" s="191" t="s">
        <v>804</v>
      </c>
      <c r="H158" s="192">
        <v>20.029</v>
      </c>
      <c r="L158" s="189"/>
      <c r="M158" s="193"/>
      <c r="N158" s="194"/>
      <c r="O158" s="194"/>
      <c r="P158" s="194"/>
      <c r="Q158" s="194"/>
      <c r="R158" s="194"/>
      <c r="S158" s="194"/>
      <c r="T158" s="195"/>
      <c r="AT158" s="190" t="s">
        <v>182</v>
      </c>
      <c r="AU158" s="190" t="s">
        <v>84</v>
      </c>
      <c r="AV158" s="15" t="s">
        <v>116</v>
      </c>
      <c r="AW158" s="15" t="s">
        <v>31</v>
      </c>
      <c r="AX158" s="15" t="s">
        <v>74</v>
      </c>
      <c r="AY158" s="190" t="s">
        <v>172</v>
      </c>
    </row>
    <row r="159" spans="2:51" s="13" customFormat="1" ht="12">
      <c r="B159" s="160"/>
      <c r="D159" s="156" t="s">
        <v>182</v>
      </c>
      <c r="E159" s="161" t="s">
        <v>1</v>
      </c>
      <c r="F159" s="162" t="s">
        <v>805</v>
      </c>
      <c r="H159" s="163">
        <v>4</v>
      </c>
      <c r="L159" s="160"/>
      <c r="M159" s="164"/>
      <c r="N159" s="165"/>
      <c r="O159" s="165"/>
      <c r="P159" s="165"/>
      <c r="Q159" s="165"/>
      <c r="R159" s="165"/>
      <c r="S159" s="165"/>
      <c r="T159" s="166"/>
      <c r="AT159" s="161" t="s">
        <v>182</v>
      </c>
      <c r="AU159" s="161" t="s">
        <v>84</v>
      </c>
      <c r="AV159" s="13" t="s">
        <v>84</v>
      </c>
      <c r="AW159" s="13" t="s">
        <v>31</v>
      </c>
      <c r="AX159" s="13" t="s">
        <v>74</v>
      </c>
      <c r="AY159" s="161" t="s">
        <v>172</v>
      </c>
    </row>
    <row r="160" spans="2:51" s="13" customFormat="1" ht="12">
      <c r="B160" s="160"/>
      <c r="D160" s="156" t="s">
        <v>182</v>
      </c>
      <c r="E160" s="161" t="s">
        <v>1</v>
      </c>
      <c r="F160" s="162" t="s">
        <v>806</v>
      </c>
      <c r="H160" s="163">
        <v>1</v>
      </c>
      <c r="L160" s="160"/>
      <c r="M160" s="164"/>
      <c r="N160" s="165"/>
      <c r="O160" s="165"/>
      <c r="P160" s="165"/>
      <c r="Q160" s="165"/>
      <c r="R160" s="165"/>
      <c r="S160" s="165"/>
      <c r="T160" s="166"/>
      <c r="AT160" s="161" t="s">
        <v>182</v>
      </c>
      <c r="AU160" s="161" t="s">
        <v>84</v>
      </c>
      <c r="AV160" s="13" t="s">
        <v>84</v>
      </c>
      <c r="AW160" s="13" t="s">
        <v>31</v>
      </c>
      <c r="AX160" s="13" t="s">
        <v>74</v>
      </c>
      <c r="AY160" s="161" t="s">
        <v>172</v>
      </c>
    </row>
    <row r="161" spans="2:51" s="15" customFormat="1" ht="12">
      <c r="B161" s="189"/>
      <c r="D161" s="156" t="s">
        <v>182</v>
      </c>
      <c r="E161" s="190" t="s">
        <v>757</v>
      </c>
      <c r="F161" s="191" t="s">
        <v>804</v>
      </c>
      <c r="H161" s="192">
        <v>5</v>
      </c>
      <c r="L161" s="189"/>
      <c r="M161" s="193"/>
      <c r="N161" s="194"/>
      <c r="O161" s="194"/>
      <c r="P161" s="194"/>
      <c r="Q161" s="194"/>
      <c r="R161" s="194"/>
      <c r="S161" s="194"/>
      <c r="T161" s="195"/>
      <c r="AT161" s="190" t="s">
        <v>182</v>
      </c>
      <c r="AU161" s="190" t="s">
        <v>84</v>
      </c>
      <c r="AV161" s="15" t="s">
        <v>116</v>
      </c>
      <c r="AW161" s="15" t="s">
        <v>31</v>
      </c>
      <c r="AX161" s="15" t="s">
        <v>74</v>
      </c>
      <c r="AY161" s="190" t="s">
        <v>172</v>
      </c>
    </row>
    <row r="162" spans="2:51" s="14" customFormat="1" ht="12">
      <c r="B162" s="167"/>
      <c r="D162" s="156" t="s">
        <v>182</v>
      </c>
      <c r="E162" s="168" t="s">
        <v>1</v>
      </c>
      <c r="F162" s="169" t="s">
        <v>195</v>
      </c>
      <c r="H162" s="170">
        <v>25.029</v>
      </c>
      <c r="L162" s="167"/>
      <c r="M162" s="171"/>
      <c r="N162" s="172"/>
      <c r="O162" s="172"/>
      <c r="P162" s="172"/>
      <c r="Q162" s="172"/>
      <c r="R162" s="172"/>
      <c r="S162" s="172"/>
      <c r="T162" s="173"/>
      <c r="AT162" s="168" t="s">
        <v>182</v>
      </c>
      <c r="AU162" s="168" t="s">
        <v>84</v>
      </c>
      <c r="AV162" s="14" t="s">
        <v>178</v>
      </c>
      <c r="AW162" s="14" t="s">
        <v>31</v>
      </c>
      <c r="AX162" s="14" t="s">
        <v>82</v>
      </c>
      <c r="AY162" s="168" t="s">
        <v>172</v>
      </c>
    </row>
    <row r="163" spans="1:65" s="2" customFormat="1" ht="16.5" customHeight="1">
      <c r="A163" s="29"/>
      <c r="B163" s="142"/>
      <c r="C163" s="174" t="s">
        <v>253</v>
      </c>
      <c r="D163" s="174" t="s">
        <v>310</v>
      </c>
      <c r="E163" s="175" t="s">
        <v>807</v>
      </c>
      <c r="F163" s="176" t="s">
        <v>808</v>
      </c>
      <c r="G163" s="177" t="s">
        <v>1</v>
      </c>
      <c r="H163" s="178">
        <v>40.058</v>
      </c>
      <c r="I163" s="179"/>
      <c r="J163" s="179">
        <f>ROUND(I163*H163,2)</f>
        <v>0</v>
      </c>
      <c r="K163" s="180"/>
      <c r="L163" s="181"/>
      <c r="M163" s="182" t="s">
        <v>1</v>
      </c>
      <c r="N163" s="183" t="s">
        <v>39</v>
      </c>
      <c r="O163" s="152">
        <v>0</v>
      </c>
      <c r="P163" s="152">
        <f>O163*H163</f>
        <v>0</v>
      </c>
      <c r="Q163" s="152">
        <v>1</v>
      </c>
      <c r="R163" s="152">
        <f>Q163*H163</f>
        <v>40.058</v>
      </c>
      <c r="S163" s="152">
        <v>0</v>
      </c>
      <c r="T163" s="15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220</v>
      </c>
      <c r="AT163" s="154" t="s">
        <v>310</v>
      </c>
      <c r="AU163" s="154" t="s">
        <v>84</v>
      </c>
      <c r="AY163" s="17" t="s">
        <v>172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7" t="s">
        <v>82</v>
      </c>
      <c r="BK163" s="155">
        <f>ROUND(I163*H163,2)</f>
        <v>0</v>
      </c>
      <c r="BL163" s="17" t="s">
        <v>178</v>
      </c>
      <c r="BM163" s="154" t="s">
        <v>809</v>
      </c>
    </row>
    <row r="164" spans="2:51" s="13" customFormat="1" ht="12">
      <c r="B164" s="160"/>
      <c r="D164" s="156" t="s">
        <v>182</v>
      </c>
      <c r="E164" s="161" t="s">
        <v>1</v>
      </c>
      <c r="F164" s="162" t="s">
        <v>810</v>
      </c>
      <c r="H164" s="163">
        <v>40.058</v>
      </c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182</v>
      </c>
      <c r="AU164" s="161" t="s">
        <v>84</v>
      </c>
      <c r="AV164" s="13" t="s">
        <v>84</v>
      </c>
      <c r="AW164" s="13" t="s">
        <v>31</v>
      </c>
      <c r="AX164" s="13" t="s">
        <v>82</v>
      </c>
      <c r="AY164" s="161" t="s">
        <v>172</v>
      </c>
    </row>
    <row r="165" spans="1:65" s="2" customFormat="1" ht="21.75" customHeight="1">
      <c r="A165" s="29"/>
      <c r="B165" s="142"/>
      <c r="C165" s="143" t="s">
        <v>259</v>
      </c>
      <c r="D165" s="143" t="s">
        <v>174</v>
      </c>
      <c r="E165" s="144" t="s">
        <v>811</v>
      </c>
      <c r="F165" s="145" t="s">
        <v>812</v>
      </c>
      <c r="G165" s="146" t="s">
        <v>223</v>
      </c>
      <c r="H165" s="147">
        <v>3.165</v>
      </c>
      <c r="I165" s="148"/>
      <c r="J165" s="148">
        <f>ROUND(I165*H165,2)</f>
        <v>0</v>
      </c>
      <c r="K165" s="149"/>
      <c r="L165" s="30"/>
      <c r="M165" s="150" t="s">
        <v>1</v>
      </c>
      <c r="N165" s="151" t="s">
        <v>39</v>
      </c>
      <c r="O165" s="152">
        <v>0.115</v>
      </c>
      <c r="P165" s="152">
        <f>O165*H165</f>
        <v>0.363975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178</v>
      </c>
      <c r="AT165" s="154" t="s">
        <v>174</v>
      </c>
      <c r="AU165" s="154" t="s">
        <v>84</v>
      </c>
      <c r="AY165" s="17" t="s">
        <v>172</v>
      </c>
      <c r="BE165" s="155">
        <f>IF(N165="základní",J165,0)</f>
        <v>0</v>
      </c>
      <c r="BF165" s="155">
        <f>IF(N165="snížená",J165,0)</f>
        <v>0</v>
      </c>
      <c r="BG165" s="155">
        <f>IF(N165="zákl. přenesená",J165,0)</f>
        <v>0</v>
      </c>
      <c r="BH165" s="155">
        <f>IF(N165="sníž. přenesená",J165,0)</f>
        <v>0</v>
      </c>
      <c r="BI165" s="155">
        <f>IF(N165="nulová",J165,0)</f>
        <v>0</v>
      </c>
      <c r="BJ165" s="17" t="s">
        <v>82</v>
      </c>
      <c r="BK165" s="155">
        <f>ROUND(I165*H165,2)</f>
        <v>0</v>
      </c>
      <c r="BL165" s="17" t="s">
        <v>178</v>
      </c>
      <c r="BM165" s="154" t="s">
        <v>813</v>
      </c>
    </row>
    <row r="166" spans="1:47" s="2" customFormat="1" ht="29.25">
      <c r="A166" s="29"/>
      <c r="B166" s="30"/>
      <c r="C166" s="29"/>
      <c r="D166" s="156" t="s">
        <v>180</v>
      </c>
      <c r="E166" s="29"/>
      <c r="F166" s="157" t="s">
        <v>814</v>
      </c>
      <c r="G166" s="29"/>
      <c r="H166" s="29"/>
      <c r="I166" s="29"/>
      <c r="J166" s="29"/>
      <c r="K166" s="29"/>
      <c r="L166" s="30"/>
      <c r="M166" s="158"/>
      <c r="N166" s="159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180</v>
      </c>
      <c r="AU166" s="17" t="s">
        <v>84</v>
      </c>
    </row>
    <row r="167" spans="2:51" s="13" customFormat="1" ht="12">
      <c r="B167" s="160"/>
      <c r="D167" s="156" t="s">
        <v>182</v>
      </c>
      <c r="E167" s="161" t="s">
        <v>753</v>
      </c>
      <c r="F167" s="162" t="s">
        <v>815</v>
      </c>
      <c r="H167" s="163">
        <v>3.165</v>
      </c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182</v>
      </c>
      <c r="AU167" s="161" t="s">
        <v>84</v>
      </c>
      <c r="AV167" s="13" t="s">
        <v>84</v>
      </c>
      <c r="AW167" s="13" t="s">
        <v>31</v>
      </c>
      <c r="AX167" s="13" t="s">
        <v>82</v>
      </c>
      <c r="AY167" s="161" t="s">
        <v>172</v>
      </c>
    </row>
    <row r="168" spans="1:65" s="2" customFormat="1" ht="16.5" customHeight="1">
      <c r="A168" s="29"/>
      <c r="B168" s="142"/>
      <c r="C168" s="174" t="s">
        <v>264</v>
      </c>
      <c r="D168" s="174" t="s">
        <v>310</v>
      </c>
      <c r="E168" s="175" t="s">
        <v>816</v>
      </c>
      <c r="F168" s="176" t="s">
        <v>817</v>
      </c>
      <c r="G168" s="177" t="s">
        <v>285</v>
      </c>
      <c r="H168" s="178">
        <v>6.33</v>
      </c>
      <c r="I168" s="179"/>
      <c r="J168" s="179">
        <f>ROUND(I168*H168,2)</f>
        <v>0</v>
      </c>
      <c r="K168" s="180"/>
      <c r="L168" s="181"/>
      <c r="M168" s="182" t="s">
        <v>1</v>
      </c>
      <c r="N168" s="183" t="s">
        <v>39</v>
      </c>
      <c r="O168" s="152">
        <v>0</v>
      </c>
      <c r="P168" s="152">
        <f>O168*H168</f>
        <v>0</v>
      </c>
      <c r="Q168" s="152">
        <v>1</v>
      </c>
      <c r="R168" s="152">
        <f>Q168*H168</f>
        <v>6.33</v>
      </c>
      <c r="S168" s="152">
        <v>0</v>
      </c>
      <c r="T168" s="15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220</v>
      </c>
      <c r="AT168" s="154" t="s">
        <v>310</v>
      </c>
      <c r="AU168" s="154" t="s">
        <v>84</v>
      </c>
      <c r="AY168" s="17" t="s">
        <v>172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7" t="s">
        <v>82</v>
      </c>
      <c r="BK168" s="155">
        <f>ROUND(I168*H168,2)</f>
        <v>0</v>
      </c>
      <c r="BL168" s="17" t="s">
        <v>178</v>
      </c>
      <c r="BM168" s="154" t="s">
        <v>818</v>
      </c>
    </row>
    <row r="169" spans="1:47" s="2" customFormat="1" ht="12">
      <c r="A169" s="29"/>
      <c r="B169" s="30"/>
      <c r="C169" s="29"/>
      <c r="D169" s="156" t="s">
        <v>180</v>
      </c>
      <c r="E169" s="29"/>
      <c r="F169" s="157" t="s">
        <v>817</v>
      </c>
      <c r="G169" s="29"/>
      <c r="H169" s="29"/>
      <c r="I169" s="29"/>
      <c r="J169" s="29"/>
      <c r="K169" s="29"/>
      <c r="L169" s="30"/>
      <c r="M169" s="158"/>
      <c r="N169" s="159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180</v>
      </c>
      <c r="AU169" s="17" t="s">
        <v>84</v>
      </c>
    </row>
    <row r="170" spans="2:51" s="13" customFormat="1" ht="12">
      <c r="B170" s="160"/>
      <c r="D170" s="156" t="s">
        <v>182</v>
      </c>
      <c r="E170" s="161" t="s">
        <v>1</v>
      </c>
      <c r="F170" s="162" t="s">
        <v>819</v>
      </c>
      <c r="H170" s="163">
        <v>6.33</v>
      </c>
      <c r="L170" s="160"/>
      <c r="M170" s="164"/>
      <c r="N170" s="165"/>
      <c r="O170" s="165"/>
      <c r="P170" s="165"/>
      <c r="Q170" s="165"/>
      <c r="R170" s="165"/>
      <c r="S170" s="165"/>
      <c r="T170" s="166"/>
      <c r="AT170" s="161" t="s">
        <v>182</v>
      </c>
      <c r="AU170" s="161" t="s">
        <v>84</v>
      </c>
      <c r="AV170" s="13" t="s">
        <v>84</v>
      </c>
      <c r="AW170" s="13" t="s">
        <v>31</v>
      </c>
      <c r="AX170" s="13" t="s">
        <v>82</v>
      </c>
      <c r="AY170" s="161" t="s">
        <v>172</v>
      </c>
    </row>
    <row r="171" spans="2:63" s="12" customFormat="1" ht="22.9" customHeight="1">
      <c r="B171" s="130"/>
      <c r="D171" s="131" t="s">
        <v>73</v>
      </c>
      <c r="E171" s="140" t="s">
        <v>84</v>
      </c>
      <c r="F171" s="140" t="s">
        <v>333</v>
      </c>
      <c r="J171" s="141">
        <f>BK171</f>
        <v>0</v>
      </c>
      <c r="L171" s="130"/>
      <c r="M171" s="134"/>
      <c r="N171" s="135"/>
      <c r="O171" s="135"/>
      <c r="P171" s="136">
        <f>SUM(P172:P189)</f>
        <v>23.761985000000003</v>
      </c>
      <c r="Q171" s="135"/>
      <c r="R171" s="136">
        <f>SUM(R172:R189)</f>
        <v>24.917247000000003</v>
      </c>
      <c r="S171" s="135"/>
      <c r="T171" s="137">
        <f>SUM(T172:T189)</f>
        <v>0</v>
      </c>
      <c r="AR171" s="131" t="s">
        <v>82</v>
      </c>
      <c r="AT171" s="138" t="s">
        <v>73</v>
      </c>
      <c r="AU171" s="138" t="s">
        <v>82</v>
      </c>
      <c r="AY171" s="131" t="s">
        <v>172</v>
      </c>
      <c r="BK171" s="139">
        <f>SUM(BK172:BK189)</f>
        <v>0</v>
      </c>
    </row>
    <row r="172" spans="1:65" s="2" customFormat="1" ht="21.75" customHeight="1">
      <c r="A172" s="29"/>
      <c r="B172" s="142"/>
      <c r="C172" s="143" t="s">
        <v>8</v>
      </c>
      <c r="D172" s="143" t="s">
        <v>174</v>
      </c>
      <c r="E172" s="144" t="s">
        <v>820</v>
      </c>
      <c r="F172" s="145" t="s">
        <v>821</v>
      </c>
      <c r="G172" s="146" t="s">
        <v>177</v>
      </c>
      <c r="H172" s="147">
        <v>4.84</v>
      </c>
      <c r="I172" s="148"/>
      <c r="J172" s="148">
        <f>ROUND(I172*H172,2)</f>
        <v>0</v>
      </c>
      <c r="K172" s="149"/>
      <c r="L172" s="30"/>
      <c r="M172" s="150" t="s">
        <v>1</v>
      </c>
      <c r="N172" s="151" t="s">
        <v>39</v>
      </c>
      <c r="O172" s="152">
        <v>0.058</v>
      </c>
      <c r="P172" s="152">
        <f>O172*H172</f>
        <v>0.28072</v>
      </c>
      <c r="Q172" s="152">
        <v>0.0001</v>
      </c>
      <c r="R172" s="152">
        <f>Q172*H172</f>
        <v>0.000484</v>
      </c>
      <c r="S172" s="152">
        <v>0</v>
      </c>
      <c r="T172" s="15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178</v>
      </c>
      <c r="AT172" s="154" t="s">
        <v>174</v>
      </c>
      <c r="AU172" s="154" t="s">
        <v>84</v>
      </c>
      <c r="AY172" s="17" t="s">
        <v>172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7" t="s">
        <v>82</v>
      </c>
      <c r="BK172" s="155">
        <f>ROUND(I172*H172,2)</f>
        <v>0</v>
      </c>
      <c r="BL172" s="17" t="s">
        <v>178</v>
      </c>
      <c r="BM172" s="154" t="s">
        <v>822</v>
      </c>
    </row>
    <row r="173" spans="1:47" s="2" customFormat="1" ht="29.25">
      <c r="A173" s="29"/>
      <c r="B173" s="30"/>
      <c r="C173" s="29"/>
      <c r="D173" s="156" t="s">
        <v>180</v>
      </c>
      <c r="E173" s="29"/>
      <c r="F173" s="157" t="s">
        <v>823</v>
      </c>
      <c r="G173" s="29"/>
      <c r="H173" s="29"/>
      <c r="I173" s="29"/>
      <c r="J173" s="29"/>
      <c r="K173" s="29"/>
      <c r="L173" s="30"/>
      <c r="M173" s="158"/>
      <c r="N173" s="159"/>
      <c r="O173" s="55"/>
      <c r="P173" s="55"/>
      <c r="Q173" s="55"/>
      <c r="R173" s="55"/>
      <c r="S173" s="55"/>
      <c r="T173" s="56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T173" s="17" t="s">
        <v>180</v>
      </c>
      <c r="AU173" s="17" t="s">
        <v>84</v>
      </c>
    </row>
    <row r="174" spans="2:51" s="13" customFormat="1" ht="12">
      <c r="B174" s="160"/>
      <c r="D174" s="156" t="s">
        <v>182</v>
      </c>
      <c r="E174" s="161" t="s">
        <v>1</v>
      </c>
      <c r="F174" s="162" t="s">
        <v>824</v>
      </c>
      <c r="H174" s="163">
        <v>4.84</v>
      </c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182</v>
      </c>
      <c r="AU174" s="161" t="s">
        <v>84</v>
      </c>
      <c r="AV174" s="13" t="s">
        <v>84</v>
      </c>
      <c r="AW174" s="13" t="s">
        <v>31</v>
      </c>
      <c r="AX174" s="13" t="s">
        <v>82</v>
      </c>
      <c r="AY174" s="161" t="s">
        <v>172</v>
      </c>
    </row>
    <row r="175" spans="1:65" s="2" customFormat="1" ht="21.75" customHeight="1">
      <c r="A175" s="29"/>
      <c r="B175" s="142"/>
      <c r="C175" s="174" t="s">
        <v>272</v>
      </c>
      <c r="D175" s="174" t="s">
        <v>310</v>
      </c>
      <c r="E175" s="175" t="s">
        <v>825</v>
      </c>
      <c r="F175" s="176" t="s">
        <v>826</v>
      </c>
      <c r="G175" s="177" t="s">
        <v>177</v>
      </c>
      <c r="H175" s="178">
        <v>5.566</v>
      </c>
      <c r="I175" s="179"/>
      <c r="J175" s="179">
        <f>ROUND(I175*H175,2)</f>
        <v>0</v>
      </c>
      <c r="K175" s="180"/>
      <c r="L175" s="181"/>
      <c r="M175" s="182" t="s">
        <v>1</v>
      </c>
      <c r="N175" s="183" t="s">
        <v>39</v>
      </c>
      <c r="O175" s="152">
        <v>0</v>
      </c>
      <c r="P175" s="152">
        <f>O175*H175</f>
        <v>0</v>
      </c>
      <c r="Q175" s="152">
        <v>0.0005</v>
      </c>
      <c r="R175" s="152">
        <f>Q175*H175</f>
        <v>0.002783</v>
      </c>
      <c r="S175" s="152">
        <v>0</v>
      </c>
      <c r="T175" s="153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220</v>
      </c>
      <c r="AT175" s="154" t="s">
        <v>310</v>
      </c>
      <c r="AU175" s="154" t="s">
        <v>84</v>
      </c>
      <c r="AY175" s="17" t="s">
        <v>172</v>
      </c>
      <c r="BE175" s="155">
        <f>IF(N175="základní",J175,0)</f>
        <v>0</v>
      </c>
      <c r="BF175" s="155">
        <f>IF(N175="snížená",J175,0)</f>
        <v>0</v>
      </c>
      <c r="BG175" s="155">
        <f>IF(N175="zákl. přenesená",J175,0)</f>
        <v>0</v>
      </c>
      <c r="BH175" s="155">
        <f>IF(N175="sníž. přenesená",J175,0)</f>
        <v>0</v>
      </c>
      <c r="BI175" s="155">
        <f>IF(N175="nulová",J175,0)</f>
        <v>0</v>
      </c>
      <c r="BJ175" s="17" t="s">
        <v>82</v>
      </c>
      <c r="BK175" s="155">
        <f>ROUND(I175*H175,2)</f>
        <v>0</v>
      </c>
      <c r="BL175" s="17" t="s">
        <v>178</v>
      </c>
      <c r="BM175" s="154" t="s">
        <v>827</v>
      </c>
    </row>
    <row r="176" spans="1:47" s="2" customFormat="1" ht="19.5">
      <c r="A176" s="29"/>
      <c r="B176" s="30"/>
      <c r="C176" s="29"/>
      <c r="D176" s="156" t="s">
        <v>180</v>
      </c>
      <c r="E176" s="29"/>
      <c r="F176" s="157" t="s">
        <v>826</v>
      </c>
      <c r="G176" s="29"/>
      <c r="H176" s="29"/>
      <c r="I176" s="29"/>
      <c r="J176" s="29"/>
      <c r="K176" s="29"/>
      <c r="L176" s="30"/>
      <c r="M176" s="158"/>
      <c r="N176" s="159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180</v>
      </c>
      <c r="AU176" s="17" t="s">
        <v>84</v>
      </c>
    </row>
    <row r="177" spans="2:51" s="13" customFormat="1" ht="12">
      <c r="B177" s="160"/>
      <c r="D177" s="156" t="s">
        <v>182</v>
      </c>
      <c r="F177" s="162" t="s">
        <v>828</v>
      </c>
      <c r="H177" s="163">
        <v>5.566</v>
      </c>
      <c r="L177" s="160"/>
      <c r="M177" s="164"/>
      <c r="N177" s="165"/>
      <c r="O177" s="165"/>
      <c r="P177" s="165"/>
      <c r="Q177" s="165"/>
      <c r="R177" s="165"/>
      <c r="S177" s="165"/>
      <c r="T177" s="166"/>
      <c r="AT177" s="161" t="s">
        <v>182</v>
      </c>
      <c r="AU177" s="161" t="s">
        <v>84</v>
      </c>
      <c r="AV177" s="13" t="s">
        <v>84</v>
      </c>
      <c r="AW177" s="13" t="s">
        <v>3</v>
      </c>
      <c r="AX177" s="13" t="s">
        <v>82</v>
      </c>
      <c r="AY177" s="161" t="s">
        <v>172</v>
      </c>
    </row>
    <row r="178" spans="1:65" s="2" customFormat="1" ht="21.75" customHeight="1">
      <c r="A178" s="29"/>
      <c r="B178" s="142"/>
      <c r="C178" s="143" t="s">
        <v>278</v>
      </c>
      <c r="D178" s="143" t="s">
        <v>174</v>
      </c>
      <c r="E178" s="144" t="s">
        <v>829</v>
      </c>
      <c r="F178" s="145" t="s">
        <v>830</v>
      </c>
      <c r="G178" s="146" t="s">
        <v>223</v>
      </c>
      <c r="H178" s="147">
        <v>2.826</v>
      </c>
      <c r="I178" s="148"/>
      <c r="J178" s="148">
        <f>ROUND(I178*H178,2)</f>
        <v>0</v>
      </c>
      <c r="K178" s="149"/>
      <c r="L178" s="30"/>
      <c r="M178" s="150" t="s">
        <v>1</v>
      </c>
      <c r="N178" s="151" t="s">
        <v>39</v>
      </c>
      <c r="O178" s="152">
        <v>1.085</v>
      </c>
      <c r="P178" s="152">
        <f>O178*H178</f>
        <v>3.06621</v>
      </c>
      <c r="Q178" s="152">
        <v>2.16</v>
      </c>
      <c r="R178" s="152">
        <f>Q178*H178</f>
        <v>6.10416</v>
      </c>
      <c r="S178" s="152">
        <v>0</v>
      </c>
      <c r="T178" s="153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178</v>
      </c>
      <c r="AT178" s="154" t="s">
        <v>174</v>
      </c>
      <c r="AU178" s="154" t="s">
        <v>84</v>
      </c>
      <c r="AY178" s="17" t="s">
        <v>172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82</v>
      </c>
      <c r="BK178" s="155">
        <f>ROUND(I178*H178,2)</f>
        <v>0</v>
      </c>
      <c r="BL178" s="17" t="s">
        <v>178</v>
      </c>
      <c r="BM178" s="154" t="s">
        <v>831</v>
      </c>
    </row>
    <row r="179" spans="1:47" s="2" customFormat="1" ht="19.5">
      <c r="A179" s="29"/>
      <c r="B179" s="30"/>
      <c r="C179" s="29"/>
      <c r="D179" s="156" t="s">
        <v>180</v>
      </c>
      <c r="E179" s="29"/>
      <c r="F179" s="157" t="s">
        <v>832</v>
      </c>
      <c r="G179" s="29"/>
      <c r="H179" s="29"/>
      <c r="I179" s="29"/>
      <c r="J179" s="29"/>
      <c r="K179" s="29"/>
      <c r="L179" s="30"/>
      <c r="M179" s="158"/>
      <c r="N179" s="159"/>
      <c r="O179" s="55"/>
      <c r="P179" s="55"/>
      <c r="Q179" s="55"/>
      <c r="R179" s="55"/>
      <c r="S179" s="55"/>
      <c r="T179" s="56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T179" s="17" t="s">
        <v>180</v>
      </c>
      <c r="AU179" s="17" t="s">
        <v>84</v>
      </c>
    </row>
    <row r="180" spans="2:51" s="13" customFormat="1" ht="12">
      <c r="B180" s="160"/>
      <c r="D180" s="156" t="s">
        <v>182</v>
      </c>
      <c r="E180" s="161" t="s">
        <v>1</v>
      </c>
      <c r="F180" s="162" t="s">
        <v>833</v>
      </c>
      <c r="H180" s="163">
        <v>2.826</v>
      </c>
      <c r="L180" s="160"/>
      <c r="M180" s="164"/>
      <c r="N180" s="165"/>
      <c r="O180" s="165"/>
      <c r="P180" s="165"/>
      <c r="Q180" s="165"/>
      <c r="R180" s="165"/>
      <c r="S180" s="165"/>
      <c r="T180" s="166"/>
      <c r="AT180" s="161" t="s">
        <v>182</v>
      </c>
      <c r="AU180" s="161" t="s">
        <v>84</v>
      </c>
      <c r="AV180" s="13" t="s">
        <v>84</v>
      </c>
      <c r="AW180" s="13" t="s">
        <v>31</v>
      </c>
      <c r="AX180" s="13" t="s">
        <v>82</v>
      </c>
      <c r="AY180" s="161" t="s">
        <v>172</v>
      </c>
    </row>
    <row r="181" spans="1:65" s="2" customFormat="1" ht="21.75" customHeight="1">
      <c r="A181" s="29"/>
      <c r="B181" s="142"/>
      <c r="C181" s="143" t="s">
        <v>282</v>
      </c>
      <c r="D181" s="143" t="s">
        <v>174</v>
      </c>
      <c r="E181" s="144" t="s">
        <v>834</v>
      </c>
      <c r="F181" s="145" t="s">
        <v>835</v>
      </c>
      <c r="G181" s="146" t="s">
        <v>223</v>
      </c>
      <c r="H181" s="147">
        <v>8.627</v>
      </c>
      <c r="I181" s="148"/>
      <c r="J181" s="148">
        <f>ROUND(I181*H181,2)</f>
        <v>0</v>
      </c>
      <c r="K181" s="149"/>
      <c r="L181" s="30"/>
      <c r="M181" s="150" t="s">
        <v>1</v>
      </c>
      <c r="N181" s="151" t="s">
        <v>39</v>
      </c>
      <c r="O181" s="152">
        <v>0.965</v>
      </c>
      <c r="P181" s="152">
        <f>O181*H181</f>
        <v>8.325055</v>
      </c>
      <c r="Q181" s="152">
        <v>2.16</v>
      </c>
      <c r="R181" s="152">
        <f>Q181*H181</f>
        <v>18.634320000000002</v>
      </c>
      <c r="S181" s="152">
        <v>0</v>
      </c>
      <c r="T181" s="153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178</v>
      </c>
      <c r="AT181" s="154" t="s">
        <v>174</v>
      </c>
      <c r="AU181" s="154" t="s">
        <v>84</v>
      </c>
      <c r="AY181" s="17" t="s">
        <v>172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82</v>
      </c>
      <c r="BK181" s="155">
        <f>ROUND(I181*H181,2)</f>
        <v>0</v>
      </c>
      <c r="BL181" s="17" t="s">
        <v>178</v>
      </c>
      <c r="BM181" s="154" t="s">
        <v>836</v>
      </c>
    </row>
    <row r="182" spans="1:47" s="2" customFormat="1" ht="12">
      <c r="A182" s="29"/>
      <c r="B182" s="30"/>
      <c r="C182" s="29"/>
      <c r="D182" s="156" t="s">
        <v>180</v>
      </c>
      <c r="E182" s="29"/>
      <c r="F182" s="157" t="s">
        <v>837</v>
      </c>
      <c r="G182" s="29"/>
      <c r="H182" s="29"/>
      <c r="I182" s="29"/>
      <c r="J182" s="29"/>
      <c r="K182" s="29"/>
      <c r="L182" s="30"/>
      <c r="M182" s="158"/>
      <c r="N182" s="159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180</v>
      </c>
      <c r="AU182" s="17" t="s">
        <v>84</v>
      </c>
    </row>
    <row r="183" spans="2:51" s="13" customFormat="1" ht="22.5">
      <c r="B183" s="160"/>
      <c r="D183" s="156" t="s">
        <v>182</v>
      </c>
      <c r="E183" s="161" t="s">
        <v>1</v>
      </c>
      <c r="F183" s="162" t="s">
        <v>838</v>
      </c>
      <c r="H183" s="163">
        <v>1.52</v>
      </c>
      <c r="L183" s="160"/>
      <c r="M183" s="164"/>
      <c r="N183" s="165"/>
      <c r="O183" s="165"/>
      <c r="P183" s="165"/>
      <c r="Q183" s="165"/>
      <c r="R183" s="165"/>
      <c r="S183" s="165"/>
      <c r="T183" s="166"/>
      <c r="AT183" s="161" t="s">
        <v>182</v>
      </c>
      <c r="AU183" s="161" t="s">
        <v>84</v>
      </c>
      <c r="AV183" s="13" t="s">
        <v>84</v>
      </c>
      <c r="AW183" s="13" t="s">
        <v>31</v>
      </c>
      <c r="AX183" s="13" t="s">
        <v>74</v>
      </c>
      <c r="AY183" s="161" t="s">
        <v>172</v>
      </c>
    </row>
    <row r="184" spans="2:51" s="13" customFormat="1" ht="12">
      <c r="B184" s="160"/>
      <c r="D184" s="156" t="s">
        <v>182</v>
      </c>
      <c r="E184" s="161" t="s">
        <v>1</v>
      </c>
      <c r="F184" s="162" t="s">
        <v>839</v>
      </c>
      <c r="H184" s="163">
        <v>6.192</v>
      </c>
      <c r="L184" s="160"/>
      <c r="M184" s="164"/>
      <c r="N184" s="165"/>
      <c r="O184" s="165"/>
      <c r="P184" s="165"/>
      <c r="Q184" s="165"/>
      <c r="R184" s="165"/>
      <c r="S184" s="165"/>
      <c r="T184" s="166"/>
      <c r="AT184" s="161" t="s">
        <v>182</v>
      </c>
      <c r="AU184" s="161" t="s">
        <v>84</v>
      </c>
      <c r="AV184" s="13" t="s">
        <v>84</v>
      </c>
      <c r="AW184" s="13" t="s">
        <v>31</v>
      </c>
      <c r="AX184" s="13" t="s">
        <v>74</v>
      </c>
      <c r="AY184" s="161" t="s">
        <v>172</v>
      </c>
    </row>
    <row r="185" spans="2:51" s="13" customFormat="1" ht="12">
      <c r="B185" s="160"/>
      <c r="D185" s="156" t="s">
        <v>182</v>
      </c>
      <c r="E185" s="161" t="s">
        <v>1</v>
      </c>
      <c r="F185" s="162" t="s">
        <v>840</v>
      </c>
      <c r="H185" s="163">
        <v>0.72</v>
      </c>
      <c r="L185" s="160"/>
      <c r="M185" s="164"/>
      <c r="N185" s="165"/>
      <c r="O185" s="165"/>
      <c r="P185" s="165"/>
      <c r="Q185" s="165"/>
      <c r="R185" s="165"/>
      <c r="S185" s="165"/>
      <c r="T185" s="166"/>
      <c r="AT185" s="161" t="s">
        <v>182</v>
      </c>
      <c r="AU185" s="161" t="s">
        <v>84</v>
      </c>
      <c r="AV185" s="13" t="s">
        <v>84</v>
      </c>
      <c r="AW185" s="13" t="s">
        <v>31</v>
      </c>
      <c r="AX185" s="13" t="s">
        <v>74</v>
      </c>
      <c r="AY185" s="161" t="s">
        <v>172</v>
      </c>
    </row>
    <row r="186" spans="2:51" s="13" customFormat="1" ht="12">
      <c r="B186" s="160"/>
      <c r="D186" s="156" t="s">
        <v>182</v>
      </c>
      <c r="E186" s="161" t="s">
        <v>1</v>
      </c>
      <c r="F186" s="162" t="s">
        <v>841</v>
      </c>
      <c r="H186" s="163">
        <v>0.195</v>
      </c>
      <c r="L186" s="160"/>
      <c r="M186" s="164"/>
      <c r="N186" s="165"/>
      <c r="O186" s="165"/>
      <c r="P186" s="165"/>
      <c r="Q186" s="165"/>
      <c r="R186" s="165"/>
      <c r="S186" s="165"/>
      <c r="T186" s="166"/>
      <c r="AT186" s="161" t="s">
        <v>182</v>
      </c>
      <c r="AU186" s="161" t="s">
        <v>84</v>
      </c>
      <c r="AV186" s="13" t="s">
        <v>84</v>
      </c>
      <c r="AW186" s="13" t="s">
        <v>31</v>
      </c>
      <c r="AX186" s="13" t="s">
        <v>74</v>
      </c>
      <c r="AY186" s="161" t="s">
        <v>172</v>
      </c>
    </row>
    <row r="187" spans="2:51" s="14" customFormat="1" ht="12">
      <c r="B187" s="167"/>
      <c r="D187" s="156" t="s">
        <v>182</v>
      </c>
      <c r="E187" s="168" t="s">
        <v>1</v>
      </c>
      <c r="F187" s="169" t="s">
        <v>195</v>
      </c>
      <c r="H187" s="170">
        <v>8.627</v>
      </c>
      <c r="L187" s="167"/>
      <c r="M187" s="171"/>
      <c r="N187" s="172"/>
      <c r="O187" s="172"/>
      <c r="P187" s="172"/>
      <c r="Q187" s="172"/>
      <c r="R187" s="172"/>
      <c r="S187" s="172"/>
      <c r="T187" s="173"/>
      <c r="AT187" s="168" t="s">
        <v>182</v>
      </c>
      <c r="AU187" s="168" t="s">
        <v>84</v>
      </c>
      <c r="AV187" s="14" t="s">
        <v>178</v>
      </c>
      <c r="AW187" s="14" t="s">
        <v>31</v>
      </c>
      <c r="AX187" s="14" t="s">
        <v>82</v>
      </c>
      <c r="AY187" s="168" t="s">
        <v>172</v>
      </c>
    </row>
    <row r="188" spans="1:65" s="2" customFormat="1" ht="21.75" customHeight="1">
      <c r="A188" s="29"/>
      <c r="B188" s="142"/>
      <c r="C188" s="143" t="s">
        <v>289</v>
      </c>
      <c r="D188" s="143" t="s">
        <v>174</v>
      </c>
      <c r="E188" s="144" t="s">
        <v>842</v>
      </c>
      <c r="F188" s="145" t="s">
        <v>843</v>
      </c>
      <c r="G188" s="146" t="s">
        <v>209</v>
      </c>
      <c r="H188" s="147">
        <v>3</v>
      </c>
      <c r="I188" s="148"/>
      <c r="J188" s="148">
        <f>ROUND(I188*H188,2)</f>
        <v>0</v>
      </c>
      <c r="K188" s="149"/>
      <c r="L188" s="30"/>
      <c r="M188" s="150" t="s">
        <v>1</v>
      </c>
      <c r="N188" s="151" t="s">
        <v>39</v>
      </c>
      <c r="O188" s="152">
        <v>4.03</v>
      </c>
      <c r="P188" s="152">
        <f>O188*H188</f>
        <v>12.09</v>
      </c>
      <c r="Q188" s="152">
        <v>0.0585</v>
      </c>
      <c r="R188" s="152">
        <f>Q188*H188</f>
        <v>0.17550000000000002</v>
      </c>
      <c r="S188" s="152">
        <v>0</v>
      </c>
      <c r="T188" s="153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178</v>
      </c>
      <c r="AT188" s="154" t="s">
        <v>174</v>
      </c>
      <c r="AU188" s="154" t="s">
        <v>84</v>
      </c>
      <c r="AY188" s="17" t="s">
        <v>172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7" t="s">
        <v>82</v>
      </c>
      <c r="BK188" s="155">
        <f>ROUND(I188*H188,2)</f>
        <v>0</v>
      </c>
      <c r="BL188" s="17" t="s">
        <v>178</v>
      </c>
      <c r="BM188" s="154" t="s">
        <v>844</v>
      </c>
    </row>
    <row r="189" spans="1:47" s="2" customFormat="1" ht="29.25">
      <c r="A189" s="29"/>
      <c r="B189" s="30"/>
      <c r="C189" s="29"/>
      <c r="D189" s="156" t="s">
        <v>180</v>
      </c>
      <c r="E189" s="29"/>
      <c r="F189" s="157" t="s">
        <v>845</v>
      </c>
      <c r="G189" s="29"/>
      <c r="H189" s="29"/>
      <c r="I189" s="29"/>
      <c r="J189" s="29"/>
      <c r="K189" s="29"/>
      <c r="L189" s="30"/>
      <c r="M189" s="158"/>
      <c r="N189" s="159"/>
      <c r="O189" s="55"/>
      <c r="P189" s="55"/>
      <c r="Q189" s="55"/>
      <c r="R189" s="55"/>
      <c r="S189" s="55"/>
      <c r="T189" s="56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T189" s="17" t="s">
        <v>180</v>
      </c>
      <c r="AU189" s="17" t="s">
        <v>84</v>
      </c>
    </row>
    <row r="190" spans="2:63" s="12" customFormat="1" ht="22.9" customHeight="1">
      <c r="B190" s="130"/>
      <c r="D190" s="131" t="s">
        <v>73</v>
      </c>
      <c r="E190" s="140" t="s">
        <v>116</v>
      </c>
      <c r="F190" s="140" t="s">
        <v>349</v>
      </c>
      <c r="J190" s="141">
        <f>BK190</f>
        <v>0</v>
      </c>
      <c r="L190" s="130"/>
      <c r="M190" s="134"/>
      <c r="N190" s="135"/>
      <c r="O190" s="135"/>
      <c r="P190" s="136">
        <f>SUM(P191:P215)</f>
        <v>44.482741000000004</v>
      </c>
      <c r="Q190" s="135"/>
      <c r="R190" s="136">
        <f>SUM(R191:R215)</f>
        <v>6.696644729999998</v>
      </c>
      <c r="S190" s="135"/>
      <c r="T190" s="137">
        <f>SUM(T191:T215)</f>
        <v>0</v>
      </c>
      <c r="AR190" s="131" t="s">
        <v>82</v>
      </c>
      <c r="AT190" s="138" t="s">
        <v>73</v>
      </c>
      <c r="AU190" s="138" t="s">
        <v>82</v>
      </c>
      <c r="AY190" s="131" t="s">
        <v>172</v>
      </c>
      <c r="BK190" s="139">
        <f>SUM(BK191:BK215)</f>
        <v>0</v>
      </c>
    </row>
    <row r="191" spans="1:65" s="2" customFormat="1" ht="21.75" customHeight="1">
      <c r="A191" s="29"/>
      <c r="B191" s="142"/>
      <c r="C191" s="143" t="s">
        <v>295</v>
      </c>
      <c r="D191" s="143" t="s">
        <v>174</v>
      </c>
      <c r="E191" s="144" t="s">
        <v>846</v>
      </c>
      <c r="F191" s="145" t="s">
        <v>847</v>
      </c>
      <c r="G191" s="146" t="s">
        <v>223</v>
      </c>
      <c r="H191" s="147">
        <v>2.566</v>
      </c>
      <c r="I191" s="148"/>
      <c r="J191" s="148">
        <f>ROUND(I191*H191,2)</f>
        <v>0</v>
      </c>
      <c r="K191" s="149"/>
      <c r="L191" s="30"/>
      <c r="M191" s="150" t="s">
        <v>1</v>
      </c>
      <c r="N191" s="151" t="s">
        <v>39</v>
      </c>
      <c r="O191" s="152">
        <v>1.717</v>
      </c>
      <c r="P191" s="152">
        <f>O191*H191</f>
        <v>4.405822</v>
      </c>
      <c r="Q191" s="152">
        <v>2.5143</v>
      </c>
      <c r="R191" s="152">
        <f>Q191*H191</f>
        <v>6.451693799999999</v>
      </c>
      <c r="S191" s="152">
        <v>0</v>
      </c>
      <c r="T191" s="153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178</v>
      </c>
      <c r="AT191" s="154" t="s">
        <v>174</v>
      </c>
      <c r="AU191" s="154" t="s">
        <v>84</v>
      </c>
      <c r="AY191" s="17" t="s">
        <v>172</v>
      </c>
      <c r="BE191" s="155">
        <f>IF(N191="základní",J191,0)</f>
        <v>0</v>
      </c>
      <c r="BF191" s="155">
        <f>IF(N191="snížená",J191,0)</f>
        <v>0</v>
      </c>
      <c r="BG191" s="155">
        <f>IF(N191="zákl. přenesená",J191,0)</f>
        <v>0</v>
      </c>
      <c r="BH191" s="155">
        <f>IF(N191="sníž. přenesená",J191,0)</f>
        <v>0</v>
      </c>
      <c r="BI191" s="155">
        <f>IF(N191="nulová",J191,0)</f>
        <v>0</v>
      </c>
      <c r="BJ191" s="17" t="s">
        <v>82</v>
      </c>
      <c r="BK191" s="155">
        <f>ROUND(I191*H191,2)</f>
        <v>0</v>
      </c>
      <c r="BL191" s="17" t="s">
        <v>178</v>
      </c>
      <c r="BM191" s="154" t="s">
        <v>848</v>
      </c>
    </row>
    <row r="192" spans="1:47" s="2" customFormat="1" ht="58.5">
      <c r="A192" s="29"/>
      <c r="B192" s="30"/>
      <c r="C192" s="29"/>
      <c r="D192" s="156" t="s">
        <v>180</v>
      </c>
      <c r="E192" s="29"/>
      <c r="F192" s="157" t="s">
        <v>849</v>
      </c>
      <c r="G192" s="29"/>
      <c r="H192" s="29"/>
      <c r="I192" s="29"/>
      <c r="J192" s="29"/>
      <c r="K192" s="29"/>
      <c r="L192" s="30"/>
      <c r="M192" s="158"/>
      <c r="N192" s="159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180</v>
      </c>
      <c r="AU192" s="17" t="s">
        <v>84</v>
      </c>
    </row>
    <row r="193" spans="2:51" s="13" customFormat="1" ht="12">
      <c r="B193" s="160"/>
      <c r="D193" s="156" t="s">
        <v>182</v>
      </c>
      <c r="E193" s="161" t="s">
        <v>1</v>
      </c>
      <c r="F193" s="162" t="s">
        <v>850</v>
      </c>
      <c r="H193" s="163">
        <v>0.488</v>
      </c>
      <c r="L193" s="160"/>
      <c r="M193" s="164"/>
      <c r="N193" s="165"/>
      <c r="O193" s="165"/>
      <c r="P193" s="165"/>
      <c r="Q193" s="165"/>
      <c r="R193" s="165"/>
      <c r="S193" s="165"/>
      <c r="T193" s="166"/>
      <c r="AT193" s="161" t="s">
        <v>182</v>
      </c>
      <c r="AU193" s="161" t="s">
        <v>84</v>
      </c>
      <c r="AV193" s="13" t="s">
        <v>84</v>
      </c>
      <c r="AW193" s="13" t="s">
        <v>31</v>
      </c>
      <c r="AX193" s="13" t="s">
        <v>74</v>
      </c>
      <c r="AY193" s="161" t="s">
        <v>172</v>
      </c>
    </row>
    <row r="194" spans="2:51" s="13" customFormat="1" ht="12">
      <c r="B194" s="160"/>
      <c r="D194" s="156" t="s">
        <v>182</v>
      </c>
      <c r="E194" s="161" t="s">
        <v>1</v>
      </c>
      <c r="F194" s="162" t="s">
        <v>851</v>
      </c>
      <c r="H194" s="163">
        <v>0.604</v>
      </c>
      <c r="L194" s="160"/>
      <c r="M194" s="164"/>
      <c r="N194" s="165"/>
      <c r="O194" s="165"/>
      <c r="P194" s="165"/>
      <c r="Q194" s="165"/>
      <c r="R194" s="165"/>
      <c r="S194" s="165"/>
      <c r="T194" s="166"/>
      <c r="AT194" s="161" t="s">
        <v>182</v>
      </c>
      <c r="AU194" s="161" t="s">
        <v>84</v>
      </c>
      <c r="AV194" s="13" t="s">
        <v>84</v>
      </c>
      <c r="AW194" s="13" t="s">
        <v>31</v>
      </c>
      <c r="AX194" s="13" t="s">
        <v>74</v>
      </c>
      <c r="AY194" s="161" t="s">
        <v>172</v>
      </c>
    </row>
    <row r="195" spans="2:51" s="13" customFormat="1" ht="12">
      <c r="B195" s="160"/>
      <c r="D195" s="156" t="s">
        <v>182</v>
      </c>
      <c r="E195" s="161" t="s">
        <v>1</v>
      </c>
      <c r="F195" s="162" t="s">
        <v>852</v>
      </c>
      <c r="H195" s="163">
        <v>0.374</v>
      </c>
      <c r="L195" s="160"/>
      <c r="M195" s="164"/>
      <c r="N195" s="165"/>
      <c r="O195" s="165"/>
      <c r="P195" s="165"/>
      <c r="Q195" s="165"/>
      <c r="R195" s="165"/>
      <c r="S195" s="165"/>
      <c r="T195" s="166"/>
      <c r="AT195" s="161" t="s">
        <v>182</v>
      </c>
      <c r="AU195" s="161" t="s">
        <v>84</v>
      </c>
      <c r="AV195" s="13" t="s">
        <v>84</v>
      </c>
      <c r="AW195" s="13" t="s">
        <v>31</v>
      </c>
      <c r="AX195" s="13" t="s">
        <v>74</v>
      </c>
      <c r="AY195" s="161" t="s">
        <v>172</v>
      </c>
    </row>
    <row r="196" spans="2:51" s="13" customFormat="1" ht="12">
      <c r="B196" s="160"/>
      <c r="D196" s="156" t="s">
        <v>182</v>
      </c>
      <c r="E196" s="161" t="s">
        <v>1</v>
      </c>
      <c r="F196" s="162" t="s">
        <v>853</v>
      </c>
      <c r="H196" s="163">
        <v>0.575</v>
      </c>
      <c r="L196" s="160"/>
      <c r="M196" s="164"/>
      <c r="N196" s="165"/>
      <c r="O196" s="165"/>
      <c r="P196" s="165"/>
      <c r="Q196" s="165"/>
      <c r="R196" s="165"/>
      <c r="S196" s="165"/>
      <c r="T196" s="166"/>
      <c r="AT196" s="161" t="s">
        <v>182</v>
      </c>
      <c r="AU196" s="161" t="s">
        <v>84</v>
      </c>
      <c r="AV196" s="13" t="s">
        <v>84</v>
      </c>
      <c r="AW196" s="13" t="s">
        <v>31</v>
      </c>
      <c r="AX196" s="13" t="s">
        <v>74</v>
      </c>
      <c r="AY196" s="161" t="s">
        <v>172</v>
      </c>
    </row>
    <row r="197" spans="2:51" s="13" customFormat="1" ht="12">
      <c r="B197" s="160"/>
      <c r="D197" s="156" t="s">
        <v>182</v>
      </c>
      <c r="E197" s="161" t="s">
        <v>1</v>
      </c>
      <c r="F197" s="162" t="s">
        <v>854</v>
      </c>
      <c r="H197" s="163">
        <v>0.525</v>
      </c>
      <c r="L197" s="160"/>
      <c r="M197" s="164"/>
      <c r="N197" s="165"/>
      <c r="O197" s="165"/>
      <c r="P197" s="165"/>
      <c r="Q197" s="165"/>
      <c r="R197" s="165"/>
      <c r="S197" s="165"/>
      <c r="T197" s="166"/>
      <c r="AT197" s="161" t="s">
        <v>182</v>
      </c>
      <c r="AU197" s="161" t="s">
        <v>84</v>
      </c>
      <c r="AV197" s="13" t="s">
        <v>84</v>
      </c>
      <c r="AW197" s="13" t="s">
        <v>31</v>
      </c>
      <c r="AX197" s="13" t="s">
        <v>74</v>
      </c>
      <c r="AY197" s="161" t="s">
        <v>172</v>
      </c>
    </row>
    <row r="198" spans="2:51" s="14" customFormat="1" ht="12">
      <c r="B198" s="167"/>
      <c r="D198" s="156" t="s">
        <v>182</v>
      </c>
      <c r="E198" s="168" t="s">
        <v>1</v>
      </c>
      <c r="F198" s="169" t="s">
        <v>195</v>
      </c>
      <c r="H198" s="170">
        <v>2.566</v>
      </c>
      <c r="L198" s="167"/>
      <c r="M198" s="171"/>
      <c r="N198" s="172"/>
      <c r="O198" s="172"/>
      <c r="P198" s="172"/>
      <c r="Q198" s="172"/>
      <c r="R198" s="172"/>
      <c r="S198" s="172"/>
      <c r="T198" s="173"/>
      <c r="AT198" s="168" t="s">
        <v>182</v>
      </c>
      <c r="AU198" s="168" t="s">
        <v>84</v>
      </c>
      <c r="AV198" s="14" t="s">
        <v>178</v>
      </c>
      <c r="AW198" s="14" t="s">
        <v>31</v>
      </c>
      <c r="AX198" s="14" t="s">
        <v>82</v>
      </c>
      <c r="AY198" s="168" t="s">
        <v>172</v>
      </c>
    </row>
    <row r="199" spans="1:65" s="2" customFormat="1" ht="21.75" customHeight="1">
      <c r="A199" s="29"/>
      <c r="B199" s="142"/>
      <c r="C199" s="143" t="s">
        <v>7</v>
      </c>
      <c r="D199" s="143" t="s">
        <v>174</v>
      </c>
      <c r="E199" s="144" t="s">
        <v>855</v>
      </c>
      <c r="F199" s="145" t="s">
        <v>856</v>
      </c>
      <c r="G199" s="146" t="s">
        <v>177</v>
      </c>
      <c r="H199" s="147">
        <v>20.52</v>
      </c>
      <c r="I199" s="148"/>
      <c r="J199" s="148">
        <f>ROUND(I199*H199,2)</f>
        <v>0</v>
      </c>
      <c r="K199" s="149"/>
      <c r="L199" s="30"/>
      <c r="M199" s="150" t="s">
        <v>1</v>
      </c>
      <c r="N199" s="151" t="s">
        <v>39</v>
      </c>
      <c r="O199" s="152">
        <v>1.51</v>
      </c>
      <c r="P199" s="152">
        <f>O199*H199</f>
        <v>30.9852</v>
      </c>
      <c r="Q199" s="152">
        <v>0.00247</v>
      </c>
      <c r="R199" s="152">
        <f>Q199*H199</f>
        <v>0.0506844</v>
      </c>
      <c r="S199" s="152">
        <v>0</v>
      </c>
      <c r="T199" s="153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178</v>
      </c>
      <c r="AT199" s="154" t="s">
        <v>174</v>
      </c>
      <c r="AU199" s="154" t="s">
        <v>84</v>
      </c>
      <c r="AY199" s="17" t="s">
        <v>172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7" t="s">
        <v>82</v>
      </c>
      <c r="BK199" s="155">
        <f>ROUND(I199*H199,2)</f>
        <v>0</v>
      </c>
      <c r="BL199" s="17" t="s">
        <v>178</v>
      </c>
      <c r="BM199" s="154" t="s">
        <v>857</v>
      </c>
    </row>
    <row r="200" spans="1:47" s="2" customFormat="1" ht="29.25">
      <c r="A200" s="29"/>
      <c r="B200" s="30"/>
      <c r="C200" s="29"/>
      <c r="D200" s="156" t="s">
        <v>180</v>
      </c>
      <c r="E200" s="29"/>
      <c r="F200" s="157" t="s">
        <v>858</v>
      </c>
      <c r="G200" s="29"/>
      <c r="H200" s="29"/>
      <c r="I200" s="29"/>
      <c r="J200" s="29"/>
      <c r="K200" s="29"/>
      <c r="L200" s="30"/>
      <c r="M200" s="158"/>
      <c r="N200" s="159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180</v>
      </c>
      <c r="AU200" s="17" t="s">
        <v>84</v>
      </c>
    </row>
    <row r="201" spans="2:51" s="13" customFormat="1" ht="12">
      <c r="B201" s="160"/>
      <c r="D201" s="156" t="s">
        <v>182</v>
      </c>
      <c r="E201" s="161" t="s">
        <v>1</v>
      </c>
      <c r="F201" s="162" t="s">
        <v>859</v>
      </c>
      <c r="H201" s="163">
        <v>3.9</v>
      </c>
      <c r="L201" s="160"/>
      <c r="M201" s="164"/>
      <c r="N201" s="165"/>
      <c r="O201" s="165"/>
      <c r="P201" s="165"/>
      <c r="Q201" s="165"/>
      <c r="R201" s="165"/>
      <c r="S201" s="165"/>
      <c r="T201" s="166"/>
      <c r="AT201" s="161" t="s">
        <v>182</v>
      </c>
      <c r="AU201" s="161" t="s">
        <v>84</v>
      </c>
      <c r="AV201" s="13" t="s">
        <v>84</v>
      </c>
      <c r="AW201" s="13" t="s">
        <v>31</v>
      </c>
      <c r="AX201" s="13" t="s">
        <v>74</v>
      </c>
      <c r="AY201" s="161" t="s">
        <v>172</v>
      </c>
    </row>
    <row r="202" spans="2:51" s="13" customFormat="1" ht="12">
      <c r="B202" s="160"/>
      <c r="D202" s="156" t="s">
        <v>182</v>
      </c>
      <c r="E202" s="161" t="s">
        <v>1</v>
      </c>
      <c r="F202" s="162" t="s">
        <v>860</v>
      </c>
      <c r="H202" s="163">
        <v>4.83</v>
      </c>
      <c r="L202" s="160"/>
      <c r="M202" s="164"/>
      <c r="N202" s="165"/>
      <c r="O202" s="165"/>
      <c r="P202" s="165"/>
      <c r="Q202" s="165"/>
      <c r="R202" s="165"/>
      <c r="S202" s="165"/>
      <c r="T202" s="166"/>
      <c r="AT202" s="161" t="s">
        <v>182</v>
      </c>
      <c r="AU202" s="161" t="s">
        <v>84</v>
      </c>
      <c r="AV202" s="13" t="s">
        <v>84</v>
      </c>
      <c r="AW202" s="13" t="s">
        <v>31</v>
      </c>
      <c r="AX202" s="13" t="s">
        <v>74</v>
      </c>
      <c r="AY202" s="161" t="s">
        <v>172</v>
      </c>
    </row>
    <row r="203" spans="2:51" s="13" customFormat="1" ht="12">
      <c r="B203" s="160"/>
      <c r="D203" s="156" t="s">
        <v>182</v>
      </c>
      <c r="E203" s="161" t="s">
        <v>1</v>
      </c>
      <c r="F203" s="162" t="s">
        <v>861</v>
      </c>
      <c r="H203" s="163">
        <v>2.99</v>
      </c>
      <c r="L203" s="160"/>
      <c r="M203" s="164"/>
      <c r="N203" s="165"/>
      <c r="O203" s="165"/>
      <c r="P203" s="165"/>
      <c r="Q203" s="165"/>
      <c r="R203" s="165"/>
      <c r="S203" s="165"/>
      <c r="T203" s="166"/>
      <c r="AT203" s="161" t="s">
        <v>182</v>
      </c>
      <c r="AU203" s="161" t="s">
        <v>84</v>
      </c>
      <c r="AV203" s="13" t="s">
        <v>84</v>
      </c>
      <c r="AW203" s="13" t="s">
        <v>31</v>
      </c>
      <c r="AX203" s="13" t="s">
        <v>74</v>
      </c>
      <c r="AY203" s="161" t="s">
        <v>172</v>
      </c>
    </row>
    <row r="204" spans="2:51" s="13" customFormat="1" ht="12">
      <c r="B204" s="160"/>
      <c r="D204" s="156" t="s">
        <v>182</v>
      </c>
      <c r="E204" s="161" t="s">
        <v>1</v>
      </c>
      <c r="F204" s="162" t="s">
        <v>862</v>
      </c>
      <c r="H204" s="163">
        <v>4.6</v>
      </c>
      <c r="L204" s="160"/>
      <c r="M204" s="164"/>
      <c r="N204" s="165"/>
      <c r="O204" s="165"/>
      <c r="P204" s="165"/>
      <c r="Q204" s="165"/>
      <c r="R204" s="165"/>
      <c r="S204" s="165"/>
      <c r="T204" s="166"/>
      <c r="AT204" s="161" t="s">
        <v>182</v>
      </c>
      <c r="AU204" s="161" t="s">
        <v>84</v>
      </c>
      <c r="AV204" s="13" t="s">
        <v>84</v>
      </c>
      <c r="AW204" s="13" t="s">
        <v>31</v>
      </c>
      <c r="AX204" s="13" t="s">
        <v>74</v>
      </c>
      <c r="AY204" s="161" t="s">
        <v>172</v>
      </c>
    </row>
    <row r="205" spans="2:51" s="13" customFormat="1" ht="12">
      <c r="B205" s="160"/>
      <c r="D205" s="156" t="s">
        <v>182</v>
      </c>
      <c r="E205" s="161" t="s">
        <v>1</v>
      </c>
      <c r="F205" s="162" t="s">
        <v>863</v>
      </c>
      <c r="H205" s="163">
        <v>4.2</v>
      </c>
      <c r="L205" s="160"/>
      <c r="M205" s="164"/>
      <c r="N205" s="165"/>
      <c r="O205" s="165"/>
      <c r="P205" s="165"/>
      <c r="Q205" s="165"/>
      <c r="R205" s="165"/>
      <c r="S205" s="165"/>
      <c r="T205" s="166"/>
      <c r="AT205" s="161" t="s">
        <v>182</v>
      </c>
      <c r="AU205" s="161" t="s">
        <v>84</v>
      </c>
      <c r="AV205" s="13" t="s">
        <v>84</v>
      </c>
      <c r="AW205" s="13" t="s">
        <v>31</v>
      </c>
      <c r="AX205" s="13" t="s">
        <v>74</v>
      </c>
      <c r="AY205" s="161" t="s">
        <v>172</v>
      </c>
    </row>
    <row r="206" spans="2:51" s="14" customFormat="1" ht="12">
      <c r="B206" s="167"/>
      <c r="D206" s="156" t="s">
        <v>182</v>
      </c>
      <c r="E206" s="168" t="s">
        <v>1</v>
      </c>
      <c r="F206" s="169" t="s">
        <v>195</v>
      </c>
      <c r="H206" s="170">
        <v>20.52</v>
      </c>
      <c r="L206" s="167"/>
      <c r="M206" s="171"/>
      <c r="N206" s="172"/>
      <c r="O206" s="172"/>
      <c r="P206" s="172"/>
      <c r="Q206" s="172"/>
      <c r="R206" s="172"/>
      <c r="S206" s="172"/>
      <c r="T206" s="173"/>
      <c r="AT206" s="168" t="s">
        <v>182</v>
      </c>
      <c r="AU206" s="168" t="s">
        <v>84</v>
      </c>
      <c r="AV206" s="14" t="s">
        <v>178</v>
      </c>
      <c r="AW206" s="14" t="s">
        <v>31</v>
      </c>
      <c r="AX206" s="14" t="s">
        <v>82</v>
      </c>
      <c r="AY206" s="168" t="s">
        <v>172</v>
      </c>
    </row>
    <row r="207" spans="1:65" s="2" customFormat="1" ht="21.75" customHeight="1">
      <c r="A207" s="29"/>
      <c r="B207" s="142"/>
      <c r="C207" s="143" t="s">
        <v>304</v>
      </c>
      <c r="D207" s="143" t="s">
        <v>174</v>
      </c>
      <c r="E207" s="144" t="s">
        <v>864</v>
      </c>
      <c r="F207" s="145" t="s">
        <v>865</v>
      </c>
      <c r="G207" s="146" t="s">
        <v>177</v>
      </c>
      <c r="H207" s="147">
        <v>20.52</v>
      </c>
      <c r="I207" s="148"/>
      <c r="J207" s="148">
        <f>ROUND(I207*H207,2)</f>
        <v>0</v>
      </c>
      <c r="K207" s="149"/>
      <c r="L207" s="30"/>
      <c r="M207" s="150" t="s">
        <v>1</v>
      </c>
      <c r="N207" s="151" t="s">
        <v>39</v>
      </c>
      <c r="O207" s="152">
        <v>0.359</v>
      </c>
      <c r="P207" s="152">
        <f>O207*H207</f>
        <v>7.36668</v>
      </c>
      <c r="Q207" s="152">
        <v>0</v>
      </c>
      <c r="R207" s="152">
        <f>Q207*H207</f>
        <v>0</v>
      </c>
      <c r="S207" s="152">
        <v>0</v>
      </c>
      <c r="T207" s="15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178</v>
      </c>
      <c r="AT207" s="154" t="s">
        <v>174</v>
      </c>
      <c r="AU207" s="154" t="s">
        <v>84</v>
      </c>
      <c r="AY207" s="17" t="s">
        <v>172</v>
      </c>
      <c r="BE207" s="155">
        <f>IF(N207="základní",J207,0)</f>
        <v>0</v>
      </c>
      <c r="BF207" s="155">
        <f>IF(N207="snížená",J207,0)</f>
        <v>0</v>
      </c>
      <c r="BG207" s="155">
        <f>IF(N207="zákl. přenesená",J207,0)</f>
        <v>0</v>
      </c>
      <c r="BH207" s="155">
        <f>IF(N207="sníž. přenesená",J207,0)</f>
        <v>0</v>
      </c>
      <c r="BI207" s="155">
        <f>IF(N207="nulová",J207,0)</f>
        <v>0</v>
      </c>
      <c r="BJ207" s="17" t="s">
        <v>82</v>
      </c>
      <c r="BK207" s="155">
        <f>ROUND(I207*H207,2)</f>
        <v>0</v>
      </c>
      <c r="BL207" s="17" t="s">
        <v>178</v>
      </c>
      <c r="BM207" s="154" t="s">
        <v>866</v>
      </c>
    </row>
    <row r="208" spans="1:47" s="2" customFormat="1" ht="29.25">
      <c r="A208" s="29"/>
      <c r="B208" s="30"/>
      <c r="C208" s="29"/>
      <c r="D208" s="156" t="s">
        <v>180</v>
      </c>
      <c r="E208" s="29"/>
      <c r="F208" s="157" t="s">
        <v>867</v>
      </c>
      <c r="G208" s="29"/>
      <c r="H208" s="29"/>
      <c r="I208" s="29"/>
      <c r="J208" s="29"/>
      <c r="K208" s="29"/>
      <c r="L208" s="30"/>
      <c r="M208" s="158"/>
      <c r="N208" s="159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180</v>
      </c>
      <c r="AU208" s="17" t="s">
        <v>84</v>
      </c>
    </row>
    <row r="209" spans="1:65" s="2" customFormat="1" ht="16.5" customHeight="1">
      <c r="A209" s="29"/>
      <c r="B209" s="142"/>
      <c r="C209" s="143" t="s">
        <v>309</v>
      </c>
      <c r="D209" s="143" t="s">
        <v>174</v>
      </c>
      <c r="E209" s="144" t="s">
        <v>868</v>
      </c>
      <c r="F209" s="145" t="s">
        <v>869</v>
      </c>
      <c r="G209" s="146" t="s">
        <v>285</v>
      </c>
      <c r="H209" s="147">
        <v>0.089</v>
      </c>
      <c r="I209" s="148"/>
      <c r="J209" s="148">
        <f>ROUND(I209*H209,2)</f>
        <v>0</v>
      </c>
      <c r="K209" s="149"/>
      <c r="L209" s="30"/>
      <c r="M209" s="150" t="s">
        <v>1</v>
      </c>
      <c r="N209" s="151" t="s">
        <v>39</v>
      </c>
      <c r="O209" s="152">
        <v>14.551</v>
      </c>
      <c r="P209" s="152">
        <f>O209*H209</f>
        <v>1.295039</v>
      </c>
      <c r="Q209" s="152">
        <v>1.06277</v>
      </c>
      <c r="R209" s="152">
        <f>Q209*H209</f>
        <v>0.09458652999999999</v>
      </c>
      <c r="S209" s="152">
        <v>0</v>
      </c>
      <c r="T209" s="15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178</v>
      </c>
      <c r="AT209" s="154" t="s">
        <v>174</v>
      </c>
      <c r="AU209" s="154" t="s">
        <v>84</v>
      </c>
      <c r="AY209" s="17" t="s">
        <v>172</v>
      </c>
      <c r="BE209" s="155">
        <f>IF(N209="základní",J209,0)</f>
        <v>0</v>
      </c>
      <c r="BF209" s="155">
        <f>IF(N209="snížená",J209,0)</f>
        <v>0</v>
      </c>
      <c r="BG209" s="155">
        <f>IF(N209="zákl. přenesená",J209,0)</f>
        <v>0</v>
      </c>
      <c r="BH209" s="155">
        <f>IF(N209="sníž. přenesená",J209,0)</f>
        <v>0</v>
      </c>
      <c r="BI209" s="155">
        <f>IF(N209="nulová",J209,0)</f>
        <v>0</v>
      </c>
      <c r="BJ209" s="17" t="s">
        <v>82</v>
      </c>
      <c r="BK209" s="155">
        <f>ROUND(I209*H209,2)</f>
        <v>0</v>
      </c>
      <c r="BL209" s="17" t="s">
        <v>178</v>
      </c>
      <c r="BM209" s="154" t="s">
        <v>870</v>
      </c>
    </row>
    <row r="210" spans="1:47" s="2" customFormat="1" ht="19.5">
      <c r="A210" s="29"/>
      <c r="B210" s="30"/>
      <c r="C210" s="29"/>
      <c r="D210" s="156" t="s">
        <v>180</v>
      </c>
      <c r="E210" s="29"/>
      <c r="F210" s="157" t="s">
        <v>871</v>
      </c>
      <c r="G210" s="29"/>
      <c r="H210" s="29"/>
      <c r="I210" s="29"/>
      <c r="J210" s="29"/>
      <c r="K210" s="29"/>
      <c r="L210" s="30"/>
      <c r="M210" s="158"/>
      <c r="N210" s="159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180</v>
      </c>
      <c r="AU210" s="17" t="s">
        <v>84</v>
      </c>
    </row>
    <row r="211" spans="2:51" s="13" customFormat="1" ht="22.5">
      <c r="B211" s="160"/>
      <c r="D211" s="156" t="s">
        <v>182</v>
      </c>
      <c r="E211" s="161" t="s">
        <v>1</v>
      </c>
      <c r="F211" s="162" t="s">
        <v>872</v>
      </c>
      <c r="H211" s="163">
        <v>0.089</v>
      </c>
      <c r="L211" s="160"/>
      <c r="M211" s="164"/>
      <c r="N211" s="165"/>
      <c r="O211" s="165"/>
      <c r="P211" s="165"/>
      <c r="Q211" s="165"/>
      <c r="R211" s="165"/>
      <c r="S211" s="165"/>
      <c r="T211" s="166"/>
      <c r="AT211" s="161" t="s">
        <v>182</v>
      </c>
      <c r="AU211" s="161" t="s">
        <v>84</v>
      </c>
      <c r="AV211" s="13" t="s">
        <v>84</v>
      </c>
      <c r="AW211" s="13" t="s">
        <v>31</v>
      </c>
      <c r="AX211" s="13" t="s">
        <v>82</v>
      </c>
      <c r="AY211" s="161" t="s">
        <v>172</v>
      </c>
    </row>
    <row r="212" spans="1:65" s="2" customFormat="1" ht="16.5" customHeight="1">
      <c r="A212" s="29"/>
      <c r="B212" s="142"/>
      <c r="C212" s="143" t="s">
        <v>316</v>
      </c>
      <c r="D212" s="143" t="s">
        <v>174</v>
      </c>
      <c r="E212" s="144" t="s">
        <v>873</v>
      </c>
      <c r="F212" s="145" t="s">
        <v>874</v>
      </c>
      <c r="G212" s="146" t="s">
        <v>353</v>
      </c>
      <c r="H212" s="147">
        <v>1</v>
      </c>
      <c r="I212" s="148"/>
      <c r="J212" s="148">
        <f>ROUND(I212*H212,2)</f>
        <v>0</v>
      </c>
      <c r="K212" s="149"/>
      <c r="L212" s="30"/>
      <c r="M212" s="150" t="s">
        <v>1</v>
      </c>
      <c r="N212" s="151" t="s">
        <v>39</v>
      </c>
      <c r="O212" s="152">
        <v>0.43</v>
      </c>
      <c r="P212" s="152">
        <f>O212*H212</f>
        <v>0.43</v>
      </c>
      <c r="Q212" s="152">
        <v>0.00468</v>
      </c>
      <c r="R212" s="152">
        <f>Q212*H212</f>
        <v>0.00468</v>
      </c>
      <c r="S212" s="152">
        <v>0</v>
      </c>
      <c r="T212" s="153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178</v>
      </c>
      <c r="AT212" s="154" t="s">
        <v>174</v>
      </c>
      <c r="AU212" s="154" t="s">
        <v>84</v>
      </c>
      <c r="AY212" s="17" t="s">
        <v>172</v>
      </c>
      <c r="BE212" s="155">
        <f>IF(N212="základní",J212,0)</f>
        <v>0</v>
      </c>
      <c r="BF212" s="155">
        <f>IF(N212="snížená",J212,0)</f>
        <v>0</v>
      </c>
      <c r="BG212" s="155">
        <f>IF(N212="zákl. přenesená",J212,0)</f>
        <v>0</v>
      </c>
      <c r="BH212" s="155">
        <f>IF(N212="sníž. přenesená",J212,0)</f>
        <v>0</v>
      </c>
      <c r="BI212" s="155">
        <f>IF(N212="nulová",J212,0)</f>
        <v>0</v>
      </c>
      <c r="BJ212" s="17" t="s">
        <v>82</v>
      </c>
      <c r="BK212" s="155">
        <f>ROUND(I212*H212,2)</f>
        <v>0</v>
      </c>
      <c r="BL212" s="17" t="s">
        <v>178</v>
      </c>
      <c r="BM212" s="154" t="s">
        <v>875</v>
      </c>
    </row>
    <row r="213" spans="1:47" s="2" customFormat="1" ht="29.25">
      <c r="A213" s="29"/>
      <c r="B213" s="30"/>
      <c r="C213" s="29"/>
      <c r="D213" s="156" t="s">
        <v>180</v>
      </c>
      <c r="E213" s="29"/>
      <c r="F213" s="157" t="s">
        <v>876</v>
      </c>
      <c r="G213" s="29"/>
      <c r="H213" s="29"/>
      <c r="I213" s="29"/>
      <c r="J213" s="29"/>
      <c r="K213" s="29"/>
      <c r="L213" s="30"/>
      <c r="M213" s="158"/>
      <c r="N213" s="159"/>
      <c r="O213" s="55"/>
      <c r="P213" s="55"/>
      <c r="Q213" s="55"/>
      <c r="R213" s="55"/>
      <c r="S213" s="55"/>
      <c r="T213" s="56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T213" s="17" t="s">
        <v>180</v>
      </c>
      <c r="AU213" s="17" t="s">
        <v>84</v>
      </c>
    </row>
    <row r="214" spans="1:65" s="2" customFormat="1" ht="16.5" customHeight="1">
      <c r="A214" s="29"/>
      <c r="B214" s="142"/>
      <c r="C214" s="174" t="s">
        <v>321</v>
      </c>
      <c r="D214" s="174" t="s">
        <v>310</v>
      </c>
      <c r="E214" s="175" t="s">
        <v>877</v>
      </c>
      <c r="F214" s="176" t="s">
        <v>878</v>
      </c>
      <c r="G214" s="177" t="s">
        <v>353</v>
      </c>
      <c r="H214" s="178">
        <v>1</v>
      </c>
      <c r="I214" s="179"/>
      <c r="J214" s="179">
        <f>ROUND(I214*H214,2)</f>
        <v>0</v>
      </c>
      <c r="K214" s="180"/>
      <c r="L214" s="181"/>
      <c r="M214" s="182" t="s">
        <v>1</v>
      </c>
      <c r="N214" s="183" t="s">
        <v>39</v>
      </c>
      <c r="O214" s="152">
        <v>0</v>
      </c>
      <c r="P214" s="152">
        <f>O214*H214</f>
        <v>0</v>
      </c>
      <c r="Q214" s="152">
        <v>0.095</v>
      </c>
      <c r="R214" s="152">
        <f>Q214*H214</f>
        <v>0.095</v>
      </c>
      <c r="S214" s="152">
        <v>0</v>
      </c>
      <c r="T214" s="153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220</v>
      </c>
      <c r="AT214" s="154" t="s">
        <v>310</v>
      </c>
      <c r="AU214" s="154" t="s">
        <v>84</v>
      </c>
      <c r="AY214" s="17" t="s">
        <v>172</v>
      </c>
      <c r="BE214" s="155">
        <f>IF(N214="základní",J214,0)</f>
        <v>0</v>
      </c>
      <c r="BF214" s="155">
        <f>IF(N214="snížená",J214,0)</f>
        <v>0</v>
      </c>
      <c r="BG214" s="155">
        <f>IF(N214="zákl. přenesená",J214,0)</f>
        <v>0</v>
      </c>
      <c r="BH214" s="155">
        <f>IF(N214="sníž. přenesená",J214,0)</f>
        <v>0</v>
      </c>
      <c r="BI214" s="155">
        <f>IF(N214="nulová",J214,0)</f>
        <v>0</v>
      </c>
      <c r="BJ214" s="17" t="s">
        <v>82</v>
      </c>
      <c r="BK214" s="155">
        <f>ROUND(I214*H214,2)</f>
        <v>0</v>
      </c>
      <c r="BL214" s="17" t="s">
        <v>178</v>
      </c>
      <c r="BM214" s="154" t="s">
        <v>879</v>
      </c>
    </row>
    <row r="215" spans="1:47" s="2" customFormat="1" ht="12">
      <c r="A215" s="29"/>
      <c r="B215" s="30"/>
      <c r="C215" s="29"/>
      <c r="D215" s="156" t="s">
        <v>180</v>
      </c>
      <c r="E215" s="29"/>
      <c r="F215" s="157" t="s">
        <v>880</v>
      </c>
      <c r="G215" s="29"/>
      <c r="H215" s="29"/>
      <c r="I215" s="29"/>
      <c r="J215" s="29"/>
      <c r="K215" s="29"/>
      <c r="L215" s="30"/>
      <c r="M215" s="158"/>
      <c r="N215" s="159"/>
      <c r="O215" s="55"/>
      <c r="P215" s="55"/>
      <c r="Q215" s="55"/>
      <c r="R215" s="55"/>
      <c r="S215" s="55"/>
      <c r="T215" s="56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T215" s="17" t="s">
        <v>180</v>
      </c>
      <c r="AU215" s="17" t="s">
        <v>84</v>
      </c>
    </row>
    <row r="216" spans="2:63" s="12" customFormat="1" ht="22.9" customHeight="1">
      <c r="B216" s="130"/>
      <c r="D216" s="131" t="s">
        <v>73</v>
      </c>
      <c r="E216" s="140" t="s">
        <v>200</v>
      </c>
      <c r="F216" s="140" t="s">
        <v>399</v>
      </c>
      <c r="J216" s="141">
        <f>BK216</f>
        <v>0</v>
      </c>
      <c r="L216" s="130"/>
      <c r="M216" s="134"/>
      <c r="N216" s="135"/>
      <c r="O216" s="135"/>
      <c r="P216" s="136">
        <f>SUM(P217:P222)</f>
        <v>1.8336</v>
      </c>
      <c r="Q216" s="135"/>
      <c r="R216" s="136">
        <f>SUM(R217:R222)</f>
        <v>0.688096</v>
      </c>
      <c r="S216" s="135"/>
      <c r="T216" s="137">
        <f>SUM(T217:T222)</f>
        <v>0</v>
      </c>
      <c r="AR216" s="131" t="s">
        <v>82</v>
      </c>
      <c r="AT216" s="138" t="s">
        <v>73</v>
      </c>
      <c r="AU216" s="138" t="s">
        <v>82</v>
      </c>
      <c r="AY216" s="131" t="s">
        <v>172</v>
      </c>
      <c r="BK216" s="139">
        <f>SUM(BK217:BK222)</f>
        <v>0</v>
      </c>
    </row>
    <row r="217" spans="1:65" s="2" customFormat="1" ht="21.75" customHeight="1">
      <c r="A217" s="29"/>
      <c r="B217" s="142"/>
      <c r="C217" s="143" t="s">
        <v>328</v>
      </c>
      <c r="D217" s="143" t="s">
        <v>174</v>
      </c>
      <c r="E217" s="144" t="s">
        <v>881</v>
      </c>
      <c r="F217" s="145" t="s">
        <v>882</v>
      </c>
      <c r="G217" s="146" t="s">
        <v>177</v>
      </c>
      <c r="H217" s="147">
        <v>3.2</v>
      </c>
      <c r="I217" s="148"/>
      <c r="J217" s="148">
        <f>ROUND(I217*H217,2)</f>
        <v>0</v>
      </c>
      <c r="K217" s="149"/>
      <c r="L217" s="30"/>
      <c r="M217" s="150" t="s">
        <v>1</v>
      </c>
      <c r="N217" s="151" t="s">
        <v>39</v>
      </c>
      <c r="O217" s="152">
        <v>0.573</v>
      </c>
      <c r="P217" s="152">
        <f>O217*H217</f>
        <v>1.8336</v>
      </c>
      <c r="Q217" s="152">
        <v>0.08003</v>
      </c>
      <c r="R217" s="152">
        <f>Q217*H217</f>
        <v>0.25609600000000005</v>
      </c>
      <c r="S217" s="152">
        <v>0</v>
      </c>
      <c r="T217" s="153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178</v>
      </c>
      <c r="AT217" s="154" t="s">
        <v>174</v>
      </c>
      <c r="AU217" s="154" t="s">
        <v>84</v>
      </c>
      <c r="AY217" s="17" t="s">
        <v>172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7" t="s">
        <v>82</v>
      </c>
      <c r="BK217" s="155">
        <f>ROUND(I217*H217,2)</f>
        <v>0</v>
      </c>
      <c r="BL217" s="17" t="s">
        <v>178</v>
      </c>
      <c r="BM217" s="154" t="s">
        <v>883</v>
      </c>
    </row>
    <row r="218" spans="1:47" s="2" customFormat="1" ht="39">
      <c r="A218" s="29"/>
      <c r="B218" s="30"/>
      <c r="C218" s="29"/>
      <c r="D218" s="156" t="s">
        <v>180</v>
      </c>
      <c r="E218" s="29"/>
      <c r="F218" s="157" t="s">
        <v>884</v>
      </c>
      <c r="G218" s="29"/>
      <c r="H218" s="29"/>
      <c r="I218" s="29"/>
      <c r="J218" s="29"/>
      <c r="K218" s="29"/>
      <c r="L218" s="30"/>
      <c r="M218" s="158"/>
      <c r="N218" s="159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180</v>
      </c>
      <c r="AU218" s="17" t="s">
        <v>84</v>
      </c>
    </row>
    <row r="219" spans="2:51" s="13" customFormat="1" ht="12">
      <c r="B219" s="160"/>
      <c r="D219" s="156" t="s">
        <v>182</v>
      </c>
      <c r="E219" s="161" t="s">
        <v>1</v>
      </c>
      <c r="F219" s="162" t="s">
        <v>885</v>
      </c>
      <c r="H219" s="163">
        <v>3.2</v>
      </c>
      <c r="L219" s="160"/>
      <c r="M219" s="164"/>
      <c r="N219" s="165"/>
      <c r="O219" s="165"/>
      <c r="P219" s="165"/>
      <c r="Q219" s="165"/>
      <c r="R219" s="165"/>
      <c r="S219" s="165"/>
      <c r="T219" s="166"/>
      <c r="AT219" s="161" t="s">
        <v>182</v>
      </c>
      <c r="AU219" s="161" t="s">
        <v>84</v>
      </c>
      <c r="AV219" s="13" t="s">
        <v>84</v>
      </c>
      <c r="AW219" s="13" t="s">
        <v>31</v>
      </c>
      <c r="AX219" s="13" t="s">
        <v>82</v>
      </c>
      <c r="AY219" s="161" t="s">
        <v>172</v>
      </c>
    </row>
    <row r="220" spans="1:65" s="2" customFormat="1" ht="16.5" customHeight="1">
      <c r="A220" s="29"/>
      <c r="B220" s="142"/>
      <c r="C220" s="174" t="s">
        <v>334</v>
      </c>
      <c r="D220" s="174" t="s">
        <v>310</v>
      </c>
      <c r="E220" s="175" t="s">
        <v>886</v>
      </c>
      <c r="F220" s="176" t="s">
        <v>887</v>
      </c>
      <c r="G220" s="177" t="s">
        <v>177</v>
      </c>
      <c r="H220" s="178">
        <v>3.84</v>
      </c>
      <c r="I220" s="179"/>
      <c r="J220" s="179">
        <f>ROUND(I220*H220,2)</f>
        <v>0</v>
      </c>
      <c r="K220" s="180"/>
      <c r="L220" s="181"/>
      <c r="M220" s="182" t="s">
        <v>1</v>
      </c>
      <c r="N220" s="183" t="s">
        <v>39</v>
      </c>
      <c r="O220" s="152">
        <v>0</v>
      </c>
      <c r="P220" s="152">
        <f>O220*H220</f>
        <v>0</v>
      </c>
      <c r="Q220" s="152">
        <v>0.1125</v>
      </c>
      <c r="R220" s="152">
        <f>Q220*H220</f>
        <v>0.432</v>
      </c>
      <c r="S220" s="152">
        <v>0</v>
      </c>
      <c r="T220" s="153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220</v>
      </c>
      <c r="AT220" s="154" t="s">
        <v>310</v>
      </c>
      <c r="AU220" s="154" t="s">
        <v>84</v>
      </c>
      <c r="AY220" s="17" t="s">
        <v>172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82</v>
      </c>
      <c r="BK220" s="155">
        <f>ROUND(I220*H220,2)</f>
        <v>0</v>
      </c>
      <c r="BL220" s="17" t="s">
        <v>178</v>
      </c>
      <c r="BM220" s="154" t="s">
        <v>888</v>
      </c>
    </row>
    <row r="221" spans="1:47" s="2" customFormat="1" ht="12">
      <c r="A221" s="29"/>
      <c r="B221" s="30"/>
      <c r="C221" s="29"/>
      <c r="D221" s="156" t="s">
        <v>180</v>
      </c>
      <c r="E221" s="29"/>
      <c r="F221" s="157" t="s">
        <v>887</v>
      </c>
      <c r="G221" s="29"/>
      <c r="H221" s="29"/>
      <c r="I221" s="29"/>
      <c r="J221" s="29"/>
      <c r="K221" s="29"/>
      <c r="L221" s="30"/>
      <c r="M221" s="158"/>
      <c r="N221" s="159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180</v>
      </c>
      <c r="AU221" s="17" t="s">
        <v>84</v>
      </c>
    </row>
    <row r="222" spans="2:51" s="13" customFormat="1" ht="12">
      <c r="B222" s="160"/>
      <c r="D222" s="156" t="s">
        <v>182</v>
      </c>
      <c r="F222" s="162" t="s">
        <v>889</v>
      </c>
      <c r="H222" s="163">
        <v>3.84</v>
      </c>
      <c r="L222" s="160"/>
      <c r="M222" s="164"/>
      <c r="N222" s="165"/>
      <c r="O222" s="165"/>
      <c r="P222" s="165"/>
      <c r="Q222" s="165"/>
      <c r="R222" s="165"/>
      <c r="S222" s="165"/>
      <c r="T222" s="166"/>
      <c r="AT222" s="161" t="s">
        <v>182</v>
      </c>
      <c r="AU222" s="161" t="s">
        <v>84</v>
      </c>
      <c r="AV222" s="13" t="s">
        <v>84</v>
      </c>
      <c r="AW222" s="13" t="s">
        <v>3</v>
      </c>
      <c r="AX222" s="13" t="s">
        <v>82</v>
      </c>
      <c r="AY222" s="161" t="s">
        <v>172</v>
      </c>
    </row>
    <row r="223" spans="2:63" s="12" customFormat="1" ht="22.9" customHeight="1">
      <c r="B223" s="130"/>
      <c r="D223" s="131" t="s">
        <v>73</v>
      </c>
      <c r="E223" s="140" t="s">
        <v>220</v>
      </c>
      <c r="F223" s="140" t="s">
        <v>890</v>
      </c>
      <c r="J223" s="141">
        <f>BK223</f>
        <v>0</v>
      </c>
      <c r="L223" s="130"/>
      <c r="M223" s="134"/>
      <c r="N223" s="135"/>
      <c r="O223" s="135"/>
      <c r="P223" s="136">
        <f>SUM(P224:P275)</f>
        <v>81.943</v>
      </c>
      <c r="Q223" s="135"/>
      <c r="R223" s="136">
        <f>SUM(R224:R275)</f>
        <v>13.1648612</v>
      </c>
      <c r="S223" s="135"/>
      <c r="T223" s="137">
        <f>SUM(T224:T275)</f>
        <v>2.74</v>
      </c>
      <c r="AR223" s="131" t="s">
        <v>82</v>
      </c>
      <c r="AT223" s="138" t="s">
        <v>73</v>
      </c>
      <c r="AU223" s="138" t="s">
        <v>82</v>
      </c>
      <c r="AY223" s="131" t="s">
        <v>172</v>
      </c>
      <c r="BK223" s="139">
        <f>SUM(BK224:BK275)</f>
        <v>0</v>
      </c>
    </row>
    <row r="224" spans="1:65" s="2" customFormat="1" ht="21.75" customHeight="1">
      <c r="A224" s="29"/>
      <c r="B224" s="142"/>
      <c r="C224" s="143" t="s">
        <v>339</v>
      </c>
      <c r="D224" s="143" t="s">
        <v>174</v>
      </c>
      <c r="E224" s="144" t="s">
        <v>891</v>
      </c>
      <c r="F224" s="145" t="s">
        <v>892</v>
      </c>
      <c r="G224" s="146" t="s">
        <v>209</v>
      </c>
      <c r="H224" s="147">
        <v>1.4</v>
      </c>
      <c r="I224" s="148"/>
      <c r="J224" s="148">
        <f>ROUND(I224*H224,2)</f>
        <v>0</v>
      </c>
      <c r="K224" s="149"/>
      <c r="L224" s="30"/>
      <c r="M224" s="150" t="s">
        <v>1</v>
      </c>
      <c r="N224" s="151" t="s">
        <v>39</v>
      </c>
      <c r="O224" s="152">
        <v>0.207</v>
      </c>
      <c r="P224" s="152">
        <f>O224*H224</f>
        <v>0.28979999999999995</v>
      </c>
      <c r="Q224" s="152">
        <v>1E-05</v>
      </c>
      <c r="R224" s="152">
        <f>Q224*H224</f>
        <v>1.4E-05</v>
      </c>
      <c r="S224" s="152">
        <v>0</v>
      </c>
      <c r="T224" s="153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178</v>
      </c>
      <c r="AT224" s="154" t="s">
        <v>174</v>
      </c>
      <c r="AU224" s="154" t="s">
        <v>84</v>
      </c>
      <c r="AY224" s="17" t="s">
        <v>172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7" t="s">
        <v>82</v>
      </c>
      <c r="BK224" s="155">
        <f>ROUND(I224*H224,2)</f>
        <v>0</v>
      </c>
      <c r="BL224" s="17" t="s">
        <v>178</v>
      </c>
      <c r="BM224" s="154" t="s">
        <v>893</v>
      </c>
    </row>
    <row r="225" spans="1:47" s="2" customFormat="1" ht="29.25">
      <c r="A225" s="29"/>
      <c r="B225" s="30"/>
      <c r="C225" s="29"/>
      <c r="D225" s="156" t="s">
        <v>180</v>
      </c>
      <c r="E225" s="29"/>
      <c r="F225" s="157" t="s">
        <v>894</v>
      </c>
      <c r="G225" s="29"/>
      <c r="H225" s="29"/>
      <c r="I225" s="29"/>
      <c r="J225" s="29"/>
      <c r="K225" s="29"/>
      <c r="L225" s="30"/>
      <c r="M225" s="158"/>
      <c r="N225" s="159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180</v>
      </c>
      <c r="AU225" s="17" t="s">
        <v>84</v>
      </c>
    </row>
    <row r="226" spans="2:51" s="13" customFormat="1" ht="12">
      <c r="B226" s="160"/>
      <c r="D226" s="156" t="s">
        <v>182</v>
      </c>
      <c r="E226" s="161" t="s">
        <v>1</v>
      </c>
      <c r="F226" s="162" t="s">
        <v>895</v>
      </c>
      <c r="H226" s="163">
        <v>1.4</v>
      </c>
      <c r="L226" s="160"/>
      <c r="M226" s="164"/>
      <c r="N226" s="165"/>
      <c r="O226" s="165"/>
      <c r="P226" s="165"/>
      <c r="Q226" s="165"/>
      <c r="R226" s="165"/>
      <c r="S226" s="165"/>
      <c r="T226" s="166"/>
      <c r="AT226" s="161" t="s">
        <v>182</v>
      </c>
      <c r="AU226" s="161" t="s">
        <v>84</v>
      </c>
      <c r="AV226" s="13" t="s">
        <v>84</v>
      </c>
      <c r="AW226" s="13" t="s">
        <v>31</v>
      </c>
      <c r="AX226" s="13" t="s">
        <v>82</v>
      </c>
      <c r="AY226" s="161" t="s">
        <v>172</v>
      </c>
    </row>
    <row r="227" spans="1:65" s="2" customFormat="1" ht="16.5" customHeight="1">
      <c r="A227" s="29"/>
      <c r="B227" s="142"/>
      <c r="C227" s="174" t="s">
        <v>344</v>
      </c>
      <c r="D227" s="174" t="s">
        <v>310</v>
      </c>
      <c r="E227" s="175" t="s">
        <v>896</v>
      </c>
      <c r="F227" s="176" t="s">
        <v>897</v>
      </c>
      <c r="G227" s="177" t="s">
        <v>353</v>
      </c>
      <c r="H227" s="178">
        <v>1</v>
      </c>
      <c r="I227" s="179"/>
      <c r="J227" s="179">
        <f>ROUND(I227*H227,2)</f>
        <v>0</v>
      </c>
      <c r="K227" s="180"/>
      <c r="L227" s="181"/>
      <c r="M227" s="182" t="s">
        <v>1</v>
      </c>
      <c r="N227" s="183" t="s">
        <v>39</v>
      </c>
      <c r="O227" s="152">
        <v>0</v>
      </c>
      <c r="P227" s="152">
        <f>O227*H227</f>
        <v>0</v>
      </c>
      <c r="Q227" s="152">
        <v>0.0012</v>
      </c>
      <c r="R227" s="152">
        <f>Q227*H227</f>
        <v>0.0012</v>
      </c>
      <c r="S227" s="152">
        <v>0</v>
      </c>
      <c r="T227" s="153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220</v>
      </c>
      <c r="AT227" s="154" t="s">
        <v>310</v>
      </c>
      <c r="AU227" s="154" t="s">
        <v>84</v>
      </c>
      <c r="AY227" s="17" t="s">
        <v>172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82</v>
      </c>
      <c r="BK227" s="155">
        <f>ROUND(I227*H227,2)</f>
        <v>0</v>
      </c>
      <c r="BL227" s="17" t="s">
        <v>178</v>
      </c>
      <c r="BM227" s="154" t="s">
        <v>898</v>
      </c>
    </row>
    <row r="228" spans="1:47" s="2" customFormat="1" ht="12">
      <c r="A228" s="29"/>
      <c r="B228" s="30"/>
      <c r="C228" s="29"/>
      <c r="D228" s="156" t="s">
        <v>180</v>
      </c>
      <c r="E228" s="29"/>
      <c r="F228" s="157" t="s">
        <v>897</v>
      </c>
      <c r="G228" s="29"/>
      <c r="H228" s="29"/>
      <c r="I228" s="29"/>
      <c r="J228" s="29"/>
      <c r="K228" s="29"/>
      <c r="L228" s="30"/>
      <c r="M228" s="158"/>
      <c r="N228" s="159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180</v>
      </c>
      <c r="AU228" s="17" t="s">
        <v>84</v>
      </c>
    </row>
    <row r="229" spans="1:65" s="2" customFormat="1" ht="16.5" customHeight="1">
      <c r="A229" s="29"/>
      <c r="B229" s="142"/>
      <c r="C229" s="174" t="s">
        <v>350</v>
      </c>
      <c r="D229" s="174" t="s">
        <v>310</v>
      </c>
      <c r="E229" s="175" t="s">
        <v>899</v>
      </c>
      <c r="F229" s="176" t="s">
        <v>900</v>
      </c>
      <c r="G229" s="177" t="s">
        <v>353</v>
      </c>
      <c r="H229" s="178">
        <v>1</v>
      </c>
      <c r="I229" s="179"/>
      <c r="J229" s="179">
        <f>ROUND(I229*H229,2)</f>
        <v>0</v>
      </c>
      <c r="K229" s="180"/>
      <c r="L229" s="181"/>
      <c r="M229" s="182" t="s">
        <v>1</v>
      </c>
      <c r="N229" s="183" t="s">
        <v>39</v>
      </c>
      <c r="O229" s="152">
        <v>0</v>
      </c>
      <c r="P229" s="152">
        <f>O229*H229</f>
        <v>0</v>
      </c>
      <c r="Q229" s="152">
        <v>0.0022</v>
      </c>
      <c r="R229" s="152">
        <f>Q229*H229</f>
        <v>0.0022</v>
      </c>
      <c r="S229" s="152">
        <v>0</v>
      </c>
      <c r="T229" s="153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220</v>
      </c>
      <c r="AT229" s="154" t="s">
        <v>310</v>
      </c>
      <c r="AU229" s="154" t="s">
        <v>84</v>
      </c>
      <c r="AY229" s="17" t="s">
        <v>172</v>
      </c>
      <c r="BE229" s="155">
        <f>IF(N229="základní",J229,0)</f>
        <v>0</v>
      </c>
      <c r="BF229" s="155">
        <f>IF(N229="snížená",J229,0)</f>
        <v>0</v>
      </c>
      <c r="BG229" s="155">
        <f>IF(N229="zákl. přenesená",J229,0)</f>
        <v>0</v>
      </c>
      <c r="BH229" s="155">
        <f>IF(N229="sníž. přenesená",J229,0)</f>
        <v>0</v>
      </c>
      <c r="BI229" s="155">
        <f>IF(N229="nulová",J229,0)</f>
        <v>0</v>
      </c>
      <c r="BJ229" s="17" t="s">
        <v>82</v>
      </c>
      <c r="BK229" s="155">
        <f>ROUND(I229*H229,2)</f>
        <v>0</v>
      </c>
      <c r="BL229" s="17" t="s">
        <v>178</v>
      </c>
      <c r="BM229" s="154" t="s">
        <v>901</v>
      </c>
    </row>
    <row r="230" spans="1:47" s="2" customFormat="1" ht="12">
      <c r="A230" s="29"/>
      <c r="B230" s="30"/>
      <c r="C230" s="29"/>
      <c r="D230" s="156" t="s">
        <v>180</v>
      </c>
      <c r="E230" s="29"/>
      <c r="F230" s="157" t="s">
        <v>900</v>
      </c>
      <c r="G230" s="29"/>
      <c r="H230" s="29"/>
      <c r="I230" s="29"/>
      <c r="J230" s="29"/>
      <c r="K230" s="29"/>
      <c r="L230" s="30"/>
      <c r="M230" s="158"/>
      <c r="N230" s="159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180</v>
      </c>
      <c r="AU230" s="17" t="s">
        <v>84</v>
      </c>
    </row>
    <row r="231" spans="1:65" s="2" customFormat="1" ht="21.75" customHeight="1">
      <c r="A231" s="29"/>
      <c r="B231" s="142"/>
      <c r="C231" s="143" t="s">
        <v>356</v>
      </c>
      <c r="D231" s="143" t="s">
        <v>174</v>
      </c>
      <c r="E231" s="144" t="s">
        <v>902</v>
      </c>
      <c r="F231" s="145" t="s">
        <v>903</v>
      </c>
      <c r="G231" s="146" t="s">
        <v>209</v>
      </c>
      <c r="H231" s="147">
        <v>7.1</v>
      </c>
      <c r="I231" s="148"/>
      <c r="J231" s="148">
        <f>ROUND(I231*H231,2)</f>
        <v>0</v>
      </c>
      <c r="K231" s="149"/>
      <c r="L231" s="30"/>
      <c r="M231" s="150" t="s">
        <v>1</v>
      </c>
      <c r="N231" s="151" t="s">
        <v>39</v>
      </c>
      <c r="O231" s="152">
        <v>0.292</v>
      </c>
      <c r="P231" s="152">
        <f>O231*H231</f>
        <v>2.0732</v>
      </c>
      <c r="Q231" s="152">
        <v>1E-05</v>
      </c>
      <c r="R231" s="152">
        <f>Q231*H231</f>
        <v>7.1E-05</v>
      </c>
      <c r="S231" s="152">
        <v>0</v>
      </c>
      <c r="T231" s="153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178</v>
      </c>
      <c r="AT231" s="154" t="s">
        <v>174</v>
      </c>
      <c r="AU231" s="154" t="s">
        <v>84</v>
      </c>
      <c r="AY231" s="17" t="s">
        <v>172</v>
      </c>
      <c r="BE231" s="155">
        <f>IF(N231="základní",J231,0)</f>
        <v>0</v>
      </c>
      <c r="BF231" s="155">
        <f>IF(N231="snížená",J231,0)</f>
        <v>0</v>
      </c>
      <c r="BG231" s="155">
        <f>IF(N231="zákl. přenesená",J231,0)</f>
        <v>0</v>
      </c>
      <c r="BH231" s="155">
        <f>IF(N231="sníž. přenesená",J231,0)</f>
        <v>0</v>
      </c>
      <c r="BI231" s="155">
        <f>IF(N231="nulová",J231,0)</f>
        <v>0</v>
      </c>
      <c r="BJ231" s="17" t="s">
        <v>82</v>
      </c>
      <c r="BK231" s="155">
        <f>ROUND(I231*H231,2)</f>
        <v>0</v>
      </c>
      <c r="BL231" s="17" t="s">
        <v>178</v>
      </c>
      <c r="BM231" s="154" t="s">
        <v>904</v>
      </c>
    </row>
    <row r="232" spans="2:51" s="13" customFormat="1" ht="22.5">
      <c r="B232" s="160"/>
      <c r="D232" s="156" t="s">
        <v>182</v>
      </c>
      <c r="E232" s="161" t="s">
        <v>1</v>
      </c>
      <c r="F232" s="162" t="s">
        <v>905</v>
      </c>
      <c r="H232" s="163">
        <v>4.1</v>
      </c>
      <c r="L232" s="160"/>
      <c r="M232" s="164"/>
      <c r="N232" s="165"/>
      <c r="O232" s="165"/>
      <c r="P232" s="165"/>
      <c r="Q232" s="165"/>
      <c r="R232" s="165"/>
      <c r="S232" s="165"/>
      <c r="T232" s="166"/>
      <c r="AT232" s="161" t="s">
        <v>182</v>
      </c>
      <c r="AU232" s="161" t="s">
        <v>84</v>
      </c>
      <c r="AV232" s="13" t="s">
        <v>84</v>
      </c>
      <c r="AW232" s="13" t="s">
        <v>31</v>
      </c>
      <c r="AX232" s="13" t="s">
        <v>74</v>
      </c>
      <c r="AY232" s="161" t="s">
        <v>172</v>
      </c>
    </row>
    <row r="233" spans="2:51" s="13" customFormat="1" ht="12">
      <c r="B233" s="160"/>
      <c r="D233" s="156" t="s">
        <v>182</v>
      </c>
      <c r="E233" s="161" t="s">
        <v>1</v>
      </c>
      <c r="F233" s="162" t="s">
        <v>906</v>
      </c>
      <c r="H233" s="163">
        <v>3</v>
      </c>
      <c r="L233" s="160"/>
      <c r="M233" s="164"/>
      <c r="N233" s="165"/>
      <c r="O233" s="165"/>
      <c r="P233" s="165"/>
      <c r="Q233" s="165"/>
      <c r="R233" s="165"/>
      <c r="S233" s="165"/>
      <c r="T233" s="166"/>
      <c r="AT233" s="161" t="s">
        <v>182</v>
      </c>
      <c r="AU233" s="161" t="s">
        <v>84</v>
      </c>
      <c r="AV233" s="13" t="s">
        <v>84</v>
      </c>
      <c r="AW233" s="13" t="s">
        <v>31</v>
      </c>
      <c r="AX233" s="13" t="s">
        <v>74</v>
      </c>
      <c r="AY233" s="161" t="s">
        <v>172</v>
      </c>
    </row>
    <row r="234" spans="2:51" s="14" customFormat="1" ht="12">
      <c r="B234" s="167"/>
      <c r="D234" s="156" t="s">
        <v>182</v>
      </c>
      <c r="E234" s="168" t="s">
        <v>1</v>
      </c>
      <c r="F234" s="169" t="s">
        <v>195</v>
      </c>
      <c r="H234" s="170">
        <v>7.1</v>
      </c>
      <c r="L234" s="167"/>
      <c r="M234" s="171"/>
      <c r="N234" s="172"/>
      <c r="O234" s="172"/>
      <c r="P234" s="172"/>
      <c r="Q234" s="172"/>
      <c r="R234" s="172"/>
      <c r="S234" s="172"/>
      <c r="T234" s="173"/>
      <c r="AT234" s="168" t="s">
        <v>182</v>
      </c>
      <c r="AU234" s="168" t="s">
        <v>84</v>
      </c>
      <c r="AV234" s="14" t="s">
        <v>178</v>
      </c>
      <c r="AW234" s="14" t="s">
        <v>31</v>
      </c>
      <c r="AX234" s="14" t="s">
        <v>82</v>
      </c>
      <c r="AY234" s="168" t="s">
        <v>172</v>
      </c>
    </row>
    <row r="235" spans="1:65" s="2" customFormat="1" ht="16.5" customHeight="1">
      <c r="A235" s="29"/>
      <c r="B235" s="142"/>
      <c r="C235" s="174" t="s">
        <v>361</v>
      </c>
      <c r="D235" s="174" t="s">
        <v>310</v>
      </c>
      <c r="E235" s="175" t="s">
        <v>907</v>
      </c>
      <c r="F235" s="176" t="s">
        <v>908</v>
      </c>
      <c r="G235" s="177" t="s">
        <v>209</v>
      </c>
      <c r="H235" s="178">
        <v>2</v>
      </c>
      <c r="I235" s="179"/>
      <c r="J235" s="179">
        <f>ROUND(I235*H235,2)</f>
        <v>0</v>
      </c>
      <c r="K235" s="180"/>
      <c r="L235" s="181"/>
      <c r="M235" s="182" t="s">
        <v>1</v>
      </c>
      <c r="N235" s="183" t="s">
        <v>39</v>
      </c>
      <c r="O235" s="152">
        <v>0</v>
      </c>
      <c r="P235" s="152">
        <f>O235*H235</f>
        <v>0</v>
      </c>
      <c r="Q235" s="152">
        <v>0.00294</v>
      </c>
      <c r="R235" s="152">
        <f>Q235*H235</f>
        <v>0.00588</v>
      </c>
      <c r="S235" s="152">
        <v>0</v>
      </c>
      <c r="T235" s="153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220</v>
      </c>
      <c r="AT235" s="154" t="s">
        <v>310</v>
      </c>
      <c r="AU235" s="154" t="s">
        <v>84</v>
      </c>
      <c r="AY235" s="17" t="s">
        <v>172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7" t="s">
        <v>82</v>
      </c>
      <c r="BK235" s="155">
        <f>ROUND(I235*H235,2)</f>
        <v>0</v>
      </c>
      <c r="BL235" s="17" t="s">
        <v>178</v>
      </c>
      <c r="BM235" s="154" t="s">
        <v>909</v>
      </c>
    </row>
    <row r="236" spans="1:65" s="2" customFormat="1" ht="16.5" customHeight="1">
      <c r="A236" s="29"/>
      <c r="B236" s="142"/>
      <c r="C236" s="174" t="s">
        <v>366</v>
      </c>
      <c r="D236" s="174" t="s">
        <v>310</v>
      </c>
      <c r="E236" s="175" t="s">
        <v>910</v>
      </c>
      <c r="F236" s="176" t="s">
        <v>911</v>
      </c>
      <c r="G236" s="177" t="s">
        <v>209</v>
      </c>
      <c r="H236" s="178">
        <v>5</v>
      </c>
      <c r="I236" s="179"/>
      <c r="J236" s="179">
        <f>ROUND(I236*H236,2)</f>
        <v>0</v>
      </c>
      <c r="K236" s="180"/>
      <c r="L236" s="181"/>
      <c r="M236" s="182" t="s">
        <v>1</v>
      </c>
      <c r="N236" s="183" t="s">
        <v>39</v>
      </c>
      <c r="O236" s="152">
        <v>0</v>
      </c>
      <c r="P236" s="152">
        <f>O236*H236</f>
        <v>0</v>
      </c>
      <c r="Q236" s="152">
        <v>0.00267</v>
      </c>
      <c r="R236" s="152">
        <f>Q236*H236</f>
        <v>0.01335</v>
      </c>
      <c r="S236" s="152">
        <v>0</v>
      </c>
      <c r="T236" s="153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220</v>
      </c>
      <c r="AT236" s="154" t="s">
        <v>310</v>
      </c>
      <c r="AU236" s="154" t="s">
        <v>84</v>
      </c>
      <c r="AY236" s="17" t="s">
        <v>172</v>
      </c>
      <c r="BE236" s="155">
        <f>IF(N236="základní",J236,0)</f>
        <v>0</v>
      </c>
      <c r="BF236" s="155">
        <f>IF(N236="snížená",J236,0)</f>
        <v>0</v>
      </c>
      <c r="BG236" s="155">
        <f>IF(N236="zákl. přenesená",J236,0)</f>
        <v>0</v>
      </c>
      <c r="BH236" s="155">
        <f>IF(N236="sníž. přenesená",J236,0)</f>
        <v>0</v>
      </c>
      <c r="BI236" s="155">
        <f>IF(N236="nulová",J236,0)</f>
        <v>0</v>
      </c>
      <c r="BJ236" s="17" t="s">
        <v>82</v>
      </c>
      <c r="BK236" s="155">
        <f>ROUND(I236*H236,2)</f>
        <v>0</v>
      </c>
      <c r="BL236" s="17" t="s">
        <v>178</v>
      </c>
      <c r="BM236" s="154" t="s">
        <v>912</v>
      </c>
    </row>
    <row r="237" spans="1:65" s="2" customFormat="1" ht="16.5" customHeight="1">
      <c r="A237" s="29"/>
      <c r="B237" s="142"/>
      <c r="C237" s="174" t="s">
        <v>371</v>
      </c>
      <c r="D237" s="174" t="s">
        <v>310</v>
      </c>
      <c r="E237" s="175" t="s">
        <v>913</v>
      </c>
      <c r="F237" s="176" t="s">
        <v>914</v>
      </c>
      <c r="G237" s="177" t="s">
        <v>353</v>
      </c>
      <c r="H237" s="178">
        <v>6</v>
      </c>
      <c r="I237" s="179"/>
      <c r="J237" s="179">
        <f>ROUND(I237*H237,2)</f>
        <v>0</v>
      </c>
      <c r="K237" s="180"/>
      <c r="L237" s="181"/>
      <c r="M237" s="182" t="s">
        <v>1</v>
      </c>
      <c r="N237" s="183" t="s">
        <v>39</v>
      </c>
      <c r="O237" s="152">
        <v>0</v>
      </c>
      <c r="P237" s="152">
        <f>O237*H237</f>
        <v>0</v>
      </c>
      <c r="Q237" s="152">
        <v>0.0009</v>
      </c>
      <c r="R237" s="152">
        <f>Q237*H237</f>
        <v>0.0054</v>
      </c>
      <c r="S237" s="152">
        <v>0</v>
      </c>
      <c r="T237" s="153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220</v>
      </c>
      <c r="AT237" s="154" t="s">
        <v>310</v>
      </c>
      <c r="AU237" s="154" t="s">
        <v>84</v>
      </c>
      <c r="AY237" s="17" t="s">
        <v>172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7" t="s">
        <v>82</v>
      </c>
      <c r="BK237" s="155">
        <f>ROUND(I237*H237,2)</f>
        <v>0</v>
      </c>
      <c r="BL237" s="17" t="s">
        <v>178</v>
      </c>
      <c r="BM237" s="154" t="s">
        <v>915</v>
      </c>
    </row>
    <row r="238" spans="1:65" s="2" customFormat="1" ht="21.75" customHeight="1">
      <c r="A238" s="29"/>
      <c r="B238" s="142"/>
      <c r="C238" s="143" t="s">
        <v>376</v>
      </c>
      <c r="D238" s="143" t="s">
        <v>174</v>
      </c>
      <c r="E238" s="144" t="s">
        <v>916</v>
      </c>
      <c r="F238" s="145" t="s">
        <v>917</v>
      </c>
      <c r="G238" s="146" t="s">
        <v>209</v>
      </c>
      <c r="H238" s="147">
        <v>43</v>
      </c>
      <c r="I238" s="148"/>
      <c r="J238" s="148">
        <f>ROUND(I238*H238,2)</f>
        <v>0</v>
      </c>
      <c r="K238" s="149"/>
      <c r="L238" s="30"/>
      <c r="M238" s="150" t="s">
        <v>1</v>
      </c>
      <c r="N238" s="151" t="s">
        <v>39</v>
      </c>
      <c r="O238" s="152">
        <v>0.462</v>
      </c>
      <c r="P238" s="152">
        <f>O238*H238</f>
        <v>19.866</v>
      </c>
      <c r="Q238" s="152">
        <v>2E-05</v>
      </c>
      <c r="R238" s="152">
        <f>Q238*H238</f>
        <v>0.0008600000000000001</v>
      </c>
      <c r="S238" s="152">
        <v>0</v>
      </c>
      <c r="T238" s="153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178</v>
      </c>
      <c r="AT238" s="154" t="s">
        <v>174</v>
      </c>
      <c r="AU238" s="154" t="s">
        <v>84</v>
      </c>
      <c r="AY238" s="17" t="s">
        <v>172</v>
      </c>
      <c r="BE238" s="155">
        <f>IF(N238="základní",J238,0)</f>
        <v>0</v>
      </c>
      <c r="BF238" s="155">
        <f>IF(N238="snížená",J238,0)</f>
        <v>0</v>
      </c>
      <c r="BG238" s="155">
        <f>IF(N238="zákl. přenesená",J238,0)</f>
        <v>0</v>
      </c>
      <c r="BH238" s="155">
        <f>IF(N238="sníž. přenesená",J238,0)</f>
        <v>0</v>
      </c>
      <c r="BI238" s="155">
        <f>IF(N238="nulová",J238,0)</f>
        <v>0</v>
      </c>
      <c r="BJ238" s="17" t="s">
        <v>82</v>
      </c>
      <c r="BK238" s="155">
        <f>ROUND(I238*H238,2)</f>
        <v>0</v>
      </c>
      <c r="BL238" s="17" t="s">
        <v>178</v>
      </c>
      <c r="BM238" s="154" t="s">
        <v>918</v>
      </c>
    </row>
    <row r="239" spans="1:65" s="2" customFormat="1" ht="21.75" customHeight="1">
      <c r="A239" s="29"/>
      <c r="B239" s="142"/>
      <c r="C239" s="174" t="s">
        <v>381</v>
      </c>
      <c r="D239" s="174" t="s">
        <v>310</v>
      </c>
      <c r="E239" s="175" t="s">
        <v>919</v>
      </c>
      <c r="F239" s="176" t="s">
        <v>920</v>
      </c>
      <c r="G239" s="177" t="s">
        <v>209</v>
      </c>
      <c r="H239" s="178">
        <v>43.86</v>
      </c>
      <c r="I239" s="179"/>
      <c r="J239" s="179">
        <f>ROUND(I239*H239,2)</f>
        <v>0</v>
      </c>
      <c r="K239" s="180"/>
      <c r="L239" s="181"/>
      <c r="M239" s="182" t="s">
        <v>1</v>
      </c>
      <c r="N239" s="183" t="s">
        <v>39</v>
      </c>
      <c r="O239" s="152">
        <v>0</v>
      </c>
      <c r="P239" s="152">
        <f>O239*H239</f>
        <v>0</v>
      </c>
      <c r="Q239" s="152">
        <v>0.00167</v>
      </c>
      <c r="R239" s="152">
        <f>Q239*H239</f>
        <v>0.0732462</v>
      </c>
      <c r="S239" s="152">
        <v>0</v>
      </c>
      <c r="T239" s="153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4" t="s">
        <v>220</v>
      </c>
      <c r="AT239" s="154" t="s">
        <v>310</v>
      </c>
      <c r="AU239" s="154" t="s">
        <v>84</v>
      </c>
      <c r="AY239" s="17" t="s">
        <v>172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7" t="s">
        <v>82</v>
      </c>
      <c r="BK239" s="155">
        <f>ROUND(I239*H239,2)</f>
        <v>0</v>
      </c>
      <c r="BL239" s="17" t="s">
        <v>178</v>
      </c>
      <c r="BM239" s="154" t="s">
        <v>921</v>
      </c>
    </row>
    <row r="240" spans="1:47" s="2" customFormat="1" ht="12">
      <c r="A240" s="29"/>
      <c r="B240" s="30"/>
      <c r="C240" s="29"/>
      <c r="D240" s="156" t="s">
        <v>180</v>
      </c>
      <c r="E240" s="29"/>
      <c r="F240" s="157" t="s">
        <v>920</v>
      </c>
      <c r="G240" s="29"/>
      <c r="H240" s="29"/>
      <c r="I240" s="29"/>
      <c r="J240" s="29"/>
      <c r="K240" s="29"/>
      <c r="L240" s="30"/>
      <c r="M240" s="158"/>
      <c r="N240" s="159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180</v>
      </c>
      <c r="AU240" s="17" t="s">
        <v>84</v>
      </c>
    </row>
    <row r="241" spans="2:51" s="13" customFormat="1" ht="12">
      <c r="B241" s="160"/>
      <c r="D241" s="156" t="s">
        <v>182</v>
      </c>
      <c r="F241" s="162" t="s">
        <v>922</v>
      </c>
      <c r="H241" s="163">
        <v>43.86</v>
      </c>
      <c r="L241" s="160"/>
      <c r="M241" s="164"/>
      <c r="N241" s="165"/>
      <c r="O241" s="165"/>
      <c r="P241" s="165"/>
      <c r="Q241" s="165"/>
      <c r="R241" s="165"/>
      <c r="S241" s="165"/>
      <c r="T241" s="166"/>
      <c r="AT241" s="161" t="s">
        <v>182</v>
      </c>
      <c r="AU241" s="161" t="s">
        <v>84</v>
      </c>
      <c r="AV241" s="13" t="s">
        <v>84</v>
      </c>
      <c r="AW241" s="13" t="s">
        <v>3</v>
      </c>
      <c r="AX241" s="13" t="s">
        <v>82</v>
      </c>
      <c r="AY241" s="161" t="s">
        <v>172</v>
      </c>
    </row>
    <row r="242" spans="1:65" s="2" customFormat="1" ht="16.5" customHeight="1">
      <c r="A242" s="29"/>
      <c r="B242" s="142"/>
      <c r="C242" s="174" t="s">
        <v>386</v>
      </c>
      <c r="D242" s="174" t="s">
        <v>310</v>
      </c>
      <c r="E242" s="175" t="s">
        <v>923</v>
      </c>
      <c r="F242" s="176" t="s">
        <v>924</v>
      </c>
      <c r="G242" s="177" t="s">
        <v>353</v>
      </c>
      <c r="H242" s="178">
        <v>1</v>
      </c>
      <c r="I242" s="179"/>
      <c r="J242" s="179">
        <f>ROUND(I242*H242,2)</f>
        <v>0</v>
      </c>
      <c r="K242" s="180"/>
      <c r="L242" s="181"/>
      <c r="M242" s="182" t="s">
        <v>1</v>
      </c>
      <c r="N242" s="183" t="s">
        <v>39</v>
      </c>
      <c r="O242" s="152">
        <v>0</v>
      </c>
      <c r="P242" s="152">
        <f>O242*H242</f>
        <v>0</v>
      </c>
      <c r="Q242" s="152">
        <v>0.0012</v>
      </c>
      <c r="R242" s="152">
        <f>Q242*H242</f>
        <v>0.0012</v>
      </c>
      <c r="S242" s="152">
        <v>0</v>
      </c>
      <c r="T242" s="153">
        <f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220</v>
      </c>
      <c r="AT242" s="154" t="s">
        <v>310</v>
      </c>
      <c r="AU242" s="154" t="s">
        <v>84</v>
      </c>
      <c r="AY242" s="17" t="s">
        <v>172</v>
      </c>
      <c r="BE242" s="155">
        <f>IF(N242="základní",J242,0)</f>
        <v>0</v>
      </c>
      <c r="BF242" s="155">
        <f>IF(N242="snížená",J242,0)</f>
        <v>0</v>
      </c>
      <c r="BG242" s="155">
        <f>IF(N242="zákl. přenesená",J242,0)</f>
        <v>0</v>
      </c>
      <c r="BH242" s="155">
        <f>IF(N242="sníž. přenesená",J242,0)</f>
        <v>0</v>
      </c>
      <c r="BI242" s="155">
        <f>IF(N242="nulová",J242,0)</f>
        <v>0</v>
      </c>
      <c r="BJ242" s="17" t="s">
        <v>82</v>
      </c>
      <c r="BK242" s="155">
        <f>ROUND(I242*H242,2)</f>
        <v>0</v>
      </c>
      <c r="BL242" s="17" t="s">
        <v>178</v>
      </c>
      <c r="BM242" s="154" t="s">
        <v>925</v>
      </c>
    </row>
    <row r="243" spans="1:47" s="2" customFormat="1" ht="12">
      <c r="A243" s="29"/>
      <c r="B243" s="30"/>
      <c r="C243" s="29"/>
      <c r="D243" s="156" t="s">
        <v>180</v>
      </c>
      <c r="E243" s="29"/>
      <c r="F243" s="157" t="s">
        <v>924</v>
      </c>
      <c r="G243" s="29"/>
      <c r="H243" s="29"/>
      <c r="I243" s="29"/>
      <c r="J243" s="29"/>
      <c r="K243" s="29"/>
      <c r="L243" s="30"/>
      <c r="M243" s="158"/>
      <c r="N243" s="159"/>
      <c r="O243" s="55"/>
      <c r="P243" s="55"/>
      <c r="Q243" s="55"/>
      <c r="R243" s="55"/>
      <c r="S243" s="55"/>
      <c r="T243" s="56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T243" s="17" t="s">
        <v>180</v>
      </c>
      <c r="AU243" s="17" t="s">
        <v>84</v>
      </c>
    </row>
    <row r="244" spans="1:65" s="2" customFormat="1" ht="21.75" customHeight="1">
      <c r="A244" s="29"/>
      <c r="B244" s="142"/>
      <c r="C244" s="143" t="s">
        <v>390</v>
      </c>
      <c r="D244" s="143" t="s">
        <v>174</v>
      </c>
      <c r="E244" s="144" t="s">
        <v>926</v>
      </c>
      <c r="F244" s="145" t="s">
        <v>927</v>
      </c>
      <c r="G244" s="146" t="s">
        <v>353</v>
      </c>
      <c r="H244" s="147">
        <v>2</v>
      </c>
      <c r="I244" s="148"/>
      <c r="J244" s="148">
        <f aca="true" t="shared" si="0" ref="J244:J252">ROUND(I244*H244,2)</f>
        <v>0</v>
      </c>
      <c r="K244" s="149"/>
      <c r="L244" s="30"/>
      <c r="M244" s="150" t="s">
        <v>1</v>
      </c>
      <c r="N244" s="151" t="s">
        <v>39</v>
      </c>
      <c r="O244" s="152">
        <v>0.667</v>
      </c>
      <c r="P244" s="152">
        <f aca="true" t="shared" si="1" ref="P244:P252">O244*H244</f>
        <v>1.334</v>
      </c>
      <c r="Q244" s="152">
        <v>0.11045</v>
      </c>
      <c r="R244" s="152">
        <f aca="true" t="shared" si="2" ref="R244:R252">Q244*H244</f>
        <v>0.2209</v>
      </c>
      <c r="S244" s="152">
        <v>0</v>
      </c>
      <c r="T244" s="153">
        <f aca="true" t="shared" si="3" ref="T244:T252"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178</v>
      </c>
      <c r="AT244" s="154" t="s">
        <v>174</v>
      </c>
      <c r="AU244" s="154" t="s">
        <v>84</v>
      </c>
      <c r="AY244" s="17" t="s">
        <v>172</v>
      </c>
      <c r="BE244" s="155">
        <f aca="true" t="shared" si="4" ref="BE244:BE252">IF(N244="základní",J244,0)</f>
        <v>0</v>
      </c>
      <c r="BF244" s="155">
        <f aca="true" t="shared" si="5" ref="BF244:BF252">IF(N244="snížená",J244,0)</f>
        <v>0</v>
      </c>
      <c r="BG244" s="155">
        <f aca="true" t="shared" si="6" ref="BG244:BG252">IF(N244="zákl. přenesená",J244,0)</f>
        <v>0</v>
      </c>
      <c r="BH244" s="155">
        <f aca="true" t="shared" si="7" ref="BH244:BH252">IF(N244="sníž. přenesená",J244,0)</f>
        <v>0</v>
      </c>
      <c r="BI244" s="155">
        <f aca="true" t="shared" si="8" ref="BI244:BI252">IF(N244="nulová",J244,0)</f>
        <v>0</v>
      </c>
      <c r="BJ244" s="17" t="s">
        <v>82</v>
      </c>
      <c r="BK244" s="155">
        <f aca="true" t="shared" si="9" ref="BK244:BK252">ROUND(I244*H244,2)</f>
        <v>0</v>
      </c>
      <c r="BL244" s="17" t="s">
        <v>178</v>
      </c>
      <c r="BM244" s="154" t="s">
        <v>928</v>
      </c>
    </row>
    <row r="245" spans="1:65" s="2" customFormat="1" ht="21.75" customHeight="1">
      <c r="A245" s="29"/>
      <c r="B245" s="142"/>
      <c r="C245" s="143" t="s">
        <v>394</v>
      </c>
      <c r="D245" s="143" t="s">
        <v>174</v>
      </c>
      <c r="E245" s="144" t="s">
        <v>929</v>
      </c>
      <c r="F245" s="145" t="s">
        <v>930</v>
      </c>
      <c r="G245" s="146" t="s">
        <v>353</v>
      </c>
      <c r="H245" s="147">
        <v>2</v>
      </c>
      <c r="I245" s="148"/>
      <c r="J245" s="148">
        <f t="shared" si="0"/>
        <v>0</v>
      </c>
      <c r="K245" s="149"/>
      <c r="L245" s="30"/>
      <c r="M245" s="150" t="s">
        <v>1</v>
      </c>
      <c r="N245" s="151" t="s">
        <v>39</v>
      </c>
      <c r="O245" s="152">
        <v>0.083</v>
      </c>
      <c r="P245" s="152">
        <f t="shared" si="1"/>
        <v>0.166</v>
      </c>
      <c r="Q245" s="152">
        <v>0.01212</v>
      </c>
      <c r="R245" s="152">
        <f t="shared" si="2"/>
        <v>0.02424</v>
      </c>
      <c r="S245" s="152">
        <v>0</v>
      </c>
      <c r="T245" s="153">
        <f t="shared" si="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178</v>
      </c>
      <c r="AT245" s="154" t="s">
        <v>174</v>
      </c>
      <c r="AU245" s="154" t="s">
        <v>84</v>
      </c>
      <c r="AY245" s="17" t="s">
        <v>172</v>
      </c>
      <c r="BE245" s="155">
        <f t="shared" si="4"/>
        <v>0</v>
      </c>
      <c r="BF245" s="155">
        <f t="shared" si="5"/>
        <v>0</v>
      </c>
      <c r="BG245" s="155">
        <f t="shared" si="6"/>
        <v>0</v>
      </c>
      <c r="BH245" s="155">
        <f t="shared" si="7"/>
        <v>0</v>
      </c>
      <c r="BI245" s="155">
        <f t="shared" si="8"/>
        <v>0</v>
      </c>
      <c r="BJ245" s="17" t="s">
        <v>82</v>
      </c>
      <c r="BK245" s="155">
        <f t="shared" si="9"/>
        <v>0</v>
      </c>
      <c r="BL245" s="17" t="s">
        <v>178</v>
      </c>
      <c r="BM245" s="154" t="s">
        <v>931</v>
      </c>
    </row>
    <row r="246" spans="1:65" s="2" customFormat="1" ht="21.75" customHeight="1">
      <c r="A246" s="29"/>
      <c r="B246" s="142"/>
      <c r="C246" s="143" t="s">
        <v>400</v>
      </c>
      <c r="D246" s="143" t="s">
        <v>174</v>
      </c>
      <c r="E246" s="144" t="s">
        <v>932</v>
      </c>
      <c r="F246" s="145" t="s">
        <v>933</v>
      </c>
      <c r="G246" s="146" t="s">
        <v>353</v>
      </c>
      <c r="H246" s="147">
        <v>2</v>
      </c>
      <c r="I246" s="148"/>
      <c r="J246" s="148">
        <f t="shared" si="0"/>
        <v>0</v>
      </c>
      <c r="K246" s="149"/>
      <c r="L246" s="30"/>
      <c r="M246" s="150" t="s">
        <v>1</v>
      </c>
      <c r="N246" s="151" t="s">
        <v>39</v>
      </c>
      <c r="O246" s="152">
        <v>0.333</v>
      </c>
      <c r="P246" s="152">
        <f t="shared" si="1"/>
        <v>0.666</v>
      </c>
      <c r="Q246" s="152">
        <v>0</v>
      </c>
      <c r="R246" s="152">
        <f t="shared" si="2"/>
        <v>0</v>
      </c>
      <c r="S246" s="152">
        <v>0</v>
      </c>
      <c r="T246" s="153">
        <f t="shared" si="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178</v>
      </c>
      <c r="AT246" s="154" t="s">
        <v>174</v>
      </c>
      <c r="AU246" s="154" t="s">
        <v>84</v>
      </c>
      <c r="AY246" s="17" t="s">
        <v>172</v>
      </c>
      <c r="BE246" s="155">
        <f t="shared" si="4"/>
        <v>0</v>
      </c>
      <c r="BF246" s="155">
        <f t="shared" si="5"/>
        <v>0</v>
      </c>
      <c r="BG246" s="155">
        <f t="shared" si="6"/>
        <v>0</v>
      </c>
      <c r="BH246" s="155">
        <f t="shared" si="7"/>
        <v>0</v>
      </c>
      <c r="BI246" s="155">
        <f t="shared" si="8"/>
        <v>0</v>
      </c>
      <c r="BJ246" s="17" t="s">
        <v>82</v>
      </c>
      <c r="BK246" s="155">
        <f t="shared" si="9"/>
        <v>0</v>
      </c>
      <c r="BL246" s="17" t="s">
        <v>178</v>
      </c>
      <c r="BM246" s="154" t="s">
        <v>934</v>
      </c>
    </row>
    <row r="247" spans="1:65" s="2" customFormat="1" ht="21.75" customHeight="1">
      <c r="A247" s="29"/>
      <c r="B247" s="142"/>
      <c r="C247" s="143" t="s">
        <v>405</v>
      </c>
      <c r="D247" s="143" t="s">
        <v>174</v>
      </c>
      <c r="E247" s="144" t="s">
        <v>935</v>
      </c>
      <c r="F247" s="145" t="s">
        <v>936</v>
      </c>
      <c r="G247" s="146" t="s">
        <v>353</v>
      </c>
      <c r="H247" s="147">
        <v>2</v>
      </c>
      <c r="I247" s="148"/>
      <c r="J247" s="148">
        <f t="shared" si="0"/>
        <v>0</v>
      </c>
      <c r="K247" s="149"/>
      <c r="L247" s="30"/>
      <c r="M247" s="150" t="s">
        <v>1</v>
      </c>
      <c r="N247" s="151" t="s">
        <v>39</v>
      </c>
      <c r="O247" s="152">
        <v>0.999</v>
      </c>
      <c r="P247" s="152">
        <f t="shared" si="1"/>
        <v>1.998</v>
      </c>
      <c r="Q247" s="152">
        <v>0.11514</v>
      </c>
      <c r="R247" s="152">
        <f t="shared" si="2"/>
        <v>0.23028</v>
      </c>
      <c r="S247" s="152">
        <v>0</v>
      </c>
      <c r="T247" s="153">
        <f t="shared" si="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178</v>
      </c>
      <c r="AT247" s="154" t="s">
        <v>174</v>
      </c>
      <c r="AU247" s="154" t="s">
        <v>84</v>
      </c>
      <c r="AY247" s="17" t="s">
        <v>172</v>
      </c>
      <c r="BE247" s="155">
        <f t="shared" si="4"/>
        <v>0</v>
      </c>
      <c r="BF247" s="155">
        <f t="shared" si="5"/>
        <v>0</v>
      </c>
      <c r="BG247" s="155">
        <f t="shared" si="6"/>
        <v>0</v>
      </c>
      <c r="BH247" s="155">
        <f t="shared" si="7"/>
        <v>0</v>
      </c>
      <c r="BI247" s="155">
        <f t="shared" si="8"/>
        <v>0</v>
      </c>
      <c r="BJ247" s="17" t="s">
        <v>82</v>
      </c>
      <c r="BK247" s="155">
        <f t="shared" si="9"/>
        <v>0</v>
      </c>
      <c r="BL247" s="17" t="s">
        <v>178</v>
      </c>
      <c r="BM247" s="154" t="s">
        <v>937</v>
      </c>
    </row>
    <row r="248" spans="1:65" s="2" customFormat="1" ht="21.75" customHeight="1">
      <c r="A248" s="29"/>
      <c r="B248" s="142"/>
      <c r="C248" s="143" t="s">
        <v>409</v>
      </c>
      <c r="D248" s="143" t="s">
        <v>174</v>
      </c>
      <c r="E248" s="144" t="s">
        <v>938</v>
      </c>
      <c r="F248" s="145" t="s">
        <v>939</v>
      </c>
      <c r="G248" s="146" t="s">
        <v>353</v>
      </c>
      <c r="H248" s="147">
        <v>3</v>
      </c>
      <c r="I248" s="148"/>
      <c r="J248" s="148">
        <f t="shared" si="0"/>
        <v>0</v>
      </c>
      <c r="K248" s="149"/>
      <c r="L248" s="30"/>
      <c r="M248" s="150" t="s">
        <v>1</v>
      </c>
      <c r="N248" s="151" t="s">
        <v>39</v>
      </c>
      <c r="O248" s="152">
        <v>4.198</v>
      </c>
      <c r="P248" s="152">
        <f t="shared" si="1"/>
        <v>12.594000000000001</v>
      </c>
      <c r="Q248" s="152">
        <v>0.3409</v>
      </c>
      <c r="R248" s="152">
        <f t="shared" si="2"/>
        <v>1.0227</v>
      </c>
      <c r="S248" s="152">
        <v>0</v>
      </c>
      <c r="T248" s="153">
        <f t="shared" si="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4" t="s">
        <v>178</v>
      </c>
      <c r="AT248" s="154" t="s">
        <v>174</v>
      </c>
      <c r="AU248" s="154" t="s">
        <v>84</v>
      </c>
      <c r="AY248" s="17" t="s">
        <v>172</v>
      </c>
      <c r="BE248" s="155">
        <f t="shared" si="4"/>
        <v>0</v>
      </c>
      <c r="BF248" s="155">
        <f t="shared" si="5"/>
        <v>0</v>
      </c>
      <c r="BG248" s="155">
        <f t="shared" si="6"/>
        <v>0</v>
      </c>
      <c r="BH248" s="155">
        <f t="shared" si="7"/>
        <v>0</v>
      </c>
      <c r="BI248" s="155">
        <f t="shared" si="8"/>
        <v>0</v>
      </c>
      <c r="BJ248" s="17" t="s">
        <v>82</v>
      </c>
      <c r="BK248" s="155">
        <f t="shared" si="9"/>
        <v>0</v>
      </c>
      <c r="BL248" s="17" t="s">
        <v>178</v>
      </c>
      <c r="BM248" s="154" t="s">
        <v>940</v>
      </c>
    </row>
    <row r="249" spans="1:65" s="2" customFormat="1" ht="21.75" customHeight="1">
      <c r="A249" s="29"/>
      <c r="B249" s="142"/>
      <c r="C249" s="174" t="s">
        <v>416</v>
      </c>
      <c r="D249" s="174" t="s">
        <v>310</v>
      </c>
      <c r="E249" s="175" t="s">
        <v>941</v>
      </c>
      <c r="F249" s="176" t="s">
        <v>942</v>
      </c>
      <c r="G249" s="177" t="s">
        <v>353</v>
      </c>
      <c r="H249" s="178">
        <v>3</v>
      </c>
      <c r="I249" s="179"/>
      <c r="J249" s="179">
        <f t="shared" si="0"/>
        <v>0</v>
      </c>
      <c r="K249" s="180"/>
      <c r="L249" s="181"/>
      <c r="M249" s="182" t="s">
        <v>1</v>
      </c>
      <c r="N249" s="183" t="s">
        <v>39</v>
      </c>
      <c r="O249" s="152">
        <v>0</v>
      </c>
      <c r="P249" s="152">
        <f t="shared" si="1"/>
        <v>0</v>
      </c>
      <c r="Q249" s="152">
        <v>0.072</v>
      </c>
      <c r="R249" s="152">
        <f t="shared" si="2"/>
        <v>0.21599999999999997</v>
      </c>
      <c r="S249" s="152">
        <v>0</v>
      </c>
      <c r="T249" s="153">
        <f t="shared" si="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4" t="s">
        <v>220</v>
      </c>
      <c r="AT249" s="154" t="s">
        <v>310</v>
      </c>
      <c r="AU249" s="154" t="s">
        <v>84</v>
      </c>
      <c r="AY249" s="17" t="s">
        <v>172</v>
      </c>
      <c r="BE249" s="155">
        <f t="shared" si="4"/>
        <v>0</v>
      </c>
      <c r="BF249" s="155">
        <f t="shared" si="5"/>
        <v>0</v>
      </c>
      <c r="BG249" s="155">
        <f t="shared" si="6"/>
        <v>0</v>
      </c>
      <c r="BH249" s="155">
        <f t="shared" si="7"/>
        <v>0</v>
      </c>
      <c r="BI249" s="155">
        <f t="shared" si="8"/>
        <v>0</v>
      </c>
      <c r="BJ249" s="17" t="s">
        <v>82</v>
      </c>
      <c r="BK249" s="155">
        <f t="shared" si="9"/>
        <v>0</v>
      </c>
      <c r="BL249" s="17" t="s">
        <v>178</v>
      </c>
      <c r="BM249" s="154" t="s">
        <v>943</v>
      </c>
    </row>
    <row r="250" spans="1:65" s="2" customFormat="1" ht="21.75" customHeight="1">
      <c r="A250" s="29"/>
      <c r="B250" s="142"/>
      <c r="C250" s="174" t="s">
        <v>143</v>
      </c>
      <c r="D250" s="174" t="s">
        <v>310</v>
      </c>
      <c r="E250" s="175" t="s">
        <v>944</v>
      </c>
      <c r="F250" s="176" t="s">
        <v>945</v>
      </c>
      <c r="G250" s="177" t="s">
        <v>353</v>
      </c>
      <c r="H250" s="178">
        <v>3</v>
      </c>
      <c r="I250" s="179"/>
      <c r="J250" s="179">
        <f t="shared" si="0"/>
        <v>0</v>
      </c>
      <c r="K250" s="180"/>
      <c r="L250" s="181"/>
      <c r="M250" s="182" t="s">
        <v>1</v>
      </c>
      <c r="N250" s="183" t="s">
        <v>39</v>
      </c>
      <c r="O250" s="152">
        <v>0</v>
      </c>
      <c r="P250" s="152">
        <f t="shared" si="1"/>
        <v>0</v>
      </c>
      <c r="Q250" s="152">
        <v>0.08</v>
      </c>
      <c r="R250" s="152">
        <f t="shared" si="2"/>
        <v>0.24</v>
      </c>
      <c r="S250" s="152">
        <v>0</v>
      </c>
      <c r="T250" s="153">
        <f t="shared" si="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4" t="s">
        <v>220</v>
      </c>
      <c r="AT250" s="154" t="s">
        <v>310</v>
      </c>
      <c r="AU250" s="154" t="s">
        <v>84</v>
      </c>
      <c r="AY250" s="17" t="s">
        <v>172</v>
      </c>
      <c r="BE250" s="155">
        <f t="shared" si="4"/>
        <v>0</v>
      </c>
      <c r="BF250" s="155">
        <f t="shared" si="5"/>
        <v>0</v>
      </c>
      <c r="BG250" s="155">
        <f t="shared" si="6"/>
        <v>0</v>
      </c>
      <c r="BH250" s="155">
        <f t="shared" si="7"/>
        <v>0</v>
      </c>
      <c r="BI250" s="155">
        <f t="shared" si="8"/>
        <v>0</v>
      </c>
      <c r="BJ250" s="17" t="s">
        <v>82</v>
      </c>
      <c r="BK250" s="155">
        <f t="shared" si="9"/>
        <v>0</v>
      </c>
      <c r="BL250" s="17" t="s">
        <v>178</v>
      </c>
      <c r="BM250" s="154" t="s">
        <v>946</v>
      </c>
    </row>
    <row r="251" spans="1:65" s="2" customFormat="1" ht="21.75" customHeight="1">
      <c r="A251" s="29"/>
      <c r="B251" s="142"/>
      <c r="C251" s="174" t="s">
        <v>428</v>
      </c>
      <c r="D251" s="174" t="s">
        <v>310</v>
      </c>
      <c r="E251" s="175" t="s">
        <v>947</v>
      </c>
      <c r="F251" s="176" t="s">
        <v>948</v>
      </c>
      <c r="G251" s="177" t="s">
        <v>353</v>
      </c>
      <c r="H251" s="178">
        <v>1</v>
      </c>
      <c r="I251" s="179"/>
      <c r="J251" s="179">
        <f t="shared" si="0"/>
        <v>0</v>
      </c>
      <c r="K251" s="180"/>
      <c r="L251" s="181"/>
      <c r="M251" s="182" t="s">
        <v>1</v>
      </c>
      <c r="N251" s="183" t="s">
        <v>39</v>
      </c>
      <c r="O251" s="152">
        <v>0</v>
      </c>
      <c r="P251" s="152">
        <f t="shared" si="1"/>
        <v>0</v>
      </c>
      <c r="Q251" s="152">
        <v>0.04</v>
      </c>
      <c r="R251" s="152">
        <f t="shared" si="2"/>
        <v>0.04</v>
      </c>
      <c r="S251" s="152">
        <v>0</v>
      </c>
      <c r="T251" s="153">
        <f t="shared" si="3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4" t="s">
        <v>220</v>
      </c>
      <c r="AT251" s="154" t="s">
        <v>310</v>
      </c>
      <c r="AU251" s="154" t="s">
        <v>84</v>
      </c>
      <c r="AY251" s="17" t="s">
        <v>172</v>
      </c>
      <c r="BE251" s="155">
        <f t="shared" si="4"/>
        <v>0</v>
      </c>
      <c r="BF251" s="155">
        <f t="shared" si="5"/>
        <v>0</v>
      </c>
      <c r="BG251" s="155">
        <f t="shared" si="6"/>
        <v>0</v>
      </c>
      <c r="BH251" s="155">
        <f t="shared" si="7"/>
        <v>0</v>
      </c>
      <c r="BI251" s="155">
        <f t="shared" si="8"/>
        <v>0</v>
      </c>
      <c r="BJ251" s="17" t="s">
        <v>82</v>
      </c>
      <c r="BK251" s="155">
        <f t="shared" si="9"/>
        <v>0</v>
      </c>
      <c r="BL251" s="17" t="s">
        <v>178</v>
      </c>
      <c r="BM251" s="154" t="s">
        <v>949</v>
      </c>
    </row>
    <row r="252" spans="1:65" s="2" customFormat="1" ht="21.75" customHeight="1">
      <c r="A252" s="29"/>
      <c r="B252" s="142"/>
      <c r="C252" s="174" t="s">
        <v>435</v>
      </c>
      <c r="D252" s="174" t="s">
        <v>310</v>
      </c>
      <c r="E252" s="175" t="s">
        <v>950</v>
      </c>
      <c r="F252" s="176" t="s">
        <v>951</v>
      </c>
      <c r="G252" s="177" t="s">
        <v>353</v>
      </c>
      <c r="H252" s="178">
        <v>3</v>
      </c>
      <c r="I252" s="179"/>
      <c r="J252" s="179">
        <f t="shared" si="0"/>
        <v>0</v>
      </c>
      <c r="K252" s="180"/>
      <c r="L252" s="181"/>
      <c r="M252" s="182" t="s">
        <v>1</v>
      </c>
      <c r="N252" s="183" t="s">
        <v>39</v>
      </c>
      <c r="O252" s="152">
        <v>0</v>
      </c>
      <c r="P252" s="152">
        <f t="shared" si="1"/>
        <v>0</v>
      </c>
      <c r="Q252" s="152">
        <v>0.058</v>
      </c>
      <c r="R252" s="152">
        <f t="shared" si="2"/>
        <v>0.17400000000000002</v>
      </c>
      <c r="S252" s="152">
        <v>0</v>
      </c>
      <c r="T252" s="153">
        <f t="shared" si="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4" t="s">
        <v>220</v>
      </c>
      <c r="AT252" s="154" t="s">
        <v>310</v>
      </c>
      <c r="AU252" s="154" t="s">
        <v>84</v>
      </c>
      <c r="AY252" s="17" t="s">
        <v>172</v>
      </c>
      <c r="BE252" s="155">
        <f t="shared" si="4"/>
        <v>0</v>
      </c>
      <c r="BF252" s="155">
        <f t="shared" si="5"/>
        <v>0</v>
      </c>
      <c r="BG252" s="155">
        <f t="shared" si="6"/>
        <v>0</v>
      </c>
      <c r="BH252" s="155">
        <f t="shared" si="7"/>
        <v>0</v>
      </c>
      <c r="BI252" s="155">
        <f t="shared" si="8"/>
        <v>0</v>
      </c>
      <c r="BJ252" s="17" t="s">
        <v>82</v>
      </c>
      <c r="BK252" s="155">
        <f t="shared" si="9"/>
        <v>0</v>
      </c>
      <c r="BL252" s="17" t="s">
        <v>178</v>
      </c>
      <c r="BM252" s="154" t="s">
        <v>952</v>
      </c>
    </row>
    <row r="253" spans="1:47" s="2" customFormat="1" ht="19.5">
      <c r="A253" s="29"/>
      <c r="B253" s="30"/>
      <c r="C253" s="29"/>
      <c r="D253" s="156" t="s">
        <v>180</v>
      </c>
      <c r="E253" s="29"/>
      <c r="F253" s="157" t="s">
        <v>951</v>
      </c>
      <c r="G253" s="29"/>
      <c r="H253" s="29"/>
      <c r="I253" s="29"/>
      <c r="J253" s="29"/>
      <c r="K253" s="29"/>
      <c r="L253" s="30"/>
      <c r="M253" s="158"/>
      <c r="N253" s="159"/>
      <c r="O253" s="55"/>
      <c r="P253" s="55"/>
      <c r="Q253" s="55"/>
      <c r="R253" s="55"/>
      <c r="S253" s="55"/>
      <c r="T253" s="56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T253" s="17" t="s">
        <v>180</v>
      </c>
      <c r="AU253" s="17" t="s">
        <v>84</v>
      </c>
    </row>
    <row r="254" spans="1:65" s="2" customFormat="1" ht="21.75" customHeight="1">
      <c r="A254" s="29"/>
      <c r="B254" s="142"/>
      <c r="C254" s="174" t="s">
        <v>122</v>
      </c>
      <c r="D254" s="174" t="s">
        <v>310</v>
      </c>
      <c r="E254" s="175" t="s">
        <v>953</v>
      </c>
      <c r="F254" s="176" t="s">
        <v>954</v>
      </c>
      <c r="G254" s="177" t="s">
        <v>353</v>
      </c>
      <c r="H254" s="178">
        <v>3</v>
      </c>
      <c r="I254" s="179"/>
      <c r="J254" s="179">
        <f>ROUND(I254*H254,2)</f>
        <v>0</v>
      </c>
      <c r="K254" s="180"/>
      <c r="L254" s="181"/>
      <c r="M254" s="182" t="s">
        <v>1</v>
      </c>
      <c r="N254" s="183" t="s">
        <v>39</v>
      </c>
      <c r="O254" s="152">
        <v>0</v>
      </c>
      <c r="P254" s="152">
        <f>O254*H254</f>
        <v>0</v>
      </c>
      <c r="Q254" s="152">
        <v>0.027</v>
      </c>
      <c r="R254" s="152">
        <f>Q254*H254</f>
        <v>0.081</v>
      </c>
      <c r="S254" s="152">
        <v>0</v>
      </c>
      <c r="T254" s="153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4" t="s">
        <v>220</v>
      </c>
      <c r="AT254" s="154" t="s">
        <v>310</v>
      </c>
      <c r="AU254" s="154" t="s">
        <v>84</v>
      </c>
      <c r="AY254" s="17" t="s">
        <v>172</v>
      </c>
      <c r="BE254" s="155">
        <f>IF(N254="základní",J254,0)</f>
        <v>0</v>
      </c>
      <c r="BF254" s="155">
        <f>IF(N254="snížená",J254,0)</f>
        <v>0</v>
      </c>
      <c r="BG254" s="155">
        <f>IF(N254="zákl. přenesená",J254,0)</f>
        <v>0</v>
      </c>
      <c r="BH254" s="155">
        <f>IF(N254="sníž. přenesená",J254,0)</f>
        <v>0</v>
      </c>
      <c r="BI254" s="155">
        <f>IF(N254="nulová",J254,0)</f>
        <v>0</v>
      </c>
      <c r="BJ254" s="17" t="s">
        <v>82</v>
      </c>
      <c r="BK254" s="155">
        <f>ROUND(I254*H254,2)</f>
        <v>0</v>
      </c>
      <c r="BL254" s="17" t="s">
        <v>178</v>
      </c>
      <c r="BM254" s="154" t="s">
        <v>955</v>
      </c>
    </row>
    <row r="255" spans="1:65" s="2" customFormat="1" ht="21.75" customHeight="1">
      <c r="A255" s="29"/>
      <c r="B255" s="142"/>
      <c r="C255" s="143" t="s">
        <v>448</v>
      </c>
      <c r="D255" s="143" t="s">
        <v>174</v>
      </c>
      <c r="E255" s="144" t="s">
        <v>956</v>
      </c>
      <c r="F255" s="145" t="s">
        <v>957</v>
      </c>
      <c r="G255" s="146" t="s">
        <v>353</v>
      </c>
      <c r="H255" s="147">
        <v>3</v>
      </c>
      <c r="I255" s="148"/>
      <c r="J255" s="148">
        <f>ROUND(I255*H255,2)</f>
        <v>0</v>
      </c>
      <c r="K255" s="149"/>
      <c r="L255" s="30"/>
      <c r="M255" s="150" t="s">
        <v>1</v>
      </c>
      <c r="N255" s="151" t="s">
        <v>39</v>
      </c>
      <c r="O255" s="152">
        <v>1.867</v>
      </c>
      <c r="P255" s="152">
        <f>O255*H255</f>
        <v>5.601</v>
      </c>
      <c r="Q255" s="152">
        <v>0.21734</v>
      </c>
      <c r="R255" s="152">
        <f>Q255*H255</f>
        <v>0.65202</v>
      </c>
      <c r="S255" s="152">
        <v>0</v>
      </c>
      <c r="T255" s="153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4" t="s">
        <v>178</v>
      </c>
      <c r="AT255" s="154" t="s">
        <v>174</v>
      </c>
      <c r="AU255" s="154" t="s">
        <v>84</v>
      </c>
      <c r="AY255" s="17" t="s">
        <v>172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7" t="s">
        <v>82</v>
      </c>
      <c r="BK255" s="155">
        <f>ROUND(I255*H255,2)</f>
        <v>0</v>
      </c>
      <c r="BL255" s="17" t="s">
        <v>178</v>
      </c>
      <c r="BM255" s="154" t="s">
        <v>958</v>
      </c>
    </row>
    <row r="256" spans="1:47" s="2" customFormat="1" ht="19.5">
      <c r="A256" s="29"/>
      <c r="B256" s="30"/>
      <c r="C256" s="29"/>
      <c r="D256" s="156" t="s">
        <v>180</v>
      </c>
      <c r="E256" s="29"/>
      <c r="F256" s="157" t="s">
        <v>959</v>
      </c>
      <c r="G256" s="29"/>
      <c r="H256" s="29"/>
      <c r="I256" s="29"/>
      <c r="J256" s="29"/>
      <c r="K256" s="29"/>
      <c r="L256" s="30"/>
      <c r="M256" s="158"/>
      <c r="N256" s="159"/>
      <c r="O256" s="55"/>
      <c r="P256" s="55"/>
      <c r="Q256" s="55"/>
      <c r="R256" s="55"/>
      <c r="S256" s="55"/>
      <c r="T256" s="56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T256" s="17" t="s">
        <v>180</v>
      </c>
      <c r="AU256" s="17" t="s">
        <v>84</v>
      </c>
    </row>
    <row r="257" spans="1:65" s="2" customFormat="1" ht="21.75" customHeight="1">
      <c r="A257" s="29"/>
      <c r="B257" s="142"/>
      <c r="C257" s="174" t="s">
        <v>455</v>
      </c>
      <c r="D257" s="174" t="s">
        <v>310</v>
      </c>
      <c r="E257" s="175" t="s">
        <v>960</v>
      </c>
      <c r="F257" s="176" t="s">
        <v>961</v>
      </c>
      <c r="G257" s="177" t="s">
        <v>353</v>
      </c>
      <c r="H257" s="178">
        <v>3</v>
      </c>
      <c r="I257" s="179"/>
      <c r="J257" s="179">
        <f>ROUND(I257*H257,2)</f>
        <v>0</v>
      </c>
      <c r="K257" s="180"/>
      <c r="L257" s="181"/>
      <c r="M257" s="182" t="s">
        <v>1</v>
      </c>
      <c r="N257" s="183" t="s">
        <v>39</v>
      </c>
      <c r="O257" s="152">
        <v>0</v>
      </c>
      <c r="P257" s="152">
        <f>O257*H257</f>
        <v>0</v>
      </c>
      <c r="Q257" s="152">
        <v>0.012</v>
      </c>
      <c r="R257" s="152">
        <f>Q257*H257</f>
        <v>0.036000000000000004</v>
      </c>
      <c r="S257" s="152">
        <v>0</v>
      </c>
      <c r="T257" s="153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4" t="s">
        <v>220</v>
      </c>
      <c r="AT257" s="154" t="s">
        <v>310</v>
      </c>
      <c r="AU257" s="154" t="s">
        <v>84</v>
      </c>
      <c r="AY257" s="17" t="s">
        <v>172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7" t="s">
        <v>82</v>
      </c>
      <c r="BK257" s="155">
        <f>ROUND(I257*H257,2)</f>
        <v>0</v>
      </c>
      <c r="BL257" s="17" t="s">
        <v>178</v>
      </c>
      <c r="BM257" s="154" t="s">
        <v>962</v>
      </c>
    </row>
    <row r="258" spans="1:65" s="2" customFormat="1" ht="21.75" customHeight="1">
      <c r="A258" s="29"/>
      <c r="B258" s="142"/>
      <c r="C258" s="174" t="s">
        <v>461</v>
      </c>
      <c r="D258" s="174" t="s">
        <v>310</v>
      </c>
      <c r="E258" s="175" t="s">
        <v>963</v>
      </c>
      <c r="F258" s="176" t="s">
        <v>964</v>
      </c>
      <c r="G258" s="177" t="s">
        <v>353</v>
      </c>
      <c r="H258" s="178">
        <v>3</v>
      </c>
      <c r="I258" s="179"/>
      <c r="J258" s="179">
        <f>ROUND(I258*H258,2)</f>
        <v>0</v>
      </c>
      <c r="K258" s="180"/>
      <c r="L258" s="181"/>
      <c r="M258" s="182" t="s">
        <v>1</v>
      </c>
      <c r="N258" s="183" t="s">
        <v>39</v>
      </c>
      <c r="O258" s="152">
        <v>0</v>
      </c>
      <c r="P258" s="152">
        <f>O258*H258</f>
        <v>0</v>
      </c>
      <c r="Q258" s="152">
        <v>0.004</v>
      </c>
      <c r="R258" s="152">
        <f>Q258*H258</f>
        <v>0.012</v>
      </c>
      <c r="S258" s="152">
        <v>0</v>
      </c>
      <c r="T258" s="153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4" t="s">
        <v>220</v>
      </c>
      <c r="AT258" s="154" t="s">
        <v>310</v>
      </c>
      <c r="AU258" s="154" t="s">
        <v>84</v>
      </c>
      <c r="AY258" s="17" t="s">
        <v>172</v>
      </c>
      <c r="BE258" s="155">
        <f>IF(N258="základní",J258,0)</f>
        <v>0</v>
      </c>
      <c r="BF258" s="155">
        <f>IF(N258="snížená",J258,0)</f>
        <v>0</v>
      </c>
      <c r="BG258" s="155">
        <f>IF(N258="zákl. přenesená",J258,0)</f>
        <v>0</v>
      </c>
      <c r="BH258" s="155">
        <f>IF(N258="sníž. přenesená",J258,0)</f>
        <v>0</v>
      </c>
      <c r="BI258" s="155">
        <f>IF(N258="nulová",J258,0)</f>
        <v>0</v>
      </c>
      <c r="BJ258" s="17" t="s">
        <v>82</v>
      </c>
      <c r="BK258" s="155">
        <f>ROUND(I258*H258,2)</f>
        <v>0</v>
      </c>
      <c r="BL258" s="17" t="s">
        <v>178</v>
      </c>
      <c r="BM258" s="154" t="s">
        <v>965</v>
      </c>
    </row>
    <row r="259" spans="1:65" s="2" customFormat="1" ht="21.75" customHeight="1">
      <c r="A259" s="29"/>
      <c r="B259" s="142"/>
      <c r="C259" s="143" t="s">
        <v>467</v>
      </c>
      <c r="D259" s="143" t="s">
        <v>174</v>
      </c>
      <c r="E259" s="144" t="s">
        <v>966</v>
      </c>
      <c r="F259" s="145" t="s">
        <v>967</v>
      </c>
      <c r="G259" s="146" t="s">
        <v>353</v>
      </c>
      <c r="H259" s="147">
        <v>1</v>
      </c>
      <c r="I259" s="148"/>
      <c r="J259" s="148">
        <f>ROUND(I259*H259,2)</f>
        <v>0</v>
      </c>
      <c r="K259" s="149"/>
      <c r="L259" s="30"/>
      <c r="M259" s="150" t="s">
        <v>1</v>
      </c>
      <c r="N259" s="151" t="s">
        <v>39</v>
      </c>
      <c r="O259" s="152">
        <v>4.198</v>
      </c>
      <c r="P259" s="152">
        <f>O259*H259</f>
        <v>4.198</v>
      </c>
      <c r="Q259" s="152">
        <v>0.3409</v>
      </c>
      <c r="R259" s="152">
        <f>Q259*H259</f>
        <v>0.3409</v>
      </c>
      <c r="S259" s="152">
        <v>0</v>
      </c>
      <c r="T259" s="153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4" t="s">
        <v>178</v>
      </c>
      <c r="AT259" s="154" t="s">
        <v>174</v>
      </c>
      <c r="AU259" s="154" t="s">
        <v>84</v>
      </c>
      <c r="AY259" s="17" t="s">
        <v>172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7" t="s">
        <v>82</v>
      </c>
      <c r="BK259" s="155">
        <f>ROUND(I259*H259,2)</f>
        <v>0</v>
      </c>
      <c r="BL259" s="17" t="s">
        <v>178</v>
      </c>
      <c r="BM259" s="154" t="s">
        <v>968</v>
      </c>
    </row>
    <row r="260" spans="1:47" s="2" customFormat="1" ht="29.25">
      <c r="A260" s="29"/>
      <c r="B260" s="30"/>
      <c r="C260" s="29"/>
      <c r="D260" s="156" t="s">
        <v>180</v>
      </c>
      <c r="E260" s="29"/>
      <c r="F260" s="157" t="s">
        <v>969</v>
      </c>
      <c r="G260" s="29"/>
      <c r="H260" s="29"/>
      <c r="I260" s="29"/>
      <c r="J260" s="29"/>
      <c r="K260" s="29"/>
      <c r="L260" s="30"/>
      <c r="M260" s="158"/>
      <c r="N260" s="159"/>
      <c r="O260" s="55"/>
      <c r="P260" s="55"/>
      <c r="Q260" s="55"/>
      <c r="R260" s="55"/>
      <c r="S260" s="55"/>
      <c r="T260" s="56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T260" s="17" t="s">
        <v>180</v>
      </c>
      <c r="AU260" s="17" t="s">
        <v>84</v>
      </c>
    </row>
    <row r="261" spans="1:65" s="2" customFormat="1" ht="16.5" customHeight="1">
      <c r="A261" s="29"/>
      <c r="B261" s="142"/>
      <c r="C261" s="143" t="s">
        <v>473</v>
      </c>
      <c r="D261" s="143" t="s">
        <v>174</v>
      </c>
      <c r="E261" s="144" t="s">
        <v>970</v>
      </c>
      <c r="F261" s="145" t="s">
        <v>971</v>
      </c>
      <c r="G261" s="146" t="s">
        <v>353</v>
      </c>
      <c r="H261" s="147">
        <v>1</v>
      </c>
      <c r="I261" s="148"/>
      <c r="J261" s="148">
        <f>ROUND(I261*H261,2)</f>
        <v>0</v>
      </c>
      <c r="K261" s="149"/>
      <c r="L261" s="30"/>
      <c r="M261" s="150" t="s">
        <v>1</v>
      </c>
      <c r="N261" s="151" t="s">
        <v>39</v>
      </c>
      <c r="O261" s="152">
        <v>4.198</v>
      </c>
      <c r="P261" s="152">
        <f>O261*H261</f>
        <v>4.198</v>
      </c>
      <c r="Q261" s="152">
        <v>0.3409</v>
      </c>
      <c r="R261" s="152">
        <f>Q261*H261</f>
        <v>0.3409</v>
      </c>
      <c r="S261" s="152">
        <v>0</v>
      </c>
      <c r="T261" s="153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4" t="s">
        <v>178</v>
      </c>
      <c r="AT261" s="154" t="s">
        <v>174</v>
      </c>
      <c r="AU261" s="154" t="s">
        <v>84</v>
      </c>
      <c r="AY261" s="17" t="s">
        <v>172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7" t="s">
        <v>82</v>
      </c>
      <c r="BK261" s="155">
        <f>ROUND(I261*H261,2)</f>
        <v>0</v>
      </c>
      <c r="BL261" s="17" t="s">
        <v>178</v>
      </c>
      <c r="BM261" s="154" t="s">
        <v>972</v>
      </c>
    </row>
    <row r="262" spans="1:47" s="2" customFormat="1" ht="19.5">
      <c r="A262" s="29"/>
      <c r="B262" s="30"/>
      <c r="C262" s="29"/>
      <c r="D262" s="156" t="s">
        <v>180</v>
      </c>
      <c r="E262" s="29"/>
      <c r="F262" s="157" t="s">
        <v>973</v>
      </c>
      <c r="G262" s="29"/>
      <c r="H262" s="29"/>
      <c r="I262" s="29"/>
      <c r="J262" s="29"/>
      <c r="K262" s="29"/>
      <c r="L262" s="30"/>
      <c r="M262" s="158"/>
      <c r="N262" s="159"/>
      <c r="O262" s="55"/>
      <c r="P262" s="55"/>
      <c r="Q262" s="55"/>
      <c r="R262" s="55"/>
      <c r="S262" s="55"/>
      <c r="T262" s="56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T262" s="17" t="s">
        <v>180</v>
      </c>
      <c r="AU262" s="17" t="s">
        <v>84</v>
      </c>
    </row>
    <row r="263" spans="1:65" s="2" customFormat="1" ht="21.75" customHeight="1">
      <c r="A263" s="29"/>
      <c r="B263" s="142"/>
      <c r="C263" s="143" t="s">
        <v>478</v>
      </c>
      <c r="D263" s="143" t="s">
        <v>174</v>
      </c>
      <c r="E263" s="144" t="s">
        <v>974</v>
      </c>
      <c r="F263" s="145" t="s">
        <v>975</v>
      </c>
      <c r="G263" s="146" t="s">
        <v>209</v>
      </c>
      <c r="H263" s="147">
        <v>3</v>
      </c>
      <c r="I263" s="148"/>
      <c r="J263" s="148">
        <f>ROUND(I263*H263,2)</f>
        <v>0</v>
      </c>
      <c r="K263" s="149"/>
      <c r="L263" s="30"/>
      <c r="M263" s="150" t="s">
        <v>1</v>
      </c>
      <c r="N263" s="151" t="s">
        <v>39</v>
      </c>
      <c r="O263" s="152">
        <v>4.03</v>
      </c>
      <c r="P263" s="152">
        <f>O263*H263</f>
        <v>12.09</v>
      </c>
      <c r="Q263" s="152">
        <v>0.0585</v>
      </c>
      <c r="R263" s="152">
        <f>Q263*H263</f>
        <v>0.17550000000000002</v>
      </c>
      <c r="S263" s="152">
        <v>0</v>
      </c>
      <c r="T263" s="153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4" t="s">
        <v>178</v>
      </c>
      <c r="AT263" s="154" t="s">
        <v>174</v>
      </c>
      <c r="AU263" s="154" t="s">
        <v>84</v>
      </c>
      <c r="AY263" s="17" t="s">
        <v>172</v>
      </c>
      <c r="BE263" s="155">
        <f>IF(N263="základní",J263,0)</f>
        <v>0</v>
      </c>
      <c r="BF263" s="155">
        <f>IF(N263="snížená",J263,0)</f>
        <v>0</v>
      </c>
      <c r="BG263" s="155">
        <f>IF(N263="zákl. přenesená",J263,0)</f>
        <v>0</v>
      </c>
      <c r="BH263" s="155">
        <f>IF(N263="sníž. přenesená",J263,0)</f>
        <v>0</v>
      </c>
      <c r="BI263" s="155">
        <f>IF(N263="nulová",J263,0)</f>
        <v>0</v>
      </c>
      <c r="BJ263" s="17" t="s">
        <v>82</v>
      </c>
      <c r="BK263" s="155">
        <f>ROUND(I263*H263,2)</f>
        <v>0</v>
      </c>
      <c r="BL263" s="17" t="s">
        <v>178</v>
      </c>
      <c r="BM263" s="154" t="s">
        <v>976</v>
      </c>
    </row>
    <row r="264" spans="1:47" s="2" customFormat="1" ht="29.25">
      <c r="A264" s="29"/>
      <c r="B264" s="30"/>
      <c r="C264" s="29"/>
      <c r="D264" s="156" t="s">
        <v>180</v>
      </c>
      <c r="E264" s="29"/>
      <c r="F264" s="157" t="s">
        <v>845</v>
      </c>
      <c r="G264" s="29"/>
      <c r="H264" s="29"/>
      <c r="I264" s="29"/>
      <c r="J264" s="29"/>
      <c r="K264" s="29"/>
      <c r="L264" s="30"/>
      <c r="M264" s="158"/>
      <c r="N264" s="159"/>
      <c r="O264" s="55"/>
      <c r="P264" s="55"/>
      <c r="Q264" s="55"/>
      <c r="R264" s="55"/>
      <c r="S264" s="55"/>
      <c r="T264" s="56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T264" s="17" t="s">
        <v>180</v>
      </c>
      <c r="AU264" s="17" t="s">
        <v>84</v>
      </c>
    </row>
    <row r="265" spans="1:65" s="2" customFormat="1" ht="16.5" customHeight="1">
      <c r="A265" s="29"/>
      <c r="B265" s="142"/>
      <c r="C265" s="174" t="s">
        <v>483</v>
      </c>
      <c r="D265" s="174" t="s">
        <v>310</v>
      </c>
      <c r="E265" s="175" t="s">
        <v>977</v>
      </c>
      <c r="F265" s="176" t="s">
        <v>978</v>
      </c>
      <c r="G265" s="177" t="s">
        <v>353</v>
      </c>
      <c r="H265" s="178">
        <v>1</v>
      </c>
      <c r="I265" s="179"/>
      <c r="J265" s="179">
        <f>ROUND(I265*H265,2)</f>
        <v>0</v>
      </c>
      <c r="K265" s="180"/>
      <c r="L265" s="181"/>
      <c r="M265" s="182" t="s">
        <v>1</v>
      </c>
      <c r="N265" s="183" t="s">
        <v>39</v>
      </c>
      <c r="O265" s="152">
        <v>0</v>
      </c>
      <c r="P265" s="152">
        <f>O265*H265</f>
        <v>0</v>
      </c>
      <c r="Q265" s="152">
        <v>6</v>
      </c>
      <c r="R265" s="152">
        <f>Q265*H265</f>
        <v>6</v>
      </c>
      <c r="S265" s="152">
        <v>0</v>
      </c>
      <c r="T265" s="15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4" t="s">
        <v>220</v>
      </c>
      <c r="AT265" s="154" t="s">
        <v>310</v>
      </c>
      <c r="AU265" s="154" t="s">
        <v>84</v>
      </c>
      <c r="AY265" s="17" t="s">
        <v>172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7" t="s">
        <v>82</v>
      </c>
      <c r="BK265" s="155">
        <f>ROUND(I265*H265,2)</f>
        <v>0</v>
      </c>
      <c r="BL265" s="17" t="s">
        <v>178</v>
      </c>
      <c r="BM265" s="154" t="s">
        <v>979</v>
      </c>
    </row>
    <row r="266" spans="1:47" s="2" customFormat="1" ht="19.5">
      <c r="A266" s="29"/>
      <c r="B266" s="30"/>
      <c r="C266" s="29"/>
      <c r="D266" s="156" t="s">
        <v>325</v>
      </c>
      <c r="E266" s="29"/>
      <c r="F266" s="184" t="s">
        <v>980</v>
      </c>
      <c r="G266" s="29"/>
      <c r="H266" s="29"/>
      <c r="I266" s="29"/>
      <c r="J266" s="29"/>
      <c r="K266" s="29"/>
      <c r="L266" s="30"/>
      <c r="M266" s="158"/>
      <c r="N266" s="159"/>
      <c r="O266" s="55"/>
      <c r="P266" s="55"/>
      <c r="Q266" s="55"/>
      <c r="R266" s="55"/>
      <c r="S266" s="55"/>
      <c r="T266" s="56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T266" s="17" t="s">
        <v>325</v>
      </c>
      <c r="AU266" s="17" t="s">
        <v>84</v>
      </c>
    </row>
    <row r="267" spans="1:65" s="2" customFormat="1" ht="16.5" customHeight="1">
      <c r="A267" s="29"/>
      <c r="B267" s="142"/>
      <c r="C267" s="174" t="s">
        <v>488</v>
      </c>
      <c r="D267" s="174" t="s">
        <v>310</v>
      </c>
      <c r="E267" s="175" t="s">
        <v>981</v>
      </c>
      <c r="F267" s="176" t="s">
        <v>982</v>
      </c>
      <c r="G267" s="177" t="s">
        <v>353</v>
      </c>
      <c r="H267" s="178">
        <v>1</v>
      </c>
      <c r="I267" s="179"/>
      <c r="J267" s="179">
        <f>ROUND(I267*H267,2)</f>
        <v>0</v>
      </c>
      <c r="K267" s="180"/>
      <c r="L267" s="181"/>
      <c r="M267" s="182" t="s">
        <v>1</v>
      </c>
      <c r="N267" s="183" t="s">
        <v>39</v>
      </c>
      <c r="O267" s="152">
        <v>0</v>
      </c>
      <c r="P267" s="152">
        <f>O267*H267</f>
        <v>0</v>
      </c>
      <c r="Q267" s="152">
        <v>2.7</v>
      </c>
      <c r="R267" s="152">
        <f>Q267*H267</f>
        <v>2.7</v>
      </c>
      <c r="S267" s="152">
        <v>0</v>
      </c>
      <c r="T267" s="153">
        <f>S267*H267</f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54" t="s">
        <v>220</v>
      </c>
      <c r="AT267" s="154" t="s">
        <v>310</v>
      </c>
      <c r="AU267" s="154" t="s">
        <v>84</v>
      </c>
      <c r="AY267" s="17" t="s">
        <v>172</v>
      </c>
      <c r="BE267" s="155">
        <f>IF(N267="základní",J267,0)</f>
        <v>0</v>
      </c>
      <c r="BF267" s="155">
        <f>IF(N267="snížená",J267,0)</f>
        <v>0</v>
      </c>
      <c r="BG267" s="155">
        <f>IF(N267="zákl. přenesená",J267,0)</f>
        <v>0</v>
      </c>
      <c r="BH267" s="155">
        <f>IF(N267="sníž. přenesená",J267,0)</f>
        <v>0</v>
      </c>
      <c r="BI267" s="155">
        <f>IF(N267="nulová",J267,0)</f>
        <v>0</v>
      </c>
      <c r="BJ267" s="17" t="s">
        <v>82</v>
      </c>
      <c r="BK267" s="155">
        <f>ROUND(I267*H267,2)</f>
        <v>0</v>
      </c>
      <c r="BL267" s="17" t="s">
        <v>178</v>
      </c>
      <c r="BM267" s="154" t="s">
        <v>983</v>
      </c>
    </row>
    <row r="268" spans="1:47" s="2" customFormat="1" ht="19.5">
      <c r="A268" s="29"/>
      <c r="B268" s="30"/>
      <c r="C268" s="29"/>
      <c r="D268" s="156" t="s">
        <v>325</v>
      </c>
      <c r="E268" s="29"/>
      <c r="F268" s="184" t="s">
        <v>980</v>
      </c>
      <c r="G268" s="29"/>
      <c r="H268" s="29"/>
      <c r="I268" s="29"/>
      <c r="J268" s="29"/>
      <c r="K268" s="29"/>
      <c r="L268" s="30"/>
      <c r="M268" s="158"/>
      <c r="N268" s="159"/>
      <c r="O268" s="55"/>
      <c r="P268" s="55"/>
      <c r="Q268" s="55"/>
      <c r="R268" s="55"/>
      <c r="S268" s="55"/>
      <c r="T268" s="56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T268" s="17" t="s">
        <v>325</v>
      </c>
      <c r="AU268" s="17" t="s">
        <v>84</v>
      </c>
    </row>
    <row r="269" spans="1:65" s="2" customFormat="1" ht="22.5" customHeight="1">
      <c r="A269" s="29"/>
      <c r="B269" s="142"/>
      <c r="C269" s="174" t="s">
        <v>494</v>
      </c>
      <c r="D269" s="174" t="s">
        <v>310</v>
      </c>
      <c r="E269" s="175" t="s">
        <v>984</v>
      </c>
      <c r="F269" s="176" t="s">
        <v>985</v>
      </c>
      <c r="G269" s="177" t="s">
        <v>353</v>
      </c>
      <c r="H269" s="178">
        <v>1</v>
      </c>
      <c r="I269" s="179"/>
      <c r="J269" s="179">
        <f>ROUND(I269*H269,2)</f>
        <v>0</v>
      </c>
      <c r="K269" s="180"/>
      <c r="L269" s="181"/>
      <c r="M269" s="182" t="s">
        <v>1</v>
      </c>
      <c r="N269" s="183" t="s">
        <v>39</v>
      </c>
      <c r="O269" s="152">
        <v>0</v>
      </c>
      <c r="P269" s="152">
        <f>O269*H269</f>
        <v>0</v>
      </c>
      <c r="Q269" s="152">
        <v>0.483</v>
      </c>
      <c r="R269" s="152">
        <f>Q269*H269</f>
        <v>0.483</v>
      </c>
      <c r="S269" s="152">
        <v>0</v>
      </c>
      <c r="T269" s="153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4" t="s">
        <v>220</v>
      </c>
      <c r="AT269" s="154" t="s">
        <v>310</v>
      </c>
      <c r="AU269" s="154" t="s">
        <v>84</v>
      </c>
      <c r="AY269" s="17" t="s">
        <v>172</v>
      </c>
      <c r="BE269" s="155">
        <f>IF(N269="základní",J269,0)</f>
        <v>0</v>
      </c>
      <c r="BF269" s="155">
        <f>IF(N269="snížená",J269,0)</f>
        <v>0</v>
      </c>
      <c r="BG269" s="155">
        <f>IF(N269="zákl. přenesená",J269,0)</f>
        <v>0</v>
      </c>
      <c r="BH269" s="155">
        <f>IF(N269="sníž. přenesená",J269,0)</f>
        <v>0</v>
      </c>
      <c r="BI269" s="155">
        <f>IF(N269="nulová",J269,0)</f>
        <v>0</v>
      </c>
      <c r="BJ269" s="17" t="s">
        <v>82</v>
      </c>
      <c r="BK269" s="155">
        <f>ROUND(I269*H269,2)</f>
        <v>0</v>
      </c>
      <c r="BL269" s="17" t="s">
        <v>178</v>
      </c>
      <c r="BM269" s="154" t="s">
        <v>986</v>
      </c>
    </row>
    <row r="270" spans="1:47" s="2" customFormat="1" ht="19.5">
      <c r="A270" s="29"/>
      <c r="B270" s="30"/>
      <c r="C270" s="29"/>
      <c r="D270" s="156" t="s">
        <v>325</v>
      </c>
      <c r="E270" s="29"/>
      <c r="F270" s="184" t="s">
        <v>980</v>
      </c>
      <c r="G270" s="29"/>
      <c r="H270" s="29"/>
      <c r="I270" s="29"/>
      <c r="J270" s="29"/>
      <c r="K270" s="29"/>
      <c r="L270" s="30"/>
      <c r="M270" s="158"/>
      <c r="N270" s="159"/>
      <c r="O270" s="55"/>
      <c r="P270" s="55"/>
      <c r="Q270" s="55"/>
      <c r="R270" s="55"/>
      <c r="S270" s="55"/>
      <c r="T270" s="56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T270" s="17" t="s">
        <v>325</v>
      </c>
      <c r="AU270" s="17" t="s">
        <v>84</v>
      </c>
    </row>
    <row r="271" spans="1:65" s="2" customFormat="1" ht="21.75" customHeight="1">
      <c r="A271" s="29"/>
      <c r="B271" s="142"/>
      <c r="C271" s="174" t="s">
        <v>499</v>
      </c>
      <c r="D271" s="174" t="s">
        <v>310</v>
      </c>
      <c r="E271" s="175" t="s">
        <v>987</v>
      </c>
      <c r="F271" s="176" t="s">
        <v>988</v>
      </c>
      <c r="G271" s="177" t="s">
        <v>353</v>
      </c>
      <c r="H271" s="178">
        <v>1</v>
      </c>
      <c r="I271" s="179"/>
      <c r="J271" s="179">
        <f>ROUND(I271*H271,2)</f>
        <v>0</v>
      </c>
      <c r="K271" s="180"/>
      <c r="L271" s="181"/>
      <c r="M271" s="182" t="s">
        <v>1</v>
      </c>
      <c r="N271" s="183" t="s">
        <v>39</v>
      </c>
      <c r="O271" s="152">
        <v>0</v>
      </c>
      <c r="P271" s="152">
        <f>O271*H271</f>
        <v>0</v>
      </c>
      <c r="Q271" s="152">
        <v>0.072</v>
      </c>
      <c r="R271" s="152">
        <f>Q271*H271</f>
        <v>0.072</v>
      </c>
      <c r="S271" s="152">
        <v>0</v>
      </c>
      <c r="T271" s="153">
        <f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54" t="s">
        <v>220</v>
      </c>
      <c r="AT271" s="154" t="s">
        <v>310</v>
      </c>
      <c r="AU271" s="154" t="s">
        <v>84</v>
      </c>
      <c r="AY271" s="17" t="s">
        <v>172</v>
      </c>
      <c r="BE271" s="155">
        <f>IF(N271="základní",J271,0)</f>
        <v>0</v>
      </c>
      <c r="BF271" s="155">
        <f>IF(N271="snížená",J271,0)</f>
        <v>0</v>
      </c>
      <c r="BG271" s="155">
        <f>IF(N271="zákl. přenesená",J271,0)</f>
        <v>0</v>
      </c>
      <c r="BH271" s="155">
        <f>IF(N271="sníž. přenesená",J271,0)</f>
        <v>0</v>
      </c>
      <c r="BI271" s="155">
        <f>IF(N271="nulová",J271,0)</f>
        <v>0</v>
      </c>
      <c r="BJ271" s="17" t="s">
        <v>82</v>
      </c>
      <c r="BK271" s="155">
        <f>ROUND(I271*H271,2)</f>
        <v>0</v>
      </c>
      <c r="BL271" s="17" t="s">
        <v>178</v>
      </c>
      <c r="BM271" s="154" t="s">
        <v>989</v>
      </c>
    </row>
    <row r="272" spans="1:65" s="2" customFormat="1" ht="21.75" customHeight="1">
      <c r="A272" s="29"/>
      <c r="B272" s="142"/>
      <c r="C272" s="143" t="s">
        <v>506</v>
      </c>
      <c r="D272" s="143" t="s">
        <v>174</v>
      </c>
      <c r="E272" s="144" t="s">
        <v>990</v>
      </c>
      <c r="F272" s="145" t="s">
        <v>991</v>
      </c>
      <c r="G272" s="146" t="s">
        <v>223</v>
      </c>
      <c r="H272" s="147">
        <v>1.5</v>
      </c>
      <c r="I272" s="148"/>
      <c r="J272" s="148">
        <f>ROUND(I272*H272,2)</f>
        <v>0</v>
      </c>
      <c r="K272" s="149"/>
      <c r="L272" s="30"/>
      <c r="M272" s="150" t="s">
        <v>1</v>
      </c>
      <c r="N272" s="151" t="s">
        <v>39</v>
      </c>
      <c r="O272" s="152">
        <v>10.758</v>
      </c>
      <c r="P272" s="152">
        <f>O272*H272</f>
        <v>16.137</v>
      </c>
      <c r="Q272" s="152">
        <v>0</v>
      </c>
      <c r="R272" s="152">
        <f>Q272*H272</f>
        <v>0</v>
      </c>
      <c r="S272" s="152">
        <v>1.76</v>
      </c>
      <c r="T272" s="153">
        <f>S272*H272</f>
        <v>2.64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54" t="s">
        <v>178</v>
      </c>
      <c r="AT272" s="154" t="s">
        <v>174</v>
      </c>
      <c r="AU272" s="154" t="s">
        <v>84</v>
      </c>
      <c r="AY272" s="17" t="s">
        <v>172</v>
      </c>
      <c r="BE272" s="155">
        <f>IF(N272="základní",J272,0)</f>
        <v>0</v>
      </c>
      <c r="BF272" s="155">
        <f>IF(N272="snížená",J272,0)</f>
        <v>0</v>
      </c>
      <c r="BG272" s="155">
        <f>IF(N272="zákl. přenesená",J272,0)</f>
        <v>0</v>
      </c>
      <c r="BH272" s="155">
        <f>IF(N272="sníž. přenesená",J272,0)</f>
        <v>0</v>
      </c>
      <c r="BI272" s="155">
        <f>IF(N272="nulová",J272,0)</f>
        <v>0</v>
      </c>
      <c r="BJ272" s="17" t="s">
        <v>82</v>
      </c>
      <c r="BK272" s="155">
        <f>ROUND(I272*H272,2)</f>
        <v>0</v>
      </c>
      <c r="BL272" s="17" t="s">
        <v>178</v>
      </c>
      <c r="BM272" s="154" t="s">
        <v>992</v>
      </c>
    </row>
    <row r="273" spans="1:47" s="2" customFormat="1" ht="19.5">
      <c r="A273" s="29"/>
      <c r="B273" s="30"/>
      <c r="C273" s="29"/>
      <c r="D273" s="156" t="s">
        <v>180</v>
      </c>
      <c r="E273" s="29"/>
      <c r="F273" s="157" t="s">
        <v>993</v>
      </c>
      <c r="G273" s="29"/>
      <c r="H273" s="29"/>
      <c r="I273" s="29"/>
      <c r="J273" s="29"/>
      <c r="K273" s="29"/>
      <c r="L273" s="30"/>
      <c r="M273" s="158"/>
      <c r="N273" s="159"/>
      <c r="O273" s="55"/>
      <c r="P273" s="55"/>
      <c r="Q273" s="55"/>
      <c r="R273" s="55"/>
      <c r="S273" s="55"/>
      <c r="T273" s="56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T273" s="17" t="s">
        <v>180</v>
      </c>
      <c r="AU273" s="17" t="s">
        <v>84</v>
      </c>
    </row>
    <row r="274" spans="1:65" s="2" customFormat="1" ht="21.75" customHeight="1">
      <c r="A274" s="29"/>
      <c r="B274" s="142"/>
      <c r="C274" s="143" t="s">
        <v>511</v>
      </c>
      <c r="D274" s="143" t="s">
        <v>174</v>
      </c>
      <c r="E274" s="144" t="s">
        <v>994</v>
      </c>
      <c r="F274" s="145" t="s">
        <v>995</v>
      </c>
      <c r="G274" s="146" t="s">
        <v>353</v>
      </c>
      <c r="H274" s="147">
        <v>1</v>
      </c>
      <c r="I274" s="148"/>
      <c r="J274" s="148">
        <f>ROUND(I274*H274,2)</f>
        <v>0</v>
      </c>
      <c r="K274" s="149"/>
      <c r="L274" s="30"/>
      <c r="M274" s="150" t="s">
        <v>1</v>
      </c>
      <c r="N274" s="151" t="s">
        <v>39</v>
      </c>
      <c r="O274" s="152">
        <v>0.732</v>
      </c>
      <c r="P274" s="152">
        <f>O274*H274</f>
        <v>0.732</v>
      </c>
      <c r="Q274" s="152">
        <v>0</v>
      </c>
      <c r="R274" s="152">
        <f>Q274*H274</f>
        <v>0</v>
      </c>
      <c r="S274" s="152">
        <v>0.1</v>
      </c>
      <c r="T274" s="153">
        <f>S274*H274</f>
        <v>0.1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54" t="s">
        <v>178</v>
      </c>
      <c r="AT274" s="154" t="s">
        <v>174</v>
      </c>
      <c r="AU274" s="154" t="s">
        <v>84</v>
      </c>
      <c r="AY274" s="17" t="s">
        <v>172</v>
      </c>
      <c r="BE274" s="155">
        <f>IF(N274="základní",J274,0)</f>
        <v>0</v>
      </c>
      <c r="BF274" s="155">
        <f>IF(N274="snížená",J274,0)</f>
        <v>0</v>
      </c>
      <c r="BG274" s="155">
        <f>IF(N274="zákl. přenesená",J274,0)</f>
        <v>0</v>
      </c>
      <c r="BH274" s="155">
        <f>IF(N274="sníž. přenesená",J274,0)</f>
        <v>0</v>
      </c>
      <c r="BI274" s="155">
        <f>IF(N274="nulová",J274,0)</f>
        <v>0</v>
      </c>
      <c r="BJ274" s="17" t="s">
        <v>82</v>
      </c>
      <c r="BK274" s="155">
        <f>ROUND(I274*H274,2)</f>
        <v>0</v>
      </c>
      <c r="BL274" s="17" t="s">
        <v>178</v>
      </c>
      <c r="BM274" s="154" t="s">
        <v>996</v>
      </c>
    </row>
    <row r="275" spans="1:47" s="2" customFormat="1" ht="19.5">
      <c r="A275" s="29"/>
      <c r="B275" s="30"/>
      <c r="C275" s="29"/>
      <c r="D275" s="156" t="s">
        <v>180</v>
      </c>
      <c r="E275" s="29"/>
      <c r="F275" s="157" t="s">
        <v>997</v>
      </c>
      <c r="G275" s="29"/>
      <c r="H275" s="29"/>
      <c r="I275" s="29"/>
      <c r="J275" s="29"/>
      <c r="K275" s="29"/>
      <c r="L275" s="30"/>
      <c r="M275" s="158"/>
      <c r="N275" s="159"/>
      <c r="O275" s="55"/>
      <c r="P275" s="55"/>
      <c r="Q275" s="55"/>
      <c r="R275" s="55"/>
      <c r="S275" s="55"/>
      <c r="T275" s="56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T275" s="17" t="s">
        <v>180</v>
      </c>
      <c r="AU275" s="17" t="s">
        <v>84</v>
      </c>
    </row>
    <row r="276" spans="2:63" s="12" customFormat="1" ht="22.9" customHeight="1">
      <c r="B276" s="130"/>
      <c r="D276" s="131" t="s">
        <v>73</v>
      </c>
      <c r="E276" s="140" t="s">
        <v>226</v>
      </c>
      <c r="F276" s="140" t="s">
        <v>505</v>
      </c>
      <c r="J276" s="141">
        <f>BK276</f>
        <v>0</v>
      </c>
      <c r="L276" s="130"/>
      <c r="M276" s="134"/>
      <c r="N276" s="135"/>
      <c r="O276" s="135"/>
      <c r="P276" s="136">
        <v>0</v>
      </c>
      <c r="Q276" s="135"/>
      <c r="R276" s="136">
        <v>0</v>
      </c>
      <c r="S276" s="135"/>
      <c r="T276" s="137">
        <v>0</v>
      </c>
      <c r="AR276" s="131" t="s">
        <v>82</v>
      </c>
      <c r="AT276" s="138" t="s">
        <v>73</v>
      </c>
      <c r="AU276" s="138" t="s">
        <v>82</v>
      </c>
      <c r="AY276" s="131" t="s">
        <v>172</v>
      </c>
      <c r="BK276" s="139">
        <v>0</v>
      </c>
    </row>
    <row r="277" spans="2:63" s="12" customFormat="1" ht="22.9" customHeight="1">
      <c r="B277" s="130"/>
      <c r="D277" s="131" t="s">
        <v>73</v>
      </c>
      <c r="E277" s="140" t="s">
        <v>687</v>
      </c>
      <c r="F277" s="140" t="s">
        <v>688</v>
      </c>
      <c r="J277" s="141">
        <f>BK277</f>
        <v>0</v>
      </c>
      <c r="L277" s="130"/>
      <c r="M277" s="134"/>
      <c r="N277" s="135"/>
      <c r="O277" s="135"/>
      <c r="P277" s="136">
        <f>SUM(P278:P286)</f>
        <v>3.41678</v>
      </c>
      <c r="Q277" s="135"/>
      <c r="R277" s="136">
        <f>SUM(R278:R286)</f>
        <v>0</v>
      </c>
      <c r="S277" s="135"/>
      <c r="T277" s="137">
        <f>SUM(T278:T286)</f>
        <v>0</v>
      </c>
      <c r="AR277" s="131" t="s">
        <v>82</v>
      </c>
      <c r="AT277" s="138" t="s">
        <v>73</v>
      </c>
      <c r="AU277" s="138" t="s">
        <v>82</v>
      </c>
      <c r="AY277" s="131" t="s">
        <v>172</v>
      </c>
      <c r="BK277" s="139">
        <f>SUM(BK278:BK286)</f>
        <v>0</v>
      </c>
    </row>
    <row r="278" spans="1:65" s="2" customFormat="1" ht="16.5" customHeight="1">
      <c r="A278" s="29"/>
      <c r="B278" s="142"/>
      <c r="C278" s="143" t="s">
        <v>515</v>
      </c>
      <c r="D278" s="143" t="s">
        <v>174</v>
      </c>
      <c r="E278" s="144" t="s">
        <v>719</v>
      </c>
      <c r="F278" s="145" t="s">
        <v>720</v>
      </c>
      <c r="G278" s="146" t="s">
        <v>285</v>
      </c>
      <c r="H278" s="147">
        <v>2.74</v>
      </c>
      <c r="I278" s="148"/>
      <c r="J278" s="148">
        <f>ROUND(I278*H278,2)</f>
        <v>0</v>
      </c>
      <c r="K278" s="149"/>
      <c r="L278" s="30"/>
      <c r="M278" s="150" t="s">
        <v>1</v>
      </c>
      <c r="N278" s="151" t="s">
        <v>39</v>
      </c>
      <c r="O278" s="152">
        <v>0.835</v>
      </c>
      <c r="P278" s="152">
        <f>O278*H278</f>
        <v>2.2879</v>
      </c>
      <c r="Q278" s="152">
        <v>0</v>
      </c>
      <c r="R278" s="152">
        <f>Q278*H278</f>
        <v>0</v>
      </c>
      <c r="S278" s="152">
        <v>0</v>
      </c>
      <c r="T278" s="153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54" t="s">
        <v>178</v>
      </c>
      <c r="AT278" s="154" t="s">
        <v>174</v>
      </c>
      <c r="AU278" s="154" t="s">
        <v>84</v>
      </c>
      <c r="AY278" s="17" t="s">
        <v>172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7" t="s">
        <v>82</v>
      </c>
      <c r="BK278" s="155">
        <f>ROUND(I278*H278,2)</f>
        <v>0</v>
      </c>
      <c r="BL278" s="17" t="s">
        <v>178</v>
      </c>
      <c r="BM278" s="154" t="s">
        <v>998</v>
      </c>
    </row>
    <row r="279" spans="1:47" s="2" customFormat="1" ht="19.5">
      <c r="A279" s="29"/>
      <c r="B279" s="30"/>
      <c r="C279" s="29"/>
      <c r="D279" s="156" t="s">
        <v>180</v>
      </c>
      <c r="E279" s="29"/>
      <c r="F279" s="157" t="s">
        <v>722</v>
      </c>
      <c r="G279" s="29"/>
      <c r="H279" s="29"/>
      <c r="I279" s="29"/>
      <c r="J279" s="29"/>
      <c r="K279" s="29"/>
      <c r="L279" s="30"/>
      <c r="M279" s="158"/>
      <c r="N279" s="159"/>
      <c r="O279" s="55"/>
      <c r="P279" s="55"/>
      <c r="Q279" s="55"/>
      <c r="R279" s="55"/>
      <c r="S279" s="55"/>
      <c r="T279" s="56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T279" s="17" t="s">
        <v>180</v>
      </c>
      <c r="AU279" s="17" t="s">
        <v>84</v>
      </c>
    </row>
    <row r="280" spans="1:65" s="2" customFormat="1" ht="21.75" customHeight="1">
      <c r="A280" s="29"/>
      <c r="B280" s="142"/>
      <c r="C280" s="143" t="s">
        <v>519</v>
      </c>
      <c r="D280" s="143" t="s">
        <v>174</v>
      </c>
      <c r="E280" s="144" t="s">
        <v>724</v>
      </c>
      <c r="F280" s="145" t="s">
        <v>725</v>
      </c>
      <c r="G280" s="146" t="s">
        <v>285</v>
      </c>
      <c r="H280" s="147">
        <v>24.66</v>
      </c>
      <c r="I280" s="148"/>
      <c r="J280" s="148">
        <f>ROUND(I280*H280,2)</f>
        <v>0</v>
      </c>
      <c r="K280" s="149"/>
      <c r="L280" s="30"/>
      <c r="M280" s="150" t="s">
        <v>1</v>
      </c>
      <c r="N280" s="151" t="s">
        <v>39</v>
      </c>
      <c r="O280" s="152">
        <v>0.004</v>
      </c>
      <c r="P280" s="152">
        <f>O280*H280</f>
        <v>0.09864</v>
      </c>
      <c r="Q280" s="152">
        <v>0</v>
      </c>
      <c r="R280" s="152">
        <f>Q280*H280</f>
        <v>0</v>
      </c>
      <c r="S280" s="152">
        <v>0</v>
      </c>
      <c r="T280" s="153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54" t="s">
        <v>178</v>
      </c>
      <c r="AT280" s="154" t="s">
        <v>174</v>
      </c>
      <c r="AU280" s="154" t="s">
        <v>84</v>
      </c>
      <c r="AY280" s="17" t="s">
        <v>172</v>
      </c>
      <c r="BE280" s="155">
        <f>IF(N280="základní",J280,0)</f>
        <v>0</v>
      </c>
      <c r="BF280" s="155">
        <f>IF(N280="snížená",J280,0)</f>
        <v>0</v>
      </c>
      <c r="BG280" s="155">
        <f>IF(N280="zákl. přenesená",J280,0)</f>
        <v>0</v>
      </c>
      <c r="BH280" s="155">
        <f>IF(N280="sníž. přenesená",J280,0)</f>
        <v>0</v>
      </c>
      <c r="BI280" s="155">
        <f>IF(N280="nulová",J280,0)</f>
        <v>0</v>
      </c>
      <c r="BJ280" s="17" t="s">
        <v>82</v>
      </c>
      <c r="BK280" s="155">
        <f>ROUND(I280*H280,2)</f>
        <v>0</v>
      </c>
      <c r="BL280" s="17" t="s">
        <v>178</v>
      </c>
      <c r="BM280" s="154" t="s">
        <v>999</v>
      </c>
    </row>
    <row r="281" spans="1:47" s="2" customFormat="1" ht="29.25">
      <c r="A281" s="29"/>
      <c r="B281" s="30"/>
      <c r="C281" s="29"/>
      <c r="D281" s="156" t="s">
        <v>180</v>
      </c>
      <c r="E281" s="29"/>
      <c r="F281" s="157" t="s">
        <v>727</v>
      </c>
      <c r="G281" s="29"/>
      <c r="H281" s="29"/>
      <c r="I281" s="29"/>
      <c r="J281" s="29"/>
      <c r="K281" s="29"/>
      <c r="L281" s="30"/>
      <c r="M281" s="158"/>
      <c r="N281" s="159"/>
      <c r="O281" s="55"/>
      <c r="P281" s="55"/>
      <c r="Q281" s="55"/>
      <c r="R281" s="55"/>
      <c r="S281" s="55"/>
      <c r="T281" s="56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T281" s="17" t="s">
        <v>180</v>
      </c>
      <c r="AU281" s="17" t="s">
        <v>84</v>
      </c>
    </row>
    <row r="282" spans="2:51" s="13" customFormat="1" ht="12">
      <c r="B282" s="160"/>
      <c r="D282" s="156" t="s">
        <v>182</v>
      </c>
      <c r="F282" s="162" t="s">
        <v>1000</v>
      </c>
      <c r="H282" s="163">
        <v>24.66</v>
      </c>
      <c r="L282" s="160"/>
      <c r="M282" s="164"/>
      <c r="N282" s="165"/>
      <c r="O282" s="165"/>
      <c r="P282" s="165"/>
      <c r="Q282" s="165"/>
      <c r="R282" s="165"/>
      <c r="S282" s="165"/>
      <c r="T282" s="166"/>
      <c r="AT282" s="161" t="s">
        <v>182</v>
      </c>
      <c r="AU282" s="161" t="s">
        <v>84</v>
      </c>
      <c r="AV282" s="13" t="s">
        <v>84</v>
      </c>
      <c r="AW282" s="13" t="s">
        <v>3</v>
      </c>
      <c r="AX282" s="13" t="s">
        <v>82</v>
      </c>
      <c r="AY282" s="161" t="s">
        <v>172</v>
      </c>
    </row>
    <row r="283" spans="1:65" s="2" customFormat="1" ht="21.75" customHeight="1">
      <c r="A283" s="29"/>
      <c r="B283" s="142"/>
      <c r="C283" s="143" t="s">
        <v>525</v>
      </c>
      <c r="D283" s="143" t="s">
        <v>174</v>
      </c>
      <c r="E283" s="144" t="s">
        <v>712</v>
      </c>
      <c r="F283" s="145" t="s">
        <v>713</v>
      </c>
      <c r="G283" s="146" t="s">
        <v>285</v>
      </c>
      <c r="H283" s="147">
        <v>2.74</v>
      </c>
      <c r="I283" s="148"/>
      <c r="J283" s="148">
        <f>ROUND(I283*H283,2)</f>
        <v>0</v>
      </c>
      <c r="K283" s="149"/>
      <c r="L283" s="30"/>
      <c r="M283" s="150" t="s">
        <v>1</v>
      </c>
      <c r="N283" s="151" t="s">
        <v>39</v>
      </c>
      <c r="O283" s="152">
        <v>0.376</v>
      </c>
      <c r="P283" s="152">
        <f>O283*H283</f>
        <v>1.03024</v>
      </c>
      <c r="Q283" s="152">
        <v>0</v>
      </c>
      <c r="R283" s="152">
        <f>Q283*H283</f>
        <v>0</v>
      </c>
      <c r="S283" s="152">
        <v>0</v>
      </c>
      <c r="T283" s="153">
        <f>S283*H283</f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54" t="s">
        <v>178</v>
      </c>
      <c r="AT283" s="154" t="s">
        <v>174</v>
      </c>
      <c r="AU283" s="154" t="s">
        <v>84</v>
      </c>
      <c r="AY283" s="17" t="s">
        <v>172</v>
      </c>
      <c r="BE283" s="155">
        <f>IF(N283="základní",J283,0)</f>
        <v>0</v>
      </c>
      <c r="BF283" s="155">
        <f>IF(N283="snížená",J283,0)</f>
        <v>0</v>
      </c>
      <c r="BG283" s="155">
        <f>IF(N283="zákl. přenesená",J283,0)</f>
        <v>0</v>
      </c>
      <c r="BH283" s="155">
        <f>IF(N283="sníž. přenesená",J283,0)</f>
        <v>0</v>
      </c>
      <c r="BI283" s="155">
        <f>IF(N283="nulová",J283,0)</f>
        <v>0</v>
      </c>
      <c r="BJ283" s="17" t="s">
        <v>82</v>
      </c>
      <c r="BK283" s="155">
        <f>ROUND(I283*H283,2)</f>
        <v>0</v>
      </c>
      <c r="BL283" s="17" t="s">
        <v>178</v>
      </c>
      <c r="BM283" s="154" t="s">
        <v>1001</v>
      </c>
    </row>
    <row r="284" spans="1:47" s="2" customFormat="1" ht="19.5">
      <c r="A284" s="29"/>
      <c r="B284" s="30"/>
      <c r="C284" s="29"/>
      <c r="D284" s="156" t="s">
        <v>180</v>
      </c>
      <c r="E284" s="29"/>
      <c r="F284" s="157" t="s">
        <v>715</v>
      </c>
      <c r="G284" s="29"/>
      <c r="H284" s="29"/>
      <c r="I284" s="29"/>
      <c r="J284" s="29"/>
      <c r="K284" s="29"/>
      <c r="L284" s="30"/>
      <c r="M284" s="158"/>
      <c r="N284" s="159"/>
      <c r="O284" s="55"/>
      <c r="P284" s="55"/>
      <c r="Q284" s="55"/>
      <c r="R284" s="55"/>
      <c r="S284" s="55"/>
      <c r="T284" s="56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T284" s="17" t="s">
        <v>180</v>
      </c>
      <c r="AU284" s="17" t="s">
        <v>84</v>
      </c>
    </row>
    <row r="285" spans="1:65" s="2" customFormat="1" ht="21.75" customHeight="1">
      <c r="A285" s="29"/>
      <c r="B285" s="142"/>
      <c r="C285" s="143" t="s">
        <v>530</v>
      </c>
      <c r="D285" s="143" t="s">
        <v>174</v>
      </c>
      <c r="E285" s="144" t="s">
        <v>730</v>
      </c>
      <c r="F285" s="145" t="s">
        <v>731</v>
      </c>
      <c r="G285" s="146" t="s">
        <v>285</v>
      </c>
      <c r="H285" s="147">
        <v>2.74</v>
      </c>
      <c r="I285" s="148"/>
      <c r="J285" s="148">
        <f>ROUND(I285*H285,2)</f>
        <v>0</v>
      </c>
      <c r="K285" s="149"/>
      <c r="L285" s="30"/>
      <c r="M285" s="150" t="s">
        <v>1</v>
      </c>
      <c r="N285" s="151" t="s">
        <v>39</v>
      </c>
      <c r="O285" s="152">
        <v>0</v>
      </c>
      <c r="P285" s="152">
        <f>O285*H285</f>
        <v>0</v>
      </c>
      <c r="Q285" s="152">
        <v>0</v>
      </c>
      <c r="R285" s="152">
        <f>Q285*H285</f>
        <v>0</v>
      </c>
      <c r="S285" s="152">
        <v>0</v>
      </c>
      <c r="T285" s="153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4" t="s">
        <v>178</v>
      </c>
      <c r="AT285" s="154" t="s">
        <v>174</v>
      </c>
      <c r="AU285" s="154" t="s">
        <v>84</v>
      </c>
      <c r="AY285" s="17" t="s">
        <v>172</v>
      </c>
      <c r="BE285" s="155">
        <f>IF(N285="základní",J285,0)</f>
        <v>0</v>
      </c>
      <c r="BF285" s="155">
        <f>IF(N285="snížená",J285,0)</f>
        <v>0</v>
      </c>
      <c r="BG285" s="155">
        <f>IF(N285="zákl. přenesená",J285,0)</f>
        <v>0</v>
      </c>
      <c r="BH285" s="155">
        <f>IF(N285="sníž. přenesená",J285,0)</f>
        <v>0</v>
      </c>
      <c r="BI285" s="155">
        <f>IF(N285="nulová",J285,0)</f>
        <v>0</v>
      </c>
      <c r="BJ285" s="17" t="s">
        <v>82</v>
      </c>
      <c r="BK285" s="155">
        <f>ROUND(I285*H285,2)</f>
        <v>0</v>
      </c>
      <c r="BL285" s="17" t="s">
        <v>178</v>
      </c>
      <c r="BM285" s="154" t="s">
        <v>1002</v>
      </c>
    </row>
    <row r="286" spans="1:47" s="2" customFormat="1" ht="19.5">
      <c r="A286" s="29"/>
      <c r="B286" s="30"/>
      <c r="C286" s="29"/>
      <c r="D286" s="156" t="s">
        <v>180</v>
      </c>
      <c r="E286" s="29"/>
      <c r="F286" s="157" t="s">
        <v>733</v>
      </c>
      <c r="G286" s="29"/>
      <c r="H286" s="29"/>
      <c r="I286" s="29"/>
      <c r="J286" s="29"/>
      <c r="K286" s="29"/>
      <c r="L286" s="30"/>
      <c r="M286" s="158"/>
      <c r="N286" s="159"/>
      <c r="O286" s="55"/>
      <c r="P286" s="55"/>
      <c r="Q286" s="55"/>
      <c r="R286" s="55"/>
      <c r="S286" s="55"/>
      <c r="T286" s="56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T286" s="17" t="s">
        <v>180</v>
      </c>
      <c r="AU286" s="17" t="s">
        <v>84</v>
      </c>
    </row>
    <row r="287" spans="2:63" s="12" customFormat="1" ht="22.9" customHeight="1">
      <c r="B287" s="130"/>
      <c r="D287" s="131" t="s">
        <v>73</v>
      </c>
      <c r="E287" s="140" t="s">
        <v>734</v>
      </c>
      <c r="F287" s="140" t="s">
        <v>735</v>
      </c>
      <c r="J287" s="141">
        <f>BK287</f>
        <v>0</v>
      </c>
      <c r="L287" s="130"/>
      <c r="M287" s="134"/>
      <c r="N287" s="135"/>
      <c r="O287" s="135"/>
      <c r="P287" s="136">
        <f>SUM(P288:P289)</f>
        <v>254.777694</v>
      </c>
      <c r="Q287" s="135"/>
      <c r="R287" s="136">
        <f>SUM(R288:R289)</f>
        <v>0</v>
      </c>
      <c r="S287" s="135"/>
      <c r="T287" s="137">
        <f>SUM(T288:T289)</f>
        <v>0</v>
      </c>
      <c r="AR287" s="131" t="s">
        <v>82</v>
      </c>
      <c r="AT287" s="138" t="s">
        <v>73</v>
      </c>
      <c r="AU287" s="138" t="s">
        <v>82</v>
      </c>
      <c r="AY287" s="131" t="s">
        <v>172</v>
      </c>
      <c r="BK287" s="139">
        <f>SUM(BK288:BK289)</f>
        <v>0</v>
      </c>
    </row>
    <row r="288" spans="1:65" s="2" customFormat="1" ht="21.75" customHeight="1">
      <c r="A288" s="29"/>
      <c r="B288" s="142"/>
      <c r="C288" s="143" t="s">
        <v>535</v>
      </c>
      <c r="D288" s="143" t="s">
        <v>174</v>
      </c>
      <c r="E288" s="144" t="s">
        <v>1003</v>
      </c>
      <c r="F288" s="145" t="s">
        <v>1004</v>
      </c>
      <c r="G288" s="146" t="s">
        <v>285</v>
      </c>
      <c r="H288" s="147">
        <v>91.878</v>
      </c>
      <c r="I288" s="148"/>
      <c r="J288" s="148">
        <f>ROUND(I288*H288,2)</f>
        <v>0</v>
      </c>
      <c r="K288" s="149"/>
      <c r="L288" s="30"/>
      <c r="M288" s="150" t="s">
        <v>1</v>
      </c>
      <c r="N288" s="151" t="s">
        <v>39</v>
      </c>
      <c r="O288" s="152">
        <v>1.48</v>
      </c>
      <c r="P288" s="152">
        <f>O288*H288</f>
        <v>135.97944</v>
      </c>
      <c r="Q288" s="152">
        <v>0</v>
      </c>
      <c r="R288" s="152">
        <f>Q288*H288</f>
        <v>0</v>
      </c>
      <c r="S288" s="152">
        <v>0</v>
      </c>
      <c r="T288" s="153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54" t="s">
        <v>178</v>
      </c>
      <c r="AT288" s="154" t="s">
        <v>174</v>
      </c>
      <c r="AU288" s="154" t="s">
        <v>84</v>
      </c>
      <c r="AY288" s="17" t="s">
        <v>172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7" t="s">
        <v>82</v>
      </c>
      <c r="BK288" s="155">
        <f>ROUND(I288*H288,2)</f>
        <v>0</v>
      </c>
      <c r="BL288" s="17" t="s">
        <v>178</v>
      </c>
      <c r="BM288" s="154" t="s">
        <v>1005</v>
      </c>
    </row>
    <row r="289" spans="1:65" s="2" customFormat="1" ht="21.75" customHeight="1">
      <c r="A289" s="29"/>
      <c r="B289" s="142"/>
      <c r="C289" s="143" t="s">
        <v>544</v>
      </c>
      <c r="D289" s="143" t="s">
        <v>174</v>
      </c>
      <c r="E289" s="144" t="s">
        <v>1006</v>
      </c>
      <c r="F289" s="145" t="s">
        <v>1007</v>
      </c>
      <c r="G289" s="146" t="s">
        <v>285</v>
      </c>
      <c r="H289" s="147">
        <v>91.878</v>
      </c>
      <c r="I289" s="148"/>
      <c r="J289" s="148">
        <f>ROUND(I289*H289,2)</f>
        <v>0</v>
      </c>
      <c r="K289" s="149"/>
      <c r="L289" s="30"/>
      <c r="M289" s="196" t="s">
        <v>1</v>
      </c>
      <c r="N289" s="197" t="s">
        <v>39</v>
      </c>
      <c r="O289" s="198">
        <v>1.293</v>
      </c>
      <c r="P289" s="198">
        <f>O289*H289</f>
        <v>118.798254</v>
      </c>
      <c r="Q289" s="198">
        <v>0</v>
      </c>
      <c r="R289" s="198">
        <f>Q289*H289</f>
        <v>0</v>
      </c>
      <c r="S289" s="198">
        <v>0</v>
      </c>
      <c r="T289" s="199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54" t="s">
        <v>178</v>
      </c>
      <c r="AT289" s="154" t="s">
        <v>174</v>
      </c>
      <c r="AU289" s="154" t="s">
        <v>84</v>
      </c>
      <c r="AY289" s="17" t="s">
        <v>172</v>
      </c>
      <c r="BE289" s="155">
        <f>IF(N289="základní",J289,0)</f>
        <v>0</v>
      </c>
      <c r="BF289" s="155">
        <f>IF(N289="snížená",J289,0)</f>
        <v>0</v>
      </c>
      <c r="BG289" s="155">
        <f>IF(N289="zákl. přenesená",J289,0)</f>
        <v>0</v>
      </c>
      <c r="BH289" s="155">
        <f>IF(N289="sníž. přenesená",J289,0)</f>
        <v>0</v>
      </c>
      <c r="BI289" s="155">
        <f>IF(N289="nulová",J289,0)</f>
        <v>0</v>
      </c>
      <c r="BJ289" s="17" t="s">
        <v>82</v>
      </c>
      <c r="BK289" s="155">
        <f>ROUND(I289*H289,2)</f>
        <v>0</v>
      </c>
      <c r="BL289" s="17" t="s">
        <v>178</v>
      </c>
      <c r="BM289" s="154" t="s">
        <v>1008</v>
      </c>
    </row>
    <row r="290" spans="1:31" s="2" customFormat="1" ht="6.95" customHeight="1">
      <c r="A290" s="29"/>
      <c r="B290" s="44"/>
      <c r="C290" s="45"/>
      <c r="D290" s="45"/>
      <c r="E290" s="45"/>
      <c r="F290" s="45"/>
      <c r="G290" s="45"/>
      <c r="H290" s="45"/>
      <c r="I290" s="45"/>
      <c r="J290" s="45"/>
      <c r="K290" s="45"/>
      <c r="L290" s="30"/>
      <c r="M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</row>
  </sheetData>
  <autoFilter ref="C124:K28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3"/>
  <sheetViews>
    <sheetView showGridLines="0" zoomScale="145" zoomScaleNormal="145" workbookViewId="0" topLeftCell="A115">
      <selection activeCell="W130" sqref="W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7" t="s">
        <v>90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 hidden="1">
      <c r="B4" s="20"/>
      <c r="D4" s="21" t="s">
        <v>95</v>
      </c>
      <c r="L4" s="20"/>
      <c r="M4" s="92" t="s">
        <v>10</v>
      </c>
      <c r="AT4" s="17" t="s">
        <v>3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26" t="s">
        <v>14</v>
      </c>
      <c r="L6" s="20"/>
    </row>
    <row r="7" spans="2:12" s="1" customFormat="1" ht="16.5" customHeight="1" hidden="1">
      <c r="B7" s="20"/>
      <c r="E7" s="244" t="str">
        <f>'Rekapitulace stavby'!K6</f>
        <v>Chodník podél ul. Závodní u čp. 471</v>
      </c>
      <c r="F7" s="245"/>
      <c r="G7" s="245"/>
      <c r="H7" s="245"/>
      <c r="L7" s="20"/>
    </row>
    <row r="8" spans="1:31" s="2" customFormat="1" ht="12" customHeight="1" hidden="1">
      <c r="A8" s="29"/>
      <c r="B8" s="30"/>
      <c r="C8" s="29"/>
      <c r="D8" s="26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 hidden="1">
      <c r="A9" s="29"/>
      <c r="B9" s="30"/>
      <c r="C9" s="29"/>
      <c r="D9" s="29"/>
      <c r="E9" s="221" t="s">
        <v>1009</v>
      </c>
      <c r="F9" s="243"/>
      <c r="G9" s="243"/>
      <c r="H9" s="24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 hidden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 hidden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 hidden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>
        <f>'Rekapitulace stavby'!AN8</f>
        <v>43986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 hidden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 hidden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 hidden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 hidden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hidden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hidden="1">
      <c r="A18" s="29"/>
      <c r="B18" s="30"/>
      <c r="C18" s="29"/>
      <c r="D18" s="29"/>
      <c r="E18" s="237" t="str">
        <f>'Rekapitulace stavby'!E14</f>
        <v xml:space="preserve"> </v>
      </c>
      <c r="F18" s="237"/>
      <c r="G18" s="237"/>
      <c r="H18" s="237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 hidden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hidden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hidden="1">
      <c r="A21" s="29"/>
      <c r="B21" s="30"/>
      <c r="C21" s="29"/>
      <c r="D21" s="29"/>
      <c r="E21" s="24" t="s">
        <v>30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 hidden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hidden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hidden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 hidden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hidden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hidden="1">
      <c r="A27" s="93"/>
      <c r="B27" s="94"/>
      <c r="C27" s="93"/>
      <c r="D27" s="93"/>
      <c r="E27" s="239" t="s">
        <v>1</v>
      </c>
      <c r="F27" s="239"/>
      <c r="G27" s="239"/>
      <c r="H27" s="239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 hidden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 hidden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 hidden="1">
      <c r="A30" s="29"/>
      <c r="B30" s="30"/>
      <c r="C30" s="29"/>
      <c r="D30" s="96" t="s">
        <v>34</v>
      </c>
      <c r="E30" s="29"/>
      <c r="F30" s="29"/>
      <c r="G30" s="29"/>
      <c r="H30" s="29"/>
      <c r="I30" s="29"/>
      <c r="J30" s="68">
        <f>ROUND(J116,2)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 hidden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 hidden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 hidden="1">
      <c r="A33" s="29"/>
      <c r="B33" s="30"/>
      <c r="C33" s="29"/>
      <c r="D33" s="97" t="s">
        <v>38</v>
      </c>
      <c r="E33" s="26" t="s">
        <v>39</v>
      </c>
      <c r="F33" s="98">
        <f>ROUND((SUM(BE116:BE132)),2)</f>
        <v>0</v>
      </c>
      <c r="G33" s="29"/>
      <c r="H33" s="29"/>
      <c r="I33" s="99">
        <v>0.21</v>
      </c>
      <c r="J33" s="98">
        <f>ROUND(((SUM(BE116:BE132))*I33),2)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 hidden="1">
      <c r="A34" s="29"/>
      <c r="B34" s="30"/>
      <c r="C34" s="29"/>
      <c r="D34" s="29"/>
      <c r="E34" s="26" t="s">
        <v>40</v>
      </c>
      <c r="F34" s="98">
        <f>ROUND((SUM(BF116:BF132)),2)</f>
        <v>0</v>
      </c>
      <c r="G34" s="29"/>
      <c r="H34" s="29"/>
      <c r="I34" s="99">
        <v>0.15</v>
      </c>
      <c r="J34" s="98">
        <f>ROUND(((SUM(BF116:BF132))*I34),2)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41</v>
      </c>
      <c r="F35" s="98">
        <f>ROUND((SUM(BG116:BG132)),2)</f>
        <v>0</v>
      </c>
      <c r="G35" s="29"/>
      <c r="H35" s="29"/>
      <c r="I35" s="99">
        <v>0.21</v>
      </c>
      <c r="J35" s="98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42</v>
      </c>
      <c r="F36" s="98">
        <f>ROUND((SUM(BH116:BH132)),2)</f>
        <v>0</v>
      </c>
      <c r="G36" s="29"/>
      <c r="H36" s="29"/>
      <c r="I36" s="99">
        <v>0.15</v>
      </c>
      <c r="J36" s="98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43</v>
      </c>
      <c r="F37" s="98">
        <f>ROUND((SUM(BI116:BI132)),2)</f>
        <v>0</v>
      </c>
      <c r="G37" s="29"/>
      <c r="H37" s="29"/>
      <c r="I37" s="99">
        <v>0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 hidden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 hidden="1">
      <c r="A39" s="29"/>
      <c r="B39" s="30"/>
      <c r="C39" s="100"/>
      <c r="D39" s="101" t="s">
        <v>44</v>
      </c>
      <c r="E39" s="57"/>
      <c r="F39" s="57"/>
      <c r="G39" s="102" t="s">
        <v>45</v>
      </c>
      <c r="H39" s="103" t="s">
        <v>46</v>
      </c>
      <c r="I39" s="57"/>
      <c r="J39" s="104">
        <f>SUM(J30:J37)</f>
        <v>0</v>
      </c>
      <c r="K39" s="105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 hidden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.75" hidden="1">
      <c r="A61" s="29"/>
      <c r="B61" s="30"/>
      <c r="C61" s="29"/>
      <c r="D61" s="42" t="s">
        <v>49</v>
      </c>
      <c r="E61" s="32"/>
      <c r="F61" s="106" t="s">
        <v>50</v>
      </c>
      <c r="G61" s="42" t="s">
        <v>49</v>
      </c>
      <c r="H61" s="32"/>
      <c r="I61" s="32"/>
      <c r="J61" s="107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.75" hidden="1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.75" hidden="1">
      <c r="A76" s="29"/>
      <c r="B76" s="30"/>
      <c r="C76" s="29"/>
      <c r="D76" s="42" t="s">
        <v>49</v>
      </c>
      <c r="E76" s="32"/>
      <c r="F76" s="106" t="s">
        <v>50</v>
      </c>
      <c r="G76" s="42" t="s">
        <v>49</v>
      </c>
      <c r="H76" s="32"/>
      <c r="I76" s="32"/>
      <c r="J76" s="107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hidden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78" ht="12" hidden="1"/>
    <row r="79" ht="12" hidden="1"/>
    <row r="80" ht="12" hidden="1"/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144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44" t="str">
        <f>E7</f>
        <v>Chodník podél ul. Závodní u čp. 471</v>
      </c>
      <c r="F85" s="245"/>
      <c r="G85" s="245"/>
      <c r="H85" s="24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21" t="str">
        <f>E9</f>
        <v>000 - Vedlejší rozpočtové náklady</v>
      </c>
      <c r="F87" s="243"/>
      <c r="G87" s="243"/>
      <c r="H87" s="24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18</v>
      </c>
      <c r="D89" s="29"/>
      <c r="E89" s="29"/>
      <c r="F89" s="24" t="str">
        <f>F12</f>
        <v>Petřvald</v>
      </c>
      <c r="G89" s="29"/>
      <c r="H89" s="29"/>
      <c r="I89" s="26" t="s">
        <v>20</v>
      </c>
      <c r="J89" s="52">
        <f>IF(J12="","",J12)</f>
        <v>43986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21</v>
      </c>
      <c r="D91" s="29"/>
      <c r="E91" s="29"/>
      <c r="F91" s="24" t="str">
        <f>E15</f>
        <v>Město Petřvald</v>
      </c>
      <c r="G91" s="29"/>
      <c r="H91" s="29"/>
      <c r="I91" s="26" t="s">
        <v>28</v>
      </c>
      <c r="J91" s="27" t="str">
        <f>E21</f>
        <v>Ing. Pavol Lipták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8" t="s">
        <v>145</v>
      </c>
      <c r="D94" s="100"/>
      <c r="E94" s="100"/>
      <c r="F94" s="100"/>
      <c r="G94" s="100"/>
      <c r="H94" s="100"/>
      <c r="I94" s="100"/>
      <c r="J94" s="109" t="s">
        <v>146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10" t="s">
        <v>147</v>
      </c>
      <c r="D96" s="29"/>
      <c r="E96" s="29"/>
      <c r="F96" s="29"/>
      <c r="G96" s="29"/>
      <c r="H96" s="29"/>
      <c r="I96" s="29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148</v>
      </c>
    </row>
    <row r="97" spans="1:31" s="2" customFormat="1" ht="21.75" customHeight="1" hidden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 hidden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99" ht="12" hidden="1"/>
    <row r="100" ht="12" hidden="1"/>
    <row r="101" ht="12" hidden="1"/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21" t="s">
        <v>157</v>
      </c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6" t="s">
        <v>14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44" t="str">
        <f>E7</f>
        <v>Chodník podél ul. Závodní u čp. 471</v>
      </c>
      <c r="F106" s="245"/>
      <c r="G106" s="245"/>
      <c r="H106" s="245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6" t="s">
        <v>104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21" t="str">
        <f>E9</f>
        <v>000 - Vedlejší rozpočtové náklady</v>
      </c>
      <c r="F108" s="243"/>
      <c r="G108" s="243"/>
      <c r="H108" s="243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6" t="s">
        <v>18</v>
      </c>
      <c r="D110" s="29"/>
      <c r="E110" s="29"/>
      <c r="F110" s="24" t="str">
        <f>F12</f>
        <v>Petřvald</v>
      </c>
      <c r="G110" s="29"/>
      <c r="H110" s="29"/>
      <c r="I110" s="26" t="s">
        <v>20</v>
      </c>
      <c r="J110" s="52">
        <f>IF(J12="","",J12)</f>
        <v>43986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6" t="s">
        <v>21</v>
      </c>
      <c r="D112" s="29"/>
      <c r="E112" s="29"/>
      <c r="F112" s="24" t="str">
        <f>E15</f>
        <v>Město Petřvald</v>
      </c>
      <c r="G112" s="29"/>
      <c r="H112" s="29"/>
      <c r="I112" s="26" t="s">
        <v>28</v>
      </c>
      <c r="J112" s="27" t="str">
        <f>E21</f>
        <v>Ing. Pavol Lipták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5.2" customHeight="1">
      <c r="A113" s="29"/>
      <c r="B113" s="30"/>
      <c r="C113" s="26" t="s">
        <v>26</v>
      </c>
      <c r="D113" s="29"/>
      <c r="E113" s="29"/>
      <c r="F113" s="24" t="str">
        <f>IF(E18="","",E18)</f>
        <v xml:space="preserve"> </v>
      </c>
      <c r="G113" s="29"/>
      <c r="H113" s="29"/>
      <c r="I113" s="26" t="s">
        <v>32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11" customFormat="1" ht="29.25" customHeight="1">
      <c r="A115" s="119"/>
      <c r="B115" s="120"/>
      <c r="C115" s="121" t="s">
        <v>158</v>
      </c>
      <c r="D115" s="122" t="s">
        <v>59</v>
      </c>
      <c r="E115" s="122" t="s">
        <v>55</v>
      </c>
      <c r="F115" s="122" t="s">
        <v>56</v>
      </c>
      <c r="G115" s="122" t="s">
        <v>159</v>
      </c>
      <c r="H115" s="122" t="s">
        <v>160</v>
      </c>
      <c r="I115" s="122" t="s">
        <v>161</v>
      </c>
      <c r="J115" s="123" t="s">
        <v>146</v>
      </c>
      <c r="K115" s="124" t="s">
        <v>162</v>
      </c>
      <c r="L115" s="125"/>
      <c r="M115" s="59" t="s">
        <v>1</v>
      </c>
      <c r="N115" s="60" t="s">
        <v>38</v>
      </c>
      <c r="O115" s="60" t="s">
        <v>163</v>
      </c>
      <c r="P115" s="60" t="s">
        <v>164</v>
      </c>
      <c r="Q115" s="60" t="s">
        <v>165</v>
      </c>
      <c r="R115" s="60" t="s">
        <v>166</v>
      </c>
      <c r="S115" s="60" t="s">
        <v>167</v>
      </c>
      <c r="T115" s="61" t="s">
        <v>168</v>
      </c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</row>
    <row r="116" spans="1:63" s="2" customFormat="1" ht="22.9" customHeight="1">
      <c r="A116" s="29"/>
      <c r="B116" s="30"/>
      <c r="C116" s="66" t="s">
        <v>169</v>
      </c>
      <c r="D116" s="29"/>
      <c r="E116" s="29"/>
      <c r="F116" s="29"/>
      <c r="G116" s="29"/>
      <c r="H116" s="29"/>
      <c r="I116" s="29"/>
      <c r="J116" s="126">
        <f>BK116</f>
        <v>0</v>
      </c>
      <c r="K116" s="29"/>
      <c r="L116" s="30"/>
      <c r="M116" s="62"/>
      <c r="N116" s="53"/>
      <c r="O116" s="63"/>
      <c r="P116" s="127">
        <f>SUM(P117:P132)</f>
        <v>0</v>
      </c>
      <c r="Q116" s="63"/>
      <c r="R116" s="127">
        <f>SUM(R117:R132)</f>
        <v>0</v>
      </c>
      <c r="S116" s="63"/>
      <c r="T116" s="128">
        <f>SUM(T117:T132)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7" t="s">
        <v>73</v>
      </c>
      <c r="AU116" s="17" t="s">
        <v>148</v>
      </c>
      <c r="BK116" s="129">
        <f>SUM(BK117:BK132)</f>
        <v>0</v>
      </c>
    </row>
    <row r="117" spans="1:65" s="2" customFormat="1" ht="21.75" customHeight="1">
      <c r="A117" s="29"/>
      <c r="B117" s="142"/>
      <c r="C117" s="174" t="s">
        <v>84</v>
      </c>
      <c r="D117" s="174" t="s">
        <v>310</v>
      </c>
      <c r="E117" s="175" t="s">
        <v>82</v>
      </c>
      <c r="F117" s="176" t="s">
        <v>1010</v>
      </c>
      <c r="G117" s="177" t="s">
        <v>1011</v>
      </c>
      <c r="H117" s="178">
        <v>1</v>
      </c>
      <c r="I117" s="179"/>
      <c r="J117" s="179">
        <f>ROUND(I117*H117,2)</f>
        <v>0</v>
      </c>
      <c r="K117" s="180"/>
      <c r="L117" s="181"/>
      <c r="M117" s="182" t="s">
        <v>1</v>
      </c>
      <c r="N117" s="183" t="s">
        <v>39</v>
      </c>
      <c r="O117" s="152">
        <v>0</v>
      </c>
      <c r="P117" s="152">
        <f>O117*H117</f>
        <v>0</v>
      </c>
      <c r="Q117" s="152">
        <v>0</v>
      </c>
      <c r="R117" s="152">
        <f>Q117*H117</f>
        <v>0</v>
      </c>
      <c r="S117" s="152">
        <v>0</v>
      </c>
      <c r="T117" s="153">
        <f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54" t="s">
        <v>220</v>
      </c>
      <c r="AT117" s="154" t="s">
        <v>310</v>
      </c>
      <c r="AU117" s="154" t="s">
        <v>74</v>
      </c>
      <c r="AY117" s="17" t="s">
        <v>172</v>
      </c>
      <c r="BE117" s="155">
        <f>IF(N117="základní",J117,0)</f>
        <v>0</v>
      </c>
      <c r="BF117" s="155">
        <f>IF(N117="snížená",J117,0)</f>
        <v>0</v>
      </c>
      <c r="BG117" s="155">
        <f>IF(N117="zákl. přenesená",J117,0)</f>
        <v>0</v>
      </c>
      <c r="BH117" s="155">
        <f>IF(N117="sníž. přenesená",J117,0)</f>
        <v>0</v>
      </c>
      <c r="BI117" s="155">
        <f>IF(N117="nulová",J117,0)</f>
        <v>0</v>
      </c>
      <c r="BJ117" s="17" t="s">
        <v>82</v>
      </c>
      <c r="BK117" s="155">
        <f>ROUND(I117*H117,2)</f>
        <v>0</v>
      </c>
      <c r="BL117" s="17" t="s">
        <v>178</v>
      </c>
      <c r="BM117" s="154" t="s">
        <v>1012</v>
      </c>
    </row>
    <row r="118" spans="1:47" s="2" customFormat="1" ht="12">
      <c r="A118" s="29"/>
      <c r="B118" s="30"/>
      <c r="C118" s="29"/>
      <c r="D118" s="156" t="s">
        <v>180</v>
      </c>
      <c r="E118" s="29"/>
      <c r="F118" s="157" t="s">
        <v>1013</v>
      </c>
      <c r="G118" s="29"/>
      <c r="H118" s="29"/>
      <c r="I118" s="29"/>
      <c r="J118" s="29"/>
      <c r="K118" s="29"/>
      <c r="L118" s="30"/>
      <c r="M118" s="158"/>
      <c r="N118" s="159"/>
      <c r="O118" s="55"/>
      <c r="P118" s="55"/>
      <c r="Q118" s="55"/>
      <c r="R118" s="55"/>
      <c r="S118" s="55"/>
      <c r="T118" s="56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7" t="s">
        <v>180</v>
      </c>
      <c r="AU118" s="17" t="s">
        <v>74</v>
      </c>
    </row>
    <row r="119" spans="1:65" s="2" customFormat="1" ht="16.5" customHeight="1">
      <c r="A119" s="29"/>
      <c r="B119" s="142"/>
      <c r="C119" s="174" t="s">
        <v>82</v>
      </c>
      <c r="D119" s="174" t="s">
        <v>310</v>
      </c>
      <c r="E119" s="175" t="s">
        <v>84</v>
      </c>
      <c r="F119" s="176" t="s">
        <v>1014</v>
      </c>
      <c r="G119" s="177" t="s">
        <v>1011</v>
      </c>
      <c r="H119" s="178">
        <v>1</v>
      </c>
      <c r="I119" s="179"/>
      <c r="J119" s="179">
        <f>ROUND(I119*H119,2)</f>
        <v>0</v>
      </c>
      <c r="K119" s="180"/>
      <c r="L119" s="181"/>
      <c r="M119" s="182" t="s">
        <v>1</v>
      </c>
      <c r="N119" s="183" t="s">
        <v>39</v>
      </c>
      <c r="O119" s="152">
        <v>0</v>
      </c>
      <c r="P119" s="152">
        <f>O119*H119</f>
        <v>0</v>
      </c>
      <c r="Q119" s="152">
        <v>0</v>
      </c>
      <c r="R119" s="152">
        <f>Q119*H119</f>
        <v>0</v>
      </c>
      <c r="S119" s="152">
        <v>0</v>
      </c>
      <c r="T119" s="153">
        <f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54" t="s">
        <v>220</v>
      </c>
      <c r="AT119" s="154" t="s">
        <v>310</v>
      </c>
      <c r="AU119" s="154" t="s">
        <v>74</v>
      </c>
      <c r="AY119" s="17" t="s">
        <v>172</v>
      </c>
      <c r="BE119" s="155">
        <f>IF(N119="základní",J119,0)</f>
        <v>0</v>
      </c>
      <c r="BF119" s="155">
        <f>IF(N119="snížená",J119,0)</f>
        <v>0</v>
      </c>
      <c r="BG119" s="155">
        <f>IF(N119="zákl. přenesená",J119,0)</f>
        <v>0</v>
      </c>
      <c r="BH119" s="155">
        <f>IF(N119="sníž. přenesená",J119,0)</f>
        <v>0</v>
      </c>
      <c r="BI119" s="155">
        <f>IF(N119="nulová",J119,0)</f>
        <v>0</v>
      </c>
      <c r="BJ119" s="17" t="s">
        <v>82</v>
      </c>
      <c r="BK119" s="155">
        <f>ROUND(I119*H119,2)</f>
        <v>0</v>
      </c>
      <c r="BL119" s="17" t="s">
        <v>178</v>
      </c>
      <c r="BM119" s="154" t="s">
        <v>1015</v>
      </c>
    </row>
    <row r="120" spans="1:47" s="2" customFormat="1" ht="12">
      <c r="A120" s="29"/>
      <c r="B120" s="30"/>
      <c r="C120" s="29"/>
      <c r="D120" s="156" t="s">
        <v>180</v>
      </c>
      <c r="E120" s="29"/>
      <c r="F120" s="157" t="s">
        <v>1014</v>
      </c>
      <c r="G120" s="29"/>
      <c r="H120" s="29"/>
      <c r="I120" s="29"/>
      <c r="J120" s="29"/>
      <c r="K120" s="29"/>
      <c r="L120" s="30"/>
      <c r="M120" s="158"/>
      <c r="N120" s="159"/>
      <c r="O120" s="55"/>
      <c r="P120" s="55"/>
      <c r="Q120" s="55"/>
      <c r="R120" s="55"/>
      <c r="S120" s="55"/>
      <c r="T120" s="56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7" t="s">
        <v>180</v>
      </c>
      <c r="AU120" s="17" t="s">
        <v>74</v>
      </c>
    </row>
    <row r="121" spans="1:65" s="2" customFormat="1" ht="21.75" customHeight="1">
      <c r="A121" s="29"/>
      <c r="B121" s="142"/>
      <c r="C121" s="174" t="s">
        <v>226</v>
      </c>
      <c r="D121" s="174" t="s">
        <v>310</v>
      </c>
      <c r="E121" s="175" t="s">
        <v>116</v>
      </c>
      <c r="F121" s="176" t="s">
        <v>1016</v>
      </c>
      <c r="G121" s="177" t="s">
        <v>1011</v>
      </c>
      <c r="H121" s="178">
        <v>1</v>
      </c>
      <c r="I121" s="179"/>
      <c r="J121" s="179">
        <f>ROUND(I121*H121,2)</f>
        <v>0</v>
      </c>
      <c r="K121" s="180"/>
      <c r="L121" s="181"/>
      <c r="M121" s="182" t="s">
        <v>1</v>
      </c>
      <c r="N121" s="183" t="s">
        <v>39</v>
      </c>
      <c r="O121" s="152">
        <v>0</v>
      </c>
      <c r="P121" s="152">
        <f>O121*H121</f>
        <v>0</v>
      </c>
      <c r="Q121" s="152">
        <v>0</v>
      </c>
      <c r="R121" s="152">
        <f>Q121*H121</f>
        <v>0</v>
      </c>
      <c r="S121" s="152">
        <v>0</v>
      </c>
      <c r="T121" s="153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4" t="s">
        <v>220</v>
      </c>
      <c r="AT121" s="154" t="s">
        <v>310</v>
      </c>
      <c r="AU121" s="154" t="s">
        <v>74</v>
      </c>
      <c r="AY121" s="17" t="s">
        <v>172</v>
      </c>
      <c r="BE121" s="155">
        <f>IF(N121="základní",J121,0)</f>
        <v>0</v>
      </c>
      <c r="BF121" s="155">
        <f>IF(N121="snížená",J121,0)</f>
        <v>0</v>
      </c>
      <c r="BG121" s="155">
        <f>IF(N121="zákl. přenesená",J121,0)</f>
        <v>0</v>
      </c>
      <c r="BH121" s="155">
        <f>IF(N121="sníž. přenesená",J121,0)</f>
        <v>0</v>
      </c>
      <c r="BI121" s="155">
        <f>IF(N121="nulová",J121,0)</f>
        <v>0</v>
      </c>
      <c r="BJ121" s="17" t="s">
        <v>82</v>
      </c>
      <c r="BK121" s="155">
        <f>ROUND(I121*H121,2)</f>
        <v>0</v>
      </c>
      <c r="BL121" s="17" t="s">
        <v>178</v>
      </c>
      <c r="BM121" s="154" t="s">
        <v>1017</v>
      </c>
    </row>
    <row r="122" spans="1:47" s="2" customFormat="1" ht="19.5">
      <c r="A122" s="29"/>
      <c r="B122" s="30"/>
      <c r="C122" s="29"/>
      <c r="D122" s="156" t="s">
        <v>180</v>
      </c>
      <c r="E122" s="29"/>
      <c r="F122" s="157" t="s">
        <v>1016</v>
      </c>
      <c r="G122" s="29"/>
      <c r="H122" s="29"/>
      <c r="I122" s="29"/>
      <c r="J122" s="29"/>
      <c r="K122" s="29"/>
      <c r="L122" s="30"/>
      <c r="M122" s="158"/>
      <c r="N122" s="159"/>
      <c r="O122" s="55"/>
      <c r="P122" s="55"/>
      <c r="Q122" s="55"/>
      <c r="R122" s="55"/>
      <c r="S122" s="55"/>
      <c r="T122" s="56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180</v>
      </c>
      <c r="AU122" s="17" t="s">
        <v>74</v>
      </c>
    </row>
    <row r="123" spans="1:65" s="2" customFormat="1" ht="16.5" customHeight="1">
      <c r="A123" s="29"/>
      <c r="B123" s="142"/>
      <c r="C123" s="174" t="s">
        <v>214</v>
      </c>
      <c r="D123" s="174" t="s">
        <v>310</v>
      </c>
      <c r="E123" s="175" t="s">
        <v>178</v>
      </c>
      <c r="F123" s="176" t="s">
        <v>1018</v>
      </c>
      <c r="G123" s="177" t="s">
        <v>1011</v>
      </c>
      <c r="H123" s="178">
        <v>1</v>
      </c>
      <c r="I123" s="179"/>
      <c r="J123" s="179">
        <f>ROUND(I123*H123,2)</f>
        <v>0</v>
      </c>
      <c r="K123" s="180"/>
      <c r="L123" s="181"/>
      <c r="M123" s="182" t="s">
        <v>1</v>
      </c>
      <c r="N123" s="183" t="s">
        <v>39</v>
      </c>
      <c r="O123" s="152">
        <v>0</v>
      </c>
      <c r="P123" s="152">
        <f>O123*H123</f>
        <v>0</v>
      </c>
      <c r="Q123" s="152">
        <v>0</v>
      </c>
      <c r="R123" s="152">
        <f>Q123*H123</f>
        <v>0</v>
      </c>
      <c r="S123" s="152">
        <v>0</v>
      </c>
      <c r="T123" s="153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4" t="s">
        <v>220</v>
      </c>
      <c r="AT123" s="154" t="s">
        <v>310</v>
      </c>
      <c r="AU123" s="154" t="s">
        <v>74</v>
      </c>
      <c r="AY123" s="17" t="s">
        <v>172</v>
      </c>
      <c r="BE123" s="155">
        <f>IF(N123="základní",J123,0)</f>
        <v>0</v>
      </c>
      <c r="BF123" s="155">
        <f>IF(N123="snížená",J123,0)</f>
        <v>0</v>
      </c>
      <c r="BG123" s="155">
        <f>IF(N123="zákl. přenesená",J123,0)</f>
        <v>0</v>
      </c>
      <c r="BH123" s="155">
        <f>IF(N123="sníž. přenesená",J123,0)</f>
        <v>0</v>
      </c>
      <c r="BI123" s="155">
        <f>IF(N123="nulová",J123,0)</f>
        <v>0</v>
      </c>
      <c r="BJ123" s="17" t="s">
        <v>82</v>
      </c>
      <c r="BK123" s="155">
        <f>ROUND(I123*H123,2)</f>
        <v>0</v>
      </c>
      <c r="BL123" s="17" t="s">
        <v>178</v>
      </c>
      <c r="BM123" s="154" t="s">
        <v>1019</v>
      </c>
    </row>
    <row r="124" spans="1:47" s="2" customFormat="1" ht="12">
      <c r="A124" s="29"/>
      <c r="B124" s="30"/>
      <c r="C124" s="29"/>
      <c r="D124" s="156" t="s">
        <v>180</v>
      </c>
      <c r="E124" s="29"/>
      <c r="F124" s="157" t="s">
        <v>1020</v>
      </c>
      <c r="G124" s="29"/>
      <c r="H124" s="29"/>
      <c r="I124" s="29"/>
      <c r="J124" s="29"/>
      <c r="K124" s="29"/>
      <c r="L124" s="30"/>
      <c r="M124" s="158"/>
      <c r="N124" s="159"/>
      <c r="O124" s="55"/>
      <c r="P124" s="55"/>
      <c r="Q124" s="55"/>
      <c r="R124" s="55"/>
      <c r="S124" s="55"/>
      <c r="T124" s="56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180</v>
      </c>
      <c r="AU124" s="17" t="s">
        <v>74</v>
      </c>
    </row>
    <row r="125" spans="1:65" s="2" customFormat="1" ht="16.5" customHeight="1">
      <c r="A125" s="29"/>
      <c r="B125" s="142"/>
      <c r="C125" s="174" t="s">
        <v>220</v>
      </c>
      <c r="D125" s="174" t="s">
        <v>310</v>
      </c>
      <c r="E125" s="175" t="s">
        <v>200</v>
      </c>
      <c r="F125" s="176" t="s">
        <v>1021</v>
      </c>
      <c r="G125" s="177" t="s">
        <v>1011</v>
      </c>
      <c r="H125" s="178">
        <v>3</v>
      </c>
      <c r="I125" s="179"/>
      <c r="J125" s="179">
        <f>ROUND(I125*H125,2)</f>
        <v>0</v>
      </c>
      <c r="K125" s="180"/>
      <c r="L125" s="181"/>
      <c r="M125" s="182" t="s">
        <v>1</v>
      </c>
      <c r="N125" s="183" t="s">
        <v>39</v>
      </c>
      <c r="O125" s="152">
        <v>0</v>
      </c>
      <c r="P125" s="152">
        <f>O125*H125</f>
        <v>0</v>
      </c>
      <c r="Q125" s="152">
        <v>0</v>
      </c>
      <c r="R125" s="152">
        <f>Q125*H125</f>
        <v>0</v>
      </c>
      <c r="S125" s="152">
        <v>0</v>
      </c>
      <c r="T125" s="153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4" t="s">
        <v>220</v>
      </c>
      <c r="AT125" s="154" t="s">
        <v>310</v>
      </c>
      <c r="AU125" s="154" t="s">
        <v>74</v>
      </c>
      <c r="AY125" s="17" t="s">
        <v>172</v>
      </c>
      <c r="BE125" s="155">
        <f>IF(N125="základní",J125,0)</f>
        <v>0</v>
      </c>
      <c r="BF125" s="155">
        <f>IF(N125="snížená",J125,0)</f>
        <v>0</v>
      </c>
      <c r="BG125" s="155">
        <f>IF(N125="zákl. přenesená",J125,0)</f>
        <v>0</v>
      </c>
      <c r="BH125" s="155">
        <f>IF(N125="sníž. přenesená",J125,0)</f>
        <v>0</v>
      </c>
      <c r="BI125" s="155">
        <f>IF(N125="nulová",J125,0)</f>
        <v>0</v>
      </c>
      <c r="BJ125" s="17" t="s">
        <v>82</v>
      </c>
      <c r="BK125" s="155">
        <f>ROUND(I125*H125,2)</f>
        <v>0</v>
      </c>
      <c r="BL125" s="17" t="s">
        <v>178</v>
      </c>
      <c r="BM125" s="154" t="s">
        <v>1022</v>
      </c>
    </row>
    <row r="126" spans="1:47" s="2" customFormat="1" ht="12">
      <c r="A126" s="29"/>
      <c r="B126" s="30"/>
      <c r="C126" s="29"/>
      <c r="D126" s="156" t="s">
        <v>180</v>
      </c>
      <c r="E126" s="29"/>
      <c r="F126" s="157" t="s">
        <v>1021</v>
      </c>
      <c r="G126" s="29"/>
      <c r="H126" s="29"/>
      <c r="I126" s="29"/>
      <c r="J126" s="29"/>
      <c r="K126" s="29"/>
      <c r="L126" s="30"/>
      <c r="M126" s="158"/>
      <c r="N126" s="159"/>
      <c r="O126" s="55"/>
      <c r="P126" s="55"/>
      <c r="Q126" s="55"/>
      <c r="R126" s="55"/>
      <c r="S126" s="55"/>
      <c r="T126" s="56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180</v>
      </c>
      <c r="AU126" s="17" t="s">
        <v>74</v>
      </c>
    </row>
    <row r="127" spans="1:65" s="2" customFormat="1" ht="16.5" customHeight="1">
      <c r="A127" s="29"/>
      <c r="B127" s="142"/>
      <c r="C127" s="174" t="s">
        <v>206</v>
      </c>
      <c r="D127" s="174" t="s">
        <v>310</v>
      </c>
      <c r="E127" s="175" t="s">
        <v>206</v>
      </c>
      <c r="F127" s="176" t="s">
        <v>1023</v>
      </c>
      <c r="G127" s="177" t="s">
        <v>1011</v>
      </c>
      <c r="H127" s="178">
        <v>1</v>
      </c>
      <c r="I127" s="179"/>
      <c r="J127" s="179">
        <f>ROUND(I127*H127,2)</f>
        <v>0</v>
      </c>
      <c r="K127" s="180"/>
      <c r="L127" s="181"/>
      <c r="M127" s="182" t="s">
        <v>1</v>
      </c>
      <c r="N127" s="183" t="s">
        <v>39</v>
      </c>
      <c r="O127" s="152">
        <v>0</v>
      </c>
      <c r="P127" s="152">
        <f>O127*H127</f>
        <v>0</v>
      </c>
      <c r="Q127" s="152">
        <v>0</v>
      </c>
      <c r="R127" s="152">
        <f>Q127*H127</f>
        <v>0</v>
      </c>
      <c r="S127" s="152">
        <v>0</v>
      </c>
      <c r="T127" s="153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220</v>
      </c>
      <c r="AT127" s="154" t="s">
        <v>310</v>
      </c>
      <c r="AU127" s="154" t="s">
        <v>74</v>
      </c>
      <c r="AY127" s="17" t="s">
        <v>172</v>
      </c>
      <c r="BE127" s="155">
        <f>IF(N127="základní",J127,0)</f>
        <v>0</v>
      </c>
      <c r="BF127" s="155">
        <f>IF(N127="snížená",J127,0)</f>
        <v>0</v>
      </c>
      <c r="BG127" s="155">
        <f>IF(N127="zákl. přenesená",J127,0)</f>
        <v>0</v>
      </c>
      <c r="BH127" s="155">
        <f>IF(N127="sníž. přenesená",J127,0)</f>
        <v>0</v>
      </c>
      <c r="BI127" s="155">
        <f>IF(N127="nulová",J127,0)</f>
        <v>0</v>
      </c>
      <c r="BJ127" s="17" t="s">
        <v>82</v>
      </c>
      <c r="BK127" s="155">
        <f>ROUND(I127*H127,2)</f>
        <v>0</v>
      </c>
      <c r="BL127" s="17" t="s">
        <v>178</v>
      </c>
      <c r="BM127" s="154" t="s">
        <v>1024</v>
      </c>
    </row>
    <row r="128" spans="1:47" s="2" customFormat="1" ht="12">
      <c r="A128" s="29"/>
      <c r="B128" s="30"/>
      <c r="C128" s="29"/>
      <c r="D128" s="156" t="s">
        <v>180</v>
      </c>
      <c r="E128" s="29"/>
      <c r="F128" s="157" t="s">
        <v>1025</v>
      </c>
      <c r="G128" s="29"/>
      <c r="H128" s="29"/>
      <c r="I128" s="29"/>
      <c r="J128" s="29"/>
      <c r="K128" s="29"/>
      <c r="L128" s="30"/>
      <c r="M128" s="158"/>
      <c r="N128" s="159"/>
      <c r="O128" s="55"/>
      <c r="P128" s="55"/>
      <c r="Q128" s="55"/>
      <c r="R128" s="55"/>
      <c r="S128" s="55"/>
      <c r="T128" s="56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180</v>
      </c>
      <c r="AU128" s="17" t="s">
        <v>74</v>
      </c>
    </row>
    <row r="129" spans="1:65" s="2" customFormat="1" ht="16.5" customHeight="1">
      <c r="A129" s="29"/>
      <c r="B129" s="142"/>
      <c r="C129" s="174" t="s">
        <v>178</v>
      </c>
      <c r="D129" s="174" t="s">
        <v>310</v>
      </c>
      <c r="E129" s="175" t="s">
        <v>214</v>
      </c>
      <c r="F129" s="176" t="s">
        <v>1026</v>
      </c>
      <c r="G129" s="177" t="s">
        <v>1011</v>
      </c>
      <c r="H129" s="178">
        <v>1</v>
      </c>
      <c r="I129" s="179"/>
      <c r="J129" s="179">
        <f>ROUND(I129*H129,2)</f>
        <v>0</v>
      </c>
      <c r="K129" s="180"/>
      <c r="L129" s="181"/>
      <c r="M129" s="182" t="s">
        <v>1</v>
      </c>
      <c r="N129" s="183" t="s">
        <v>39</v>
      </c>
      <c r="O129" s="152">
        <v>0</v>
      </c>
      <c r="P129" s="152">
        <f>O129*H129</f>
        <v>0</v>
      </c>
      <c r="Q129" s="152">
        <v>0</v>
      </c>
      <c r="R129" s="152">
        <f>Q129*H129</f>
        <v>0</v>
      </c>
      <c r="S129" s="152">
        <v>0</v>
      </c>
      <c r="T129" s="153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220</v>
      </c>
      <c r="AT129" s="154" t="s">
        <v>310</v>
      </c>
      <c r="AU129" s="154" t="s">
        <v>74</v>
      </c>
      <c r="AY129" s="17" t="s">
        <v>172</v>
      </c>
      <c r="BE129" s="155">
        <f>IF(N129="základní",J129,0)</f>
        <v>0</v>
      </c>
      <c r="BF129" s="155">
        <f>IF(N129="snížená",J129,0)</f>
        <v>0</v>
      </c>
      <c r="BG129" s="155">
        <f>IF(N129="zákl. přenesená",J129,0)</f>
        <v>0</v>
      </c>
      <c r="BH129" s="155">
        <f>IF(N129="sníž. přenesená",J129,0)</f>
        <v>0</v>
      </c>
      <c r="BI129" s="155">
        <f>IF(N129="nulová",J129,0)</f>
        <v>0</v>
      </c>
      <c r="BJ129" s="17" t="s">
        <v>82</v>
      </c>
      <c r="BK129" s="155">
        <f>ROUND(I129*H129,2)</f>
        <v>0</v>
      </c>
      <c r="BL129" s="17" t="s">
        <v>178</v>
      </c>
      <c r="BM129" s="154" t="s">
        <v>1027</v>
      </c>
    </row>
    <row r="130" spans="1:47" s="2" customFormat="1" ht="68.25">
      <c r="A130" s="29"/>
      <c r="B130" s="30"/>
      <c r="C130" s="29"/>
      <c r="D130" s="156" t="s">
        <v>180</v>
      </c>
      <c r="E130" s="29"/>
      <c r="F130" s="157" t="s">
        <v>1028</v>
      </c>
      <c r="G130" s="29"/>
      <c r="H130" s="29"/>
      <c r="I130" s="29"/>
      <c r="J130" s="29"/>
      <c r="K130" s="29"/>
      <c r="L130" s="30"/>
      <c r="M130" s="158"/>
      <c r="N130" s="159"/>
      <c r="O130" s="55"/>
      <c r="P130" s="55"/>
      <c r="Q130" s="55"/>
      <c r="R130" s="55"/>
      <c r="S130" s="55"/>
      <c r="T130" s="56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180</v>
      </c>
      <c r="AU130" s="17" t="s">
        <v>74</v>
      </c>
    </row>
    <row r="131" spans="1:65" s="2" customFormat="1" ht="33" customHeight="1">
      <c r="A131" s="29"/>
      <c r="B131" s="142"/>
      <c r="C131" s="174" t="s">
        <v>116</v>
      </c>
      <c r="D131" s="174" t="s">
        <v>310</v>
      </c>
      <c r="E131" s="175" t="s">
        <v>220</v>
      </c>
      <c r="F131" s="176" t="s">
        <v>1029</v>
      </c>
      <c r="G131" s="177" t="s">
        <v>1011</v>
      </c>
      <c r="H131" s="178">
        <v>1</v>
      </c>
      <c r="I131" s="179"/>
      <c r="J131" s="179">
        <f>ROUND(I131*H131,2)</f>
        <v>0</v>
      </c>
      <c r="K131" s="180"/>
      <c r="L131" s="181"/>
      <c r="M131" s="182" t="s">
        <v>1</v>
      </c>
      <c r="N131" s="183" t="s">
        <v>39</v>
      </c>
      <c r="O131" s="152">
        <v>0</v>
      </c>
      <c r="P131" s="152">
        <f>O131*H131</f>
        <v>0</v>
      </c>
      <c r="Q131" s="152">
        <v>0</v>
      </c>
      <c r="R131" s="152">
        <f>Q131*H131</f>
        <v>0</v>
      </c>
      <c r="S131" s="152">
        <v>0</v>
      </c>
      <c r="T131" s="15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220</v>
      </c>
      <c r="AT131" s="154" t="s">
        <v>310</v>
      </c>
      <c r="AU131" s="154" t="s">
        <v>74</v>
      </c>
      <c r="AY131" s="17" t="s">
        <v>172</v>
      </c>
      <c r="BE131" s="155">
        <f>IF(N131="základní",J131,0)</f>
        <v>0</v>
      </c>
      <c r="BF131" s="155">
        <f>IF(N131="snížená",J131,0)</f>
        <v>0</v>
      </c>
      <c r="BG131" s="155">
        <f>IF(N131="zákl. přenesená",J131,0)</f>
        <v>0</v>
      </c>
      <c r="BH131" s="155">
        <f>IF(N131="sníž. přenesená",J131,0)</f>
        <v>0</v>
      </c>
      <c r="BI131" s="155">
        <f>IF(N131="nulová",J131,0)</f>
        <v>0</v>
      </c>
      <c r="BJ131" s="17" t="s">
        <v>82</v>
      </c>
      <c r="BK131" s="155">
        <f>ROUND(I131*H131,2)</f>
        <v>0</v>
      </c>
      <c r="BL131" s="17" t="s">
        <v>178</v>
      </c>
      <c r="BM131" s="154" t="s">
        <v>1030</v>
      </c>
    </row>
    <row r="132" spans="1:47" s="2" customFormat="1" ht="19.5">
      <c r="A132" s="29"/>
      <c r="B132" s="30"/>
      <c r="C132" s="29"/>
      <c r="D132" s="156" t="s">
        <v>180</v>
      </c>
      <c r="E132" s="29"/>
      <c r="F132" s="157" t="s">
        <v>1029</v>
      </c>
      <c r="G132" s="29"/>
      <c r="H132" s="29"/>
      <c r="I132" s="29"/>
      <c r="J132" s="29"/>
      <c r="K132" s="29"/>
      <c r="L132" s="30"/>
      <c r="M132" s="185"/>
      <c r="N132" s="186"/>
      <c r="O132" s="187"/>
      <c r="P132" s="187"/>
      <c r="Q132" s="187"/>
      <c r="R132" s="187"/>
      <c r="S132" s="187"/>
      <c r="T132" s="188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180</v>
      </c>
      <c r="AU132" s="17" t="s">
        <v>74</v>
      </c>
    </row>
    <row r="133" spans="1:31" s="2" customFormat="1" ht="6.95" customHeight="1">
      <c r="A133" s="29"/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30"/>
      <c r="M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</sheetData>
  <autoFilter ref="C115:K132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8"/>
      <c r="C3" s="19"/>
      <c r="D3" s="19"/>
      <c r="E3" s="19"/>
      <c r="F3" s="19"/>
      <c r="G3" s="19"/>
      <c r="H3" s="20"/>
    </row>
    <row r="4" spans="2:8" s="1" customFormat="1" ht="24.95" customHeight="1">
      <c r="B4" s="20"/>
      <c r="C4" s="21" t="s">
        <v>1031</v>
      </c>
      <c r="H4" s="20"/>
    </row>
    <row r="5" spans="2:8" s="1" customFormat="1" ht="12" customHeight="1">
      <c r="B5" s="20"/>
      <c r="C5" s="23" t="s">
        <v>12</v>
      </c>
      <c r="D5" s="239" t="s">
        <v>13</v>
      </c>
      <c r="E5" s="210"/>
      <c r="F5" s="210"/>
      <c r="H5" s="20"/>
    </row>
    <row r="6" spans="2:8" s="1" customFormat="1" ht="36.95" customHeight="1">
      <c r="B6" s="20"/>
      <c r="C6" s="25" t="s">
        <v>14</v>
      </c>
      <c r="D6" s="238" t="s">
        <v>15</v>
      </c>
      <c r="E6" s="210"/>
      <c r="F6" s="210"/>
      <c r="H6" s="20"/>
    </row>
    <row r="7" spans="2:8" s="1" customFormat="1" ht="16.5" customHeight="1">
      <c r="B7" s="20"/>
      <c r="C7" s="26" t="s">
        <v>20</v>
      </c>
      <c r="D7" s="52">
        <f>'Rekapitulace stavby'!AN8</f>
        <v>43986</v>
      </c>
      <c r="H7" s="20"/>
    </row>
    <row r="8" spans="1:8" s="2" customFormat="1" ht="10.9" customHeight="1">
      <c r="A8" s="29"/>
      <c r="B8" s="30"/>
      <c r="C8" s="29"/>
      <c r="D8" s="29"/>
      <c r="E8" s="29"/>
      <c r="F8" s="29"/>
      <c r="G8" s="29"/>
      <c r="H8" s="30"/>
    </row>
    <row r="9" spans="1:8" s="11" customFormat="1" ht="29.25" customHeight="1">
      <c r="A9" s="119"/>
      <c r="B9" s="120"/>
      <c r="C9" s="121" t="s">
        <v>55</v>
      </c>
      <c r="D9" s="122" t="s">
        <v>56</v>
      </c>
      <c r="E9" s="122" t="s">
        <v>159</v>
      </c>
      <c r="F9" s="123" t="s">
        <v>1032</v>
      </c>
      <c r="G9" s="119"/>
      <c r="H9" s="120"/>
    </row>
    <row r="10" spans="1:8" s="2" customFormat="1" ht="26.45" customHeight="1">
      <c r="A10" s="29"/>
      <c r="B10" s="30"/>
      <c r="C10" s="200" t="s">
        <v>1033</v>
      </c>
      <c r="D10" s="200" t="s">
        <v>80</v>
      </c>
      <c r="E10" s="29"/>
      <c r="F10" s="29"/>
      <c r="G10" s="29"/>
      <c r="H10" s="30"/>
    </row>
    <row r="11" spans="1:8" s="2" customFormat="1" ht="16.9" customHeight="1">
      <c r="A11" s="29"/>
      <c r="B11" s="30"/>
      <c r="C11" s="201" t="s">
        <v>194</v>
      </c>
      <c r="D11" s="202" t="s">
        <v>1</v>
      </c>
      <c r="E11" s="203" t="s">
        <v>1</v>
      </c>
      <c r="F11" s="204">
        <v>36</v>
      </c>
      <c r="G11" s="29"/>
      <c r="H11" s="30"/>
    </row>
    <row r="12" spans="1:8" s="2" customFormat="1" ht="16.9" customHeight="1">
      <c r="A12" s="29"/>
      <c r="B12" s="30"/>
      <c r="C12" s="205" t="s">
        <v>1</v>
      </c>
      <c r="D12" s="205" t="s">
        <v>192</v>
      </c>
      <c r="E12" s="17" t="s">
        <v>1</v>
      </c>
      <c r="F12" s="206">
        <v>11</v>
      </c>
      <c r="G12" s="29"/>
      <c r="H12" s="30"/>
    </row>
    <row r="13" spans="1:8" s="2" customFormat="1" ht="16.9" customHeight="1">
      <c r="A13" s="29"/>
      <c r="B13" s="30"/>
      <c r="C13" s="205" t="s">
        <v>1</v>
      </c>
      <c r="D13" s="205" t="s">
        <v>193</v>
      </c>
      <c r="E13" s="17" t="s">
        <v>1</v>
      </c>
      <c r="F13" s="206">
        <v>25</v>
      </c>
      <c r="G13" s="29"/>
      <c r="H13" s="30"/>
    </row>
    <row r="14" spans="1:8" s="2" customFormat="1" ht="16.9" customHeight="1">
      <c r="A14" s="29"/>
      <c r="B14" s="30"/>
      <c r="C14" s="205" t="s">
        <v>194</v>
      </c>
      <c r="D14" s="205" t="s">
        <v>195</v>
      </c>
      <c r="E14" s="17" t="s">
        <v>1</v>
      </c>
      <c r="F14" s="206">
        <v>36</v>
      </c>
      <c r="G14" s="29"/>
      <c r="H14" s="30"/>
    </row>
    <row r="15" spans="1:8" s="2" customFormat="1" ht="16.9" customHeight="1">
      <c r="A15" s="29"/>
      <c r="B15" s="30"/>
      <c r="C15" s="201" t="s">
        <v>91</v>
      </c>
      <c r="D15" s="202" t="s">
        <v>1</v>
      </c>
      <c r="E15" s="203" t="s">
        <v>1</v>
      </c>
      <c r="F15" s="204">
        <v>58.7</v>
      </c>
      <c r="G15" s="29"/>
      <c r="H15" s="30"/>
    </row>
    <row r="16" spans="1:8" s="2" customFormat="1" ht="16.9" customHeight="1">
      <c r="A16" s="29"/>
      <c r="B16" s="30"/>
      <c r="C16" s="205" t="s">
        <v>1</v>
      </c>
      <c r="D16" s="205" t="s">
        <v>211</v>
      </c>
      <c r="E16" s="17" t="s">
        <v>1</v>
      </c>
      <c r="F16" s="206">
        <v>39</v>
      </c>
      <c r="G16" s="29"/>
      <c r="H16" s="30"/>
    </row>
    <row r="17" spans="1:8" s="2" customFormat="1" ht="16.9" customHeight="1">
      <c r="A17" s="29"/>
      <c r="B17" s="30"/>
      <c r="C17" s="205" t="s">
        <v>1</v>
      </c>
      <c r="D17" s="205" t="s">
        <v>212</v>
      </c>
      <c r="E17" s="17" t="s">
        <v>1</v>
      </c>
      <c r="F17" s="206">
        <v>14.7</v>
      </c>
      <c r="G17" s="29"/>
      <c r="H17" s="30"/>
    </row>
    <row r="18" spans="1:8" s="2" customFormat="1" ht="16.9" customHeight="1">
      <c r="A18" s="29"/>
      <c r="B18" s="30"/>
      <c r="C18" s="205" t="s">
        <v>1</v>
      </c>
      <c r="D18" s="205" t="s">
        <v>213</v>
      </c>
      <c r="E18" s="17" t="s">
        <v>1</v>
      </c>
      <c r="F18" s="206">
        <v>5</v>
      </c>
      <c r="G18" s="29"/>
      <c r="H18" s="30"/>
    </row>
    <row r="19" spans="1:8" s="2" customFormat="1" ht="16.9" customHeight="1">
      <c r="A19" s="29"/>
      <c r="B19" s="30"/>
      <c r="C19" s="205" t="s">
        <v>91</v>
      </c>
      <c r="D19" s="205" t="s">
        <v>195</v>
      </c>
      <c r="E19" s="17" t="s">
        <v>1</v>
      </c>
      <c r="F19" s="206">
        <v>58.7</v>
      </c>
      <c r="G19" s="29"/>
      <c r="H19" s="30"/>
    </row>
    <row r="20" spans="1:8" s="2" customFormat="1" ht="16.9" customHeight="1">
      <c r="A20" s="29"/>
      <c r="B20" s="30"/>
      <c r="C20" s="207" t="s">
        <v>1034</v>
      </c>
      <c r="D20" s="29"/>
      <c r="E20" s="29"/>
      <c r="F20" s="29"/>
      <c r="G20" s="29"/>
      <c r="H20" s="30"/>
    </row>
    <row r="21" spans="1:8" s="2" customFormat="1" ht="16.9" customHeight="1">
      <c r="A21" s="29"/>
      <c r="B21" s="30"/>
      <c r="C21" s="205" t="s">
        <v>207</v>
      </c>
      <c r="D21" s="205" t="s">
        <v>208</v>
      </c>
      <c r="E21" s="17" t="s">
        <v>209</v>
      </c>
      <c r="F21" s="206">
        <v>58.7</v>
      </c>
      <c r="G21" s="29"/>
      <c r="H21" s="30"/>
    </row>
    <row r="22" spans="1:8" s="2" customFormat="1" ht="16.9" customHeight="1">
      <c r="A22" s="29"/>
      <c r="B22" s="30"/>
      <c r="C22" s="205" t="s">
        <v>591</v>
      </c>
      <c r="D22" s="205" t="s">
        <v>592</v>
      </c>
      <c r="E22" s="17" t="s">
        <v>209</v>
      </c>
      <c r="F22" s="206">
        <v>35.22</v>
      </c>
      <c r="G22" s="29"/>
      <c r="H22" s="30"/>
    </row>
    <row r="23" spans="1:8" s="2" customFormat="1" ht="16.9" customHeight="1">
      <c r="A23" s="29"/>
      <c r="B23" s="30"/>
      <c r="C23" s="205" t="s">
        <v>712</v>
      </c>
      <c r="D23" s="205" t="s">
        <v>713</v>
      </c>
      <c r="E23" s="17" t="s">
        <v>285</v>
      </c>
      <c r="F23" s="206">
        <v>5.825</v>
      </c>
      <c r="G23" s="29"/>
      <c r="H23" s="30"/>
    </row>
    <row r="24" spans="1:8" s="2" customFormat="1" ht="16.9" customHeight="1">
      <c r="A24" s="29"/>
      <c r="B24" s="30"/>
      <c r="C24" s="201" t="s">
        <v>1035</v>
      </c>
      <c r="D24" s="202" t="s">
        <v>1</v>
      </c>
      <c r="E24" s="203" t="s">
        <v>1</v>
      </c>
      <c r="F24" s="204">
        <v>342.5</v>
      </c>
      <c r="G24" s="29"/>
      <c r="H24" s="30"/>
    </row>
    <row r="25" spans="1:8" s="2" customFormat="1" ht="16.9" customHeight="1">
      <c r="A25" s="29"/>
      <c r="B25" s="30"/>
      <c r="C25" s="205" t="s">
        <v>1</v>
      </c>
      <c r="D25" s="205" t="s">
        <v>1036</v>
      </c>
      <c r="E25" s="17" t="s">
        <v>1</v>
      </c>
      <c r="F25" s="206">
        <v>307</v>
      </c>
      <c r="G25" s="29"/>
      <c r="H25" s="30"/>
    </row>
    <row r="26" spans="1:8" s="2" customFormat="1" ht="16.9" customHeight="1">
      <c r="A26" s="29"/>
      <c r="B26" s="30"/>
      <c r="C26" s="205" t="s">
        <v>1</v>
      </c>
      <c r="D26" s="205" t="s">
        <v>1037</v>
      </c>
      <c r="E26" s="17" t="s">
        <v>1</v>
      </c>
      <c r="F26" s="206">
        <v>10</v>
      </c>
      <c r="G26" s="29"/>
      <c r="H26" s="30"/>
    </row>
    <row r="27" spans="1:8" s="2" customFormat="1" ht="16.9" customHeight="1">
      <c r="A27" s="29"/>
      <c r="B27" s="30"/>
      <c r="C27" s="205" t="s">
        <v>1</v>
      </c>
      <c r="D27" s="205" t="s">
        <v>1038</v>
      </c>
      <c r="E27" s="17" t="s">
        <v>1</v>
      </c>
      <c r="F27" s="206">
        <v>16</v>
      </c>
      <c r="G27" s="29"/>
      <c r="H27" s="30"/>
    </row>
    <row r="28" spans="1:8" s="2" customFormat="1" ht="16.9" customHeight="1">
      <c r="A28" s="29"/>
      <c r="B28" s="30"/>
      <c r="C28" s="205" t="s">
        <v>1</v>
      </c>
      <c r="D28" s="205" t="s">
        <v>1039</v>
      </c>
      <c r="E28" s="17" t="s">
        <v>1</v>
      </c>
      <c r="F28" s="206">
        <v>9.5</v>
      </c>
      <c r="G28" s="29"/>
      <c r="H28" s="30"/>
    </row>
    <row r="29" spans="1:8" s="2" customFormat="1" ht="16.9" customHeight="1">
      <c r="A29" s="29"/>
      <c r="B29" s="30"/>
      <c r="C29" s="205" t="s">
        <v>1035</v>
      </c>
      <c r="D29" s="205" t="s">
        <v>195</v>
      </c>
      <c r="E29" s="17" t="s">
        <v>1</v>
      </c>
      <c r="F29" s="206">
        <v>342.5</v>
      </c>
      <c r="G29" s="29"/>
      <c r="H29" s="30"/>
    </row>
    <row r="30" spans="1:8" s="2" customFormat="1" ht="16.9" customHeight="1">
      <c r="A30" s="29"/>
      <c r="B30" s="30"/>
      <c r="C30" s="201" t="s">
        <v>93</v>
      </c>
      <c r="D30" s="202" t="s">
        <v>1</v>
      </c>
      <c r="E30" s="203" t="s">
        <v>1</v>
      </c>
      <c r="F30" s="204">
        <v>159.35</v>
      </c>
      <c r="G30" s="29"/>
      <c r="H30" s="30"/>
    </row>
    <row r="31" spans="1:8" s="2" customFormat="1" ht="16.9" customHeight="1">
      <c r="A31" s="29"/>
      <c r="B31" s="30"/>
      <c r="C31" s="205" t="s">
        <v>96</v>
      </c>
      <c r="D31" s="205" t="s">
        <v>413</v>
      </c>
      <c r="E31" s="17" t="s">
        <v>1</v>
      </c>
      <c r="F31" s="206">
        <v>154.8</v>
      </c>
      <c r="G31" s="29"/>
      <c r="H31" s="30"/>
    </row>
    <row r="32" spans="1:8" s="2" customFormat="1" ht="16.9" customHeight="1">
      <c r="A32" s="29"/>
      <c r="B32" s="30"/>
      <c r="C32" s="205" t="s">
        <v>98</v>
      </c>
      <c r="D32" s="205" t="s">
        <v>414</v>
      </c>
      <c r="E32" s="17" t="s">
        <v>1</v>
      </c>
      <c r="F32" s="206">
        <v>3.3</v>
      </c>
      <c r="G32" s="29"/>
      <c r="H32" s="30"/>
    </row>
    <row r="33" spans="1:8" s="2" customFormat="1" ht="16.9" customHeight="1">
      <c r="A33" s="29"/>
      <c r="B33" s="30"/>
      <c r="C33" s="205" t="s">
        <v>100</v>
      </c>
      <c r="D33" s="205" t="s">
        <v>415</v>
      </c>
      <c r="E33" s="17" t="s">
        <v>1</v>
      </c>
      <c r="F33" s="206">
        <v>1.25</v>
      </c>
      <c r="G33" s="29"/>
      <c r="H33" s="30"/>
    </row>
    <row r="34" spans="1:8" s="2" customFormat="1" ht="16.9" customHeight="1">
      <c r="A34" s="29"/>
      <c r="B34" s="30"/>
      <c r="C34" s="205" t="s">
        <v>93</v>
      </c>
      <c r="D34" s="205" t="s">
        <v>195</v>
      </c>
      <c r="E34" s="17" t="s">
        <v>1</v>
      </c>
      <c r="F34" s="206">
        <v>159.35</v>
      </c>
      <c r="G34" s="29"/>
      <c r="H34" s="30"/>
    </row>
    <row r="35" spans="1:8" s="2" customFormat="1" ht="16.9" customHeight="1">
      <c r="A35" s="29"/>
      <c r="B35" s="30"/>
      <c r="C35" s="207" t="s">
        <v>1034</v>
      </c>
      <c r="D35" s="29"/>
      <c r="E35" s="29"/>
      <c r="F35" s="29"/>
      <c r="G35" s="29"/>
      <c r="H35" s="30"/>
    </row>
    <row r="36" spans="1:8" s="2" customFormat="1" ht="16.9" customHeight="1">
      <c r="A36" s="29"/>
      <c r="B36" s="30"/>
      <c r="C36" s="205" t="s">
        <v>410</v>
      </c>
      <c r="D36" s="205" t="s">
        <v>411</v>
      </c>
      <c r="E36" s="17" t="s">
        <v>177</v>
      </c>
      <c r="F36" s="206">
        <v>159.35</v>
      </c>
      <c r="G36" s="29"/>
      <c r="H36" s="30"/>
    </row>
    <row r="37" spans="1:8" s="2" customFormat="1" ht="16.9" customHeight="1">
      <c r="A37" s="29"/>
      <c r="B37" s="30"/>
      <c r="C37" s="205" t="s">
        <v>401</v>
      </c>
      <c r="D37" s="205" t="s">
        <v>402</v>
      </c>
      <c r="E37" s="17" t="s">
        <v>177</v>
      </c>
      <c r="F37" s="206">
        <v>159.35</v>
      </c>
      <c r="G37" s="29"/>
      <c r="H37" s="30"/>
    </row>
    <row r="38" spans="1:8" s="2" customFormat="1" ht="16.9" customHeight="1">
      <c r="A38" s="29"/>
      <c r="B38" s="30"/>
      <c r="C38" s="201" t="s">
        <v>96</v>
      </c>
      <c r="D38" s="202" t="s">
        <v>1</v>
      </c>
      <c r="E38" s="203" t="s">
        <v>1</v>
      </c>
      <c r="F38" s="204">
        <v>154.8</v>
      </c>
      <c r="G38" s="29"/>
      <c r="H38" s="30"/>
    </row>
    <row r="39" spans="1:8" s="2" customFormat="1" ht="16.9" customHeight="1">
      <c r="A39" s="29"/>
      <c r="B39" s="30"/>
      <c r="C39" s="205" t="s">
        <v>96</v>
      </c>
      <c r="D39" s="205" t="s">
        <v>413</v>
      </c>
      <c r="E39" s="17" t="s">
        <v>1</v>
      </c>
      <c r="F39" s="206">
        <v>154.8</v>
      </c>
      <c r="G39" s="29"/>
      <c r="H39" s="30"/>
    </row>
    <row r="40" spans="1:8" s="2" customFormat="1" ht="16.9" customHeight="1">
      <c r="A40" s="29"/>
      <c r="B40" s="30"/>
      <c r="C40" s="207" t="s">
        <v>1034</v>
      </c>
      <c r="D40" s="29"/>
      <c r="E40" s="29"/>
      <c r="F40" s="29"/>
      <c r="G40" s="29"/>
      <c r="H40" s="30"/>
    </row>
    <row r="41" spans="1:8" s="2" customFormat="1" ht="16.9" customHeight="1">
      <c r="A41" s="29"/>
      <c r="B41" s="30"/>
      <c r="C41" s="205" t="s">
        <v>410</v>
      </c>
      <c r="D41" s="205" t="s">
        <v>411</v>
      </c>
      <c r="E41" s="17" t="s">
        <v>177</v>
      </c>
      <c r="F41" s="206">
        <v>159.35</v>
      </c>
      <c r="G41" s="29"/>
      <c r="H41" s="30"/>
    </row>
    <row r="42" spans="1:8" s="2" customFormat="1" ht="16.9" customHeight="1">
      <c r="A42" s="29"/>
      <c r="B42" s="30"/>
      <c r="C42" s="205" t="s">
        <v>422</v>
      </c>
      <c r="D42" s="205" t="s">
        <v>423</v>
      </c>
      <c r="E42" s="17" t="s">
        <v>177</v>
      </c>
      <c r="F42" s="206">
        <v>157.896</v>
      </c>
      <c r="G42" s="29"/>
      <c r="H42" s="30"/>
    </row>
    <row r="43" spans="1:8" s="2" customFormat="1" ht="16.9" customHeight="1">
      <c r="A43" s="29"/>
      <c r="B43" s="30"/>
      <c r="C43" s="201" t="s">
        <v>98</v>
      </c>
      <c r="D43" s="202" t="s">
        <v>1</v>
      </c>
      <c r="E43" s="203" t="s">
        <v>1</v>
      </c>
      <c r="F43" s="204">
        <v>3.3</v>
      </c>
      <c r="G43" s="29"/>
      <c r="H43" s="30"/>
    </row>
    <row r="44" spans="1:8" s="2" customFormat="1" ht="16.9" customHeight="1">
      <c r="A44" s="29"/>
      <c r="B44" s="30"/>
      <c r="C44" s="205" t="s">
        <v>98</v>
      </c>
      <c r="D44" s="205" t="s">
        <v>414</v>
      </c>
      <c r="E44" s="17" t="s">
        <v>1</v>
      </c>
      <c r="F44" s="206">
        <v>3.3</v>
      </c>
      <c r="G44" s="29"/>
      <c r="H44" s="30"/>
    </row>
    <row r="45" spans="1:8" s="2" customFormat="1" ht="16.9" customHeight="1">
      <c r="A45" s="29"/>
      <c r="B45" s="30"/>
      <c r="C45" s="207" t="s">
        <v>1034</v>
      </c>
      <c r="D45" s="29"/>
      <c r="E45" s="29"/>
      <c r="F45" s="29"/>
      <c r="G45" s="29"/>
      <c r="H45" s="30"/>
    </row>
    <row r="46" spans="1:8" s="2" customFormat="1" ht="16.9" customHeight="1">
      <c r="A46" s="29"/>
      <c r="B46" s="30"/>
      <c r="C46" s="205" t="s">
        <v>410</v>
      </c>
      <c r="D46" s="205" t="s">
        <v>411</v>
      </c>
      <c r="E46" s="17" t="s">
        <v>177</v>
      </c>
      <c r="F46" s="206">
        <v>159.35</v>
      </c>
      <c r="G46" s="29"/>
      <c r="H46" s="30"/>
    </row>
    <row r="47" spans="1:8" s="2" customFormat="1" ht="16.9" customHeight="1">
      <c r="A47" s="29"/>
      <c r="B47" s="30"/>
      <c r="C47" s="205" t="s">
        <v>429</v>
      </c>
      <c r="D47" s="205" t="s">
        <v>430</v>
      </c>
      <c r="E47" s="17" t="s">
        <v>177</v>
      </c>
      <c r="F47" s="206">
        <v>3.465</v>
      </c>
      <c r="G47" s="29"/>
      <c r="H47" s="30"/>
    </row>
    <row r="48" spans="1:8" s="2" customFormat="1" ht="16.9" customHeight="1">
      <c r="A48" s="29"/>
      <c r="B48" s="30"/>
      <c r="C48" s="201" t="s">
        <v>100</v>
      </c>
      <c r="D48" s="202" t="s">
        <v>1</v>
      </c>
      <c r="E48" s="203" t="s">
        <v>1</v>
      </c>
      <c r="F48" s="204">
        <v>1.25</v>
      </c>
      <c r="G48" s="29"/>
      <c r="H48" s="30"/>
    </row>
    <row r="49" spans="1:8" s="2" customFormat="1" ht="16.9" customHeight="1">
      <c r="A49" s="29"/>
      <c r="B49" s="30"/>
      <c r="C49" s="205" t="s">
        <v>100</v>
      </c>
      <c r="D49" s="205" t="s">
        <v>415</v>
      </c>
      <c r="E49" s="17" t="s">
        <v>1</v>
      </c>
      <c r="F49" s="206">
        <v>1.25</v>
      </c>
      <c r="G49" s="29"/>
      <c r="H49" s="30"/>
    </row>
    <row r="50" spans="1:8" s="2" customFormat="1" ht="16.9" customHeight="1">
      <c r="A50" s="29"/>
      <c r="B50" s="30"/>
      <c r="C50" s="207" t="s">
        <v>1034</v>
      </c>
      <c r="D50" s="29"/>
      <c r="E50" s="29"/>
      <c r="F50" s="29"/>
      <c r="G50" s="29"/>
      <c r="H50" s="30"/>
    </row>
    <row r="51" spans="1:8" s="2" customFormat="1" ht="16.9" customHeight="1">
      <c r="A51" s="29"/>
      <c r="B51" s="30"/>
      <c r="C51" s="205" t="s">
        <v>410</v>
      </c>
      <c r="D51" s="205" t="s">
        <v>411</v>
      </c>
      <c r="E51" s="17" t="s">
        <v>177</v>
      </c>
      <c r="F51" s="206">
        <v>159.35</v>
      </c>
      <c r="G51" s="29"/>
      <c r="H51" s="30"/>
    </row>
    <row r="52" spans="1:8" s="2" customFormat="1" ht="16.9" customHeight="1">
      <c r="A52" s="29"/>
      <c r="B52" s="30"/>
      <c r="C52" s="205" t="s">
        <v>436</v>
      </c>
      <c r="D52" s="205" t="s">
        <v>437</v>
      </c>
      <c r="E52" s="17" t="s">
        <v>177</v>
      </c>
      <c r="F52" s="206">
        <v>1.313</v>
      </c>
      <c r="G52" s="29"/>
      <c r="H52" s="30"/>
    </row>
    <row r="53" spans="1:8" s="2" customFormat="1" ht="16.9" customHeight="1">
      <c r="A53" s="29"/>
      <c r="B53" s="30"/>
      <c r="C53" s="201" t="s">
        <v>102</v>
      </c>
      <c r="D53" s="202" t="s">
        <v>1</v>
      </c>
      <c r="E53" s="203" t="s">
        <v>1</v>
      </c>
      <c r="F53" s="204">
        <v>51.5</v>
      </c>
      <c r="G53" s="29"/>
      <c r="H53" s="30"/>
    </row>
    <row r="54" spans="1:8" s="2" customFormat="1" ht="16.9" customHeight="1">
      <c r="A54" s="29"/>
      <c r="B54" s="30"/>
      <c r="C54" s="205" t="s">
        <v>105</v>
      </c>
      <c r="D54" s="205" t="s">
        <v>445</v>
      </c>
      <c r="E54" s="17" t="s">
        <v>1</v>
      </c>
      <c r="F54" s="206">
        <v>44.5</v>
      </c>
      <c r="G54" s="29"/>
      <c r="H54" s="30"/>
    </row>
    <row r="55" spans="1:8" s="2" customFormat="1" ht="16.9" customHeight="1">
      <c r="A55" s="29"/>
      <c r="B55" s="30"/>
      <c r="C55" s="205" t="s">
        <v>108</v>
      </c>
      <c r="D55" s="205" t="s">
        <v>446</v>
      </c>
      <c r="E55" s="17" t="s">
        <v>1</v>
      </c>
      <c r="F55" s="206">
        <v>3.6</v>
      </c>
      <c r="G55" s="29"/>
      <c r="H55" s="30"/>
    </row>
    <row r="56" spans="1:8" s="2" customFormat="1" ht="16.9" customHeight="1">
      <c r="A56" s="29"/>
      <c r="B56" s="30"/>
      <c r="C56" s="205" t="s">
        <v>110</v>
      </c>
      <c r="D56" s="205" t="s">
        <v>447</v>
      </c>
      <c r="E56" s="17" t="s">
        <v>1</v>
      </c>
      <c r="F56" s="206">
        <v>3.4</v>
      </c>
      <c r="G56" s="29"/>
      <c r="H56" s="30"/>
    </row>
    <row r="57" spans="1:8" s="2" customFormat="1" ht="16.9" customHeight="1">
      <c r="A57" s="29"/>
      <c r="B57" s="30"/>
      <c r="C57" s="205" t="s">
        <v>102</v>
      </c>
      <c r="D57" s="205" t="s">
        <v>195</v>
      </c>
      <c r="E57" s="17" t="s">
        <v>1</v>
      </c>
      <c r="F57" s="206">
        <v>51.5</v>
      </c>
      <c r="G57" s="29"/>
      <c r="H57" s="30"/>
    </row>
    <row r="58" spans="1:8" s="2" customFormat="1" ht="16.9" customHeight="1">
      <c r="A58" s="29"/>
      <c r="B58" s="30"/>
      <c r="C58" s="207" t="s">
        <v>1034</v>
      </c>
      <c r="D58" s="29"/>
      <c r="E58" s="29"/>
      <c r="F58" s="29"/>
      <c r="G58" s="29"/>
      <c r="H58" s="30"/>
    </row>
    <row r="59" spans="1:8" s="2" customFormat="1" ht="16.9" customHeight="1">
      <c r="A59" s="29"/>
      <c r="B59" s="30"/>
      <c r="C59" s="205" t="s">
        <v>442</v>
      </c>
      <c r="D59" s="205" t="s">
        <v>443</v>
      </c>
      <c r="E59" s="17" t="s">
        <v>177</v>
      </c>
      <c r="F59" s="206">
        <v>51.5</v>
      </c>
      <c r="G59" s="29"/>
      <c r="H59" s="30"/>
    </row>
    <row r="60" spans="1:8" s="2" customFormat="1" ht="16.9" customHeight="1">
      <c r="A60" s="29"/>
      <c r="B60" s="30"/>
      <c r="C60" s="205" t="s">
        <v>406</v>
      </c>
      <c r="D60" s="205" t="s">
        <v>407</v>
      </c>
      <c r="E60" s="17" t="s">
        <v>177</v>
      </c>
      <c r="F60" s="206">
        <v>51.5</v>
      </c>
      <c r="G60" s="29"/>
      <c r="H60" s="30"/>
    </row>
    <row r="61" spans="1:8" s="2" customFormat="1" ht="16.9" customHeight="1">
      <c r="A61" s="29"/>
      <c r="B61" s="30"/>
      <c r="C61" s="201" t="s">
        <v>105</v>
      </c>
      <c r="D61" s="202" t="s">
        <v>1</v>
      </c>
      <c r="E61" s="203" t="s">
        <v>1</v>
      </c>
      <c r="F61" s="204">
        <v>44.5</v>
      </c>
      <c r="G61" s="29"/>
      <c r="H61" s="30"/>
    </row>
    <row r="62" spans="1:8" s="2" customFormat="1" ht="16.9" customHeight="1">
      <c r="A62" s="29"/>
      <c r="B62" s="30"/>
      <c r="C62" s="205" t="s">
        <v>105</v>
      </c>
      <c r="D62" s="205" t="s">
        <v>445</v>
      </c>
      <c r="E62" s="17" t="s">
        <v>1</v>
      </c>
      <c r="F62" s="206">
        <v>44.5</v>
      </c>
      <c r="G62" s="29"/>
      <c r="H62" s="30"/>
    </row>
    <row r="63" spans="1:8" s="2" customFormat="1" ht="16.9" customHeight="1">
      <c r="A63" s="29"/>
      <c r="B63" s="30"/>
      <c r="C63" s="207" t="s">
        <v>1034</v>
      </c>
      <c r="D63" s="29"/>
      <c r="E63" s="29"/>
      <c r="F63" s="29"/>
      <c r="G63" s="29"/>
      <c r="H63" s="30"/>
    </row>
    <row r="64" spans="1:8" s="2" customFormat="1" ht="16.9" customHeight="1">
      <c r="A64" s="29"/>
      <c r="B64" s="30"/>
      <c r="C64" s="205" t="s">
        <v>442</v>
      </c>
      <c r="D64" s="205" t="s">
        <v>443</v>
      </c>
      <c r="E64" s="17" t="s">
        <v>177</v>
      </c>
      <c r="F64" s="206">
        <v>51.5</v>
      </c>
      <c r="G64" s="29"/>
      <c r="H64" s="30"/>
    </row>
    <row r="65" spans="1:8" s="2" customFormat="1" ht="16.9" customHeight="1">
      <c r="A65" s="29"/>
      <c r="B65" s="30"/>
      <c r="C65" s="205" t="s">
        <v>449</v>
      </c>
      <c r="D65" s="205" t="s">
        <v>450</v>
      </c>
      <c r="E65" s="17" t="s">
        <v>177</v>
      </c>
      <c r="F65" s="206">
        <v>45.835</v>
      </c>
      <c r="G65" s="29"/>
      <c r="H65" s="30"/>
    </row>
    <row r="66" spans="1:8" s="2" customFormat="1" ht="16.9" customHeight="1">
      <c r="A66" s="29"/>
      <c r="B66" s="30"/>
      <c r="C66" s="201" t="s">
        <v>108</v>
      </c>
      <c r="D66" s="202" t="s">
        <v>1</v>
      </c>
      <c r="E66" s="203" t="s">
        <v>1</v>
      </c>
      <c r="F66" s="204">
        <v>3.6</v>
      </c>
      <c r="G66" s="29"/>
      <c r="H66" s="30"/>
    </row>
    <row r="67" spans="1:8" s="2" customFormat="1" ht="16.9" customHeight="1">
      <c r="A67" s="29"/>
      <c r="B67" s="30"/>
      <c r="C67" s="205" t="s">
        <v>108</v>
      </c>
      <c r="D67" s="205" t="s">
        <v>446</v>
      </c>
      <c r="E67" s="17" t="s">
        <v>1</v>
      </c>
      <c r="F67" s="206">
        <v>3.6</v>
      </c>
      <c r="G67" s="29"/>
      <c r="H67" s="30"/>
    </row>
    <row r="68" spans="1:8" s="2" customFormat="1" ht="16.9" customHeight="1">
      <c r="A68" s="29"/>
      <c r="B68" s="30"/>
      <c r="C68" s="207" t="s">
        <v>1034</v>
      </c>
      <c r="D68" s="29"/>
      <c r="E68" s="29"/>
      <c r="F68" s="29"/>
      <c r="G68" s="29"/>
      <c r="H68" s="30"/>
    </row>
    <row r="69" spans="1:8" s="2" customFormat="1" ht="16.9" customHeight="1">
      <c r="A69" s="29"/>
      <c r="B69" s="30"/>
      <c r="C69" s="205" t="s">
        <v>442</v>
      </c>
      <c r="D69" s="205" t="s">
        <v>443</v>
      </c>
      <c r="E69" s="17" t="s">
        <v>177</v>
      </c>
      <c r="F69" s="206">
        <v>51.5</v>
      </c>
      <c r="G69" s="29"/>
      <c r="H69" s="30"/>
    </row>
    <row r="70" spans="1:8" s="2" customFormat="1" ht="16.9" customHeight="1">
      <c r="A70" s="29"/>
      <c r="B70" s="30"/>
      <c r="C70" s="205" t="s">
        <v>456</v>
      </c>
      <c r="D70" s="205" t="s">
        <v>457</v>
      </c>
      <c r="E70" s="17" t="s">
        <v>177</v>
      </c>
      <c r="F70" s="206">
        <v>3.78</v>
      </c>
      <c r="G70" s="29"/>
      <c r="H70" s="30"/>
    </row>
    <row r="71" spans="1:8" s="2" customFormat="1" ht="16.9" customHeight="1">
      <c r="A71" s="29"/>
      <c r="B71" s="30"/>
      <c r="C71" s="201" t="s">
        <v>110</v>
      </c>
      <c r="D71" s="202" t="s">
        <v>1</v>
      </c>
      <c r="E71" s="203" t="s">
        <v>1</v>
      </c>
      <c r="F71" s="204">
        <v>3.4</v>
      </c>
      <c r="G71" s="29"/>
      <c r="H71" s="30"/>
    </row>
    <row r="72" spans="1:8" s="2" customFormat="1" ht="16.9" customHeight="1">
      <c r="A72" s="29"/>
      <c r="B72" s="30"/>
      <c r="C72" s="205" t="s">
        <v>110</v>
      </c>
      <c r="D72" s="205" t="s">
        <v>447</v>
      </c>
      <c r="E72" s="17" t="s">
        <v>1</v>
      </c>
      <c r="F72" s="206">
        <v>3.4</v>
      </c>
      <c r="G72" s="29"/>
      <c r="H72" s="30"/>
    </row>
    <row r="73" spans="1:8" s="2" customFormat="1" ht="16.9" customHeight="1">
      <c r="A73" s="29"/>
      <c r="B73" s="30"/>
      <c r="C73" s="207" t="s">
        <v>1034</v>
      </c>
      <c r="D73" s="29"/>
      <c r="E73" s="29"/>
      <c r="F73" s="29"/>
      <c r="G73" s="29"/>
      <c r="H73" s="30"/>
    </row>
    <row r="74" spans="1:8" s="2" customFormat="1" ht="16.9" customHeight="1">
      <c r="A74" s="29"/>
      <c r="B74" s="30"/>
      <c r="C74" s="205" t="s">
        <v>442</v>
      </c>
      <c r="D74" s="205" t="s">
        <v>443</v>
      </c>
      <c r="E74" s="17" t="s">
        <v>177</v>
      </c>
      <c r="F74" s="206">
        <v>51.5</v>
      </c>
      <c r="G74" s="29"/>
      <c r="H74" s="30"/>
    </row>
    <row r="75" spans="1:8" s="2" customFormat="1" ht="16.9" customHeight="1">
      <c r="A75" s="29"/>
      <c r="B75" s="30"/>
      <c r="C75" s="205" t="s">
        <v>462</v>
      </c>
      <c r="D75" s="205" t="s">
        <v>463</v>
      </c>
      <c r="E75" s="17" t="s">
        <v>177</v>
      </c>
      <c r="F75" s="206">
        <v>3.57</v>
      </c>
      <c r="G75" s="29"/>
      <c r="H75" s="30"/>
    </row>
    <row r="76" spans="1:8" s="2" customFormat="1" ht="16.9" customHeight="1">
      <c r="A76" s="29"/>
      <c r="B76" s="30"/>
      <c r="C76" s="201" t="s">
        <v>1040</v>
      </c>
      <c r="D76" s="202" t="s">
        <v>1</v>
      </c>
      <c r="E76" s="203" t="s">
        <v>1</v>
      </c>
      <c r="F76" s="204">
        <v>112.8</v>
      </c>
      <c r="G76" s="29"/>
      <c r="H76" s="30"/>
    </row>
    <row r="77" spans="1:8" s="2" customFormat="1" ht="16.9" customHeight="1">
      <c r="A77" s="29"/>
      <c r="B77" s="30"/>
      <c r="C77" s="205" t="s">
        <v>1040</v>
      </c>
      <c r="D77" s="205" t="s">
        <v>1041</v>
      </c>
      <c r="E77" s="17" t="s">
        <v>1</v>
      </c>
      <c r="F77" s="206">
        <v>112.8</v>
      </c>
      <c r="G77" s="29"/>
      <c r="H77" s="30"/>
    </row>
    <row r="78" spans="1:8" s="2" customFormat="1" ht="16.9" customHeight="1">
      <c r="A78" s="29"/>
      <c r="B78" s="30"/>
      <c r="C78" s="201" t="s">
        <v>112</v>
      </c>
      <c r="D78" s="202" t="s">
        <v>1</v>
      </c>
      <c r="E78" s="203" t="s">
        <v>1</v>
      </c>
      <c r="F78" s="204">
        <v>16.44</v>
      </c>
      <c r="G78" s="29"/>
      <c r="H78" s="30"/>
    </row>
    <row r="79" spans="1:8" s="2" customFormat="1" ht="16.9" customHeight="1">
      <c r="A79" s="29"/>
      <c r="B79" s="30"/>
      <c r="C79" s="205" t="s">
        <v>112</v>
      </c>
      <c r="D79" s="205" t="s">
        <v>268</v>
      </c>
      <c r="E79" s="17" t="s">
        <v>1</v>
      </c>
      <c r="F79" s="206">
        <v>16.44</v>
      </c>
      <c r="G79" s="29"/>
      <c r="H79" s="30"/>
    </row>
    <row r="80" spans="1:8" s="2" customFormat="1" ht="16.9" customHeight="1">
      <c r="A80" s="29"/>
      <c r="B80" s="30"/>
      <c r="C80" s="207" t="s">
        <v>1034</v>
      </c>
      <c r="D80" s="29"/>
      <c r="E80" s="29"/>
      <c r="F80" s="29"/>
      <c r="G80" s="29"/>
      <c r="H80" s="30"/>
    </row>
    <row r="81" spans="1:8" s="2" customFormat="1" ht="16.9" customHeight="1">
      <c r="A81" s="29"/>
      <c r="B81" s="30"/>
      <c r="C81" s="205" t="s">
        <v>265</v>
      </c>
      <c r="D81" s="205" t="s">
        <v>266</v>
      </c>
      <c r="E81" s="17" t="s">
        <v>223</v>
      </c>
      <c r="F81" s="206">
        <v>16.44</v>
      </c>
      <c r="G81" s="29"/>
      <c r="H81" s="30"/>
    </row>
    <row r="82" spans="1:8" s="2" customFormat="1" ht="16.9" customHeight="1">
      <c r="A82" s="29"/>
      <c r="B82" s="30"/>
      <c r="C82" s="205" t="s">
        <v>273</v>
      </c>
      <c r="D82" s="205" t="s">
        <v>274</v>
      </c>
      <c r="E82" s="17" t="s">
        <v>223</v>
      </c>
      <c r="F82" s="206">
        <v>167.85</v>
      </c>
      <c r="G82" s="29"/>
      <c r="H82" s="30"/>
    </row>
    <row r="83" spans="1:8" s="2" customFormat="1" ht="16.9" customHeight="1">
      <c r="A83" s="29"/>
      <c r="B83" s="30"/>
      <c r="C83" s="205" t="s">
        <v>279</v>
      </c>
      <c r="D83" s="205" t="s">
        <v>280</v>
      </c>
      <c r="E83" s="17" t="s">
        <v>223</v>
      </c>
      <c r="F83" s="206">
        <v>167.85</v>
      </c>
      <c r="G83" s="29"/>
      <c r="H83" s="30"/>
    </row>
    <row r="84" spans="1:8" s="2" customFormat="1" ht="16.9" customHeight="1">
      <c r="A84" s="29"/>
      <c r="B84" s="30"/>
      <c r="C84" s="205" t="s">
        <v>283</v>
      </c>
      <c r="D84" s="205" t="s">
        <v>284</v>
      </c>
      <c r="E84" s="17" t="s">
        <v>285</v>
      </c>
      <c r="F84" s="206">
        <v>335.7</v>
      </c>
      <c r="G84" s="29"/>
      <c r="H84" s="30"/>
    </row>
    <row r="85" spans="1:8" s="2" customFormat="1" ht="16.9" customHeight="1">
      <c r="A85" s="29"/>
      <c r="B85" s="30"/>
      <c r="C85" s="201" t="s">
        <v>1042</v>
      </c>
      <c r="D85" s="202" t="s">
        <v>1</v>
      </c>
      <c r="E85" s="203" t="s">
        <v>1</v>
      </c>
      <c r="F85" s="204">
        <v>16.44</v>
      </c>
      <c r="G85" s="29"/>
      <c r="H85" s="30"/>
    </row>
    <row r="86" spans="1:8" s="2" customFormat="1" ht="16.9" customHeight="1">
      <c r="A86" s="29"/>
      <c r="B86" s="30"/>
      <c r="C86" s="201" t="s">
        <v>114</v>
      </c>
      <c r="D86" s="202" t="s">
        <v>1</v>
      </c>
      <c r="E86" s="203" t="s">
        <v>1</v>
      </c>
      <c r="F86" s="204">
        <v>480.18</v>
      </c>
      <c r="G86" s="29"/>
      <c r="H86" s="30"/>
    </row>
    <row r="87" spans="1:8" s="2" customFormat="1" ht="16.9" customHeight="1">
      <c r="A87" s="29"/>
      <c r="B87" s="30"/>
      <c r="C87" s="207" t="s">
        <v>1034</v>
      </c>
      <c r="D87" s="29"/>
      <c r="E87" s="29"/>
      <c r="F87" s="29"/>
      <c r="G87" s="29"/>
      <c r="H87" s="30"/>
    </row>
    <row r="88" spans="1:8" s="2" customFormat="1" ht="16.9" customHeight="1">
      <c r="A88" s="29"/>
      <c r="B88" s="30"/>
      <c r="C88" s="205" t="s">
        <v>317</v>
      </c>
      <c r="D88" s="205" t="s">
        <v>318</v>
      </c>
      <c r="E88" s="17" t="s">
        <v>177</v>
      </c>
      <c r="F88" s="206">
        <v>733.38</v>
      </c>
      <c r="G88" s="29"/>
      <c r="H88" s="30"/>
    </row>
    <row r="89" spans="1:8" s="2" customFormat="1" ht="16.9" customHeight="1">
      <c r="A89" s="29"/>
      <c r="B89" s="30"/>
      <c r="C89" s="201" t="s">
        <v>117</v>
      </c>
      <c r="D89" s="202" t="s">
        <v>1</v>
      </c>
      <c r="E89" s="203" t="s">
        <v>1</v>
      </c>
      <c r="F89" s="204">
        <v>82</v>
      </c>
      <c r="G89" s="29"/>
      <c r="H89" s="30"/>
    </row>
    <row r="90" spans="1:8" s="2" customFormat="1" ht="16.9" customHeight="1">
      <c r="A90" s="29"/>
      <c r="B90" s="30"/>
      <c r="C90" s="205" t="s">
        <v>1</v>
      </c>
      <c r="D90" s="205" t="s">
        <v>600</v>
      </c>
      <c r="E90" s="17" t="s">
        <v>1</v>
      </c>
      <c r="F90" s="206">
        <v>4</v>
      </c>
      <c r="G90" s="29"/>
      <c r="H90" s="30"/>
    </row>
    <row r="91" spans="1:8" s="2" customFormat="1" ht="16.9" customHeight="1">
      <c r="A91" s="29"/>
      <c r="B91" s="30"/>
      <c r="C91" s="205" t="s">
        <v>1</v>
      </c>
      <c r="D91" s="205" t="s">
        <v>601</v>
      </c>
      <c r="E91" s="17" t="s">
        <v>1</v>
      </c>
      <c r="F91" s="206">
        <v>44</v>
      </c>
      <c r="G91" s="29"/>
      <c r="H91" s="30"/>
    </row>
    <row r="92" spans="1:8" s="2" customFormat="1" ht="16.9" customHeight="1">
      <c r="A92" s="29"/>
      <c r="B92" s="30"/>
      <c r="C92" s="205" t="s">
        <v>1</v>
      </c>
      <c r="D92" s="205" t="s">
        <v>602</v>
      </c>
      <c r="E92" s="17" t="s">
        <v>1</v>
      </c>
      <c r="F92" s="206">
        <v>29</v>
      </c>
      <c r="G92" s="29"/>
      <c r="H92" s="30"/>
    </row>
    <row r="93" spans="1:8" s="2" customFormat="1" ht="16.9" customHeight="1">
      <c r="A93" s="29"/>
      <c r="B93" s="30"/>
      <c r="C93" s="205" t="s">
        <v>1</v>
      </c>
      <c r="D93" s="205" t="s">
        <v>603</v>
      </c>
      <c r="E93" s="17" t="s">
        <v>1</v>
      </c>
      <c r="F93" s="206">
        <v>5</v>
      </c>
      <c r="G93" s="29"/>
      <c r="H93" s="30"/>
    </row>
    <row r="94" spans="1:8" s="2" customFormat="1" ht="16.9" customHeight="1">
      <c r="A94" s="29"/>
      <c r="B94" s="30"/>
      <c r="C94" s="205" t="s">
        <v>117</v>
      </c>
      <c r="D94" s="205" t="s">
        <v>195</v>
      </c>
      <c r="E94" s="17" t="s">
        <v>1</v>
      </c>
      <c r="F94" s="206">
        <v>82</v>
      </c>
      <c r="G94" s="29"/>
      <c r="H94" s="30"/>
    </row>
    <row r="95" spans="1:8" s="2" customFormat="1" ht="16.9" customHeight="1">
      <c r="A95" s="29"/>
      <c r="B95" s="30"/>
      <c r="C95" s="207" t="s">
        <v>1034</v>
      </c>
      <c r="D95" s="29"/>
      <c r="E95" s="29"/>
      <c r="F95" s="29"/>
      <c r="G95" s="29"/>
      <c r="H95" s="30"/>
    </row>
    <row r="96" spans="1:8" s="2" customFormat="1" ht="16.9" customHeight="1">
      <c r="A96" s="29"/>
      <c r="B96" s="30"/>
      <c r="C96" s="205" t="s">
        <v>596</v>
      </c>
      <c r="D96" s="205" t="s">
        <v>597</v>
      </c>
      <c r="E96" s="17" t="s">
        <v>209</v>
      </c>
      <c r="F96" s="206">
        <v>82</v>
      </c>
      <c r="G96" s="29"/>
      <c r="H96" s="30"/>
    </row>
    <row r="97" spans="1:8" s="2" customFormat="1" ht="16.9" customHeight="1">
      <c r="A97" s="29"/>
      <c r="B97" s="30"/>
      <c r="C97" s="205" t="s">
        <v>605</v>
      </c>
      <c r="D97" s="205" t="s">
        <v>606</v>
      </c>
      <c r="E97" s="17" t="s">
        <v>209</v>
      </c>
      <c r="F97" s="206">
        <v>48.183</v>
      </c>
      <c r="G97" s="29"/>
      <c r="H97" s="30"/>
    </row>
    <row r="98" spans="1:8" s="2" customFormat="1" ht="16.9" customHeight="1">
      <c r="A98" s="29"/>
      <c r="B98" s="30"/>
      <c r="C98" s="201" t="s">
        <v>119</v>
      </c>
      <c r="D98" s="202" t="s">
        <v>1</v>
      </c>
      <c r="E98" s="203" t="s">
        <v>1</v>
      </c>
      <c r="F98" s="204">
        <v>22.6</v>
      </c>
      <c r="G98" s="29"/>
      <c r="H98" s="30"/>
    </row>
    <row r="99" spans="1:8" s="2" customFormat="1" ht="22.5">
      <c r="A99" s="29"/>
      <c r="B99" s="30"/>
      <c r="C99" s="205" t="s">
        <v>119</v>
      </c>
      <c r="D99" s="205" t="s">
        <v>523</v>
      </c>
      <c r="E99" s="17" t="s">
        <v>1</v>
      </c>
      <c r="F99" s="206">
        <v>22.6</v>
      </c>
      <c r="G99" s="29"/>
      <c r="H99" s="30"/>
    </row>
    <row r="100" spans="1:8" s="2" customFormat="1" ht="16.9" customHeight="1">
      <c r="A100" s="29"/>
      <c r="B100" s="30"/>
      <c r="C100" s="207" t="s">
        <v>1034</v>
      </c>
      <c r="D100" s="29"/>
      <c r="E100" s="29"/>
      <c r="F100" s="29"/>
      <c r="G100" s="29"/>
      <c r="H100" s="30"/>
    </row>
    <row r="101" spans="1:8" s="2" customFormat="1" ht="16.9" customHeight="1">
      <c r="A101" s="29"/>
      <c r="B101" s="30"/>
      <c r="C101" s="205" t="s">
        <v>520</v>
      </c>
      <c r="D101" s="205" t="s">
        <v>521</v>
      </c>
      <c r="E101" s="17" t="s">
        <v>209</v>
      </c>
      <c r="F101" s="206">
        <v>24.6</v>
      </c>
      <c r="G101" s="29"/>
      <c r="H101" s="30"/>
    </row>
    <row r="102" spans="1:8" s="2" customFormat="1" ht="16.9" customHeight="1">
      <c r="A102" s="29"/>
      <c r="B102" s="30"/>
      <c r="C102" s="205" t="s">
        <v>526</v>
      </c>
      <c r="D102" s="205" t="s">
        <v>527</v>
      </c>
      <c r="E102" s="17" t="s">
        <v>209</v>
      </c>
      <c r="F102" s="206">
        <v>23.278</v>
      </c>
      <c r="G102" s="29"/>
      <c r="H102" s="30"/>
    </row>
    <row r="103" spans="1:8" s="2" customFormat="1" ht="16.9" customHeight="1">
      <c r="A103" s="29"/>
      <c r="B103" s="30"/>
      <c r="C103" s="201" t="s">
        <v>121</v>
      </c>
      <c r="D103" s="202" t="s">
        <v>1</v>
      </c>
      <c r="E103" s="203" t="s">
        <v>1</v>
      </c>
      <c r="F103" s="204">
        <v>47</v>
      </c>
      <c r="G103" s="29"/>
      <c r="H103" s="30"/>
    </row>
    <row r="104" spans="1:8" s="2" customFormat="1" ht="16.9" customHeight="1">
      <c r="A104" s="29"/>
      <c r="B104" s="30"/>
      <c r="C104" s="205" t="s">
        <v>121</v>
      </c>
      <c r="D104" s="205" t="s">
        <v>541</v>
      </c>
      <c r="E104" s="17" t="s">
        <v>1</v>
      </c>
      <c r="F104" s="206">
        <v>47</v>
      </c>
      <c r="G104" s="29"/>
      <c r="H104" s="30"/>
    </row>
    <row r="105" spans="1:8" s="2" customFormat="1" ht="16.9" customHeight="1">
      <c r="A105" s="29"/>
      <c r="B105" s="30"/>
      <c r="C105" s="207" t="s">
        <v>1034</v>
      </c>
      <c r="D105" s="29"/>
      <c r="E105" s="29"/>
      <c r="F105" s="29"/>
      <c r="G105" s="29"/>
      <c r="H105" s="30"/>
    </row>
    <row r="106" spans="1:8" s="2" customFormat="1" ht="22.5">
      <c r="A106" s="29"/>
      <c r="B106" s="30"/>
      <c r="C106" s="205" t="s">
        <v>536</v>
      </c>
      <c r="D106" s="205" t="s">
        <v>537</v>
      </c>
      <c r="E106" s="17" t="s">
        <v>209</v>
      </c>
      <c r="F106" s="206">
        <v>157.6</v>
      </c>
      <c r="G106" s="29"/>
      <c r="H106" s="30"/>
    </row>
    <row r="107" spans="1:8" s="2" customFormat="1" ht="16.9" customHeight="1">
      <c r="A107" s="29"/>
      <c r="B107" s="30"/>
      <c r="C107" s="205" t="s">
        <v>550</v>
      </c>
      <c r="D107" s="205" t="s">
        <v>551</v>
      </c>
      <c r="E107" s="17" t="s">
        <v>209</v>
      </c>
      <c r="F107" s="206">
        <v>48.41</v>
      </c>
      <c r="G107" s="29"/>
      <c r="H107" s="30"/>
    </row>
    <row r="108" spans="1:8" s="2" customFormat="1" ht="16.9" customHeight="1">
      <c r="A108" s="29"/>
      <c r="B108" s="30"/>
      <c r="C108" s="201" t="s">
        <v>123</v>
      </c>
      <c r="D108" s="202" t="s">
        <v>1</v>
      </c>
      <c r="E108" s="203" t="s">
        <v>1</v>
      </c>
      <c r="F108" s="204">
        <v>90</v>
      </c>
      <c r="G108" s="29"/>
      <c r="H108" s="30"/>
    </row>
    <row r="109" spans="1:8" s="2" customFormat="1" ht="16.9" customHeight="1">
      <c r="A109" s="29"/>
      <c r="B109" s="30"/>
      <c r="C109" s="205" t="s">
        <v>123</v>
      </c>
      <c r="D109" s="205" t="s">
        <v>540</v>
      </c>
      <c r="E109" s="17" t="s">
        <v>1</v>
      </c>
      <c r="F109" s="206">
        <v>90</v>
      </c>
      <c r="G109" s="29"/>
      <c r="H109" s="30"/>
    </row>
    <row r="110" spans="1:8" s="2" customFormat="1" ht="16.9" customHeight="1">
      <c r="A110" s="29"/>
      <c r="B110" s="30"/>
      <c r="C110" s="207" t="s">
        <v>1034</v>
      </c>
      <c r="D110" s="29"/>
      <c r="E110" s="29"/>
      <c r="F110" s="29"/>
      <c r="G110" s="29"/>
      <c r="H110" s="30"/>
    </row>
    <row r="111" spans="1:8" s="2" customFormat="1" ht="22.5">
      <c r="A111" s="29"/>
      <c r="B111" s="30"/>
      <c r="C111" s="205" t="s">
        <v>536</v>
      </c>
      <c r="D111" s="205" t="s">
        <v>537</v>
      </c>
      <c r="E111" s="17" t="s">
        <v>209</v>
      </c>
      <c r="F111" s="206">
        <v>157.6</v>
      </c>
      <c r="G111" s="29"/>
      <c r="H111" s="30"/>
    </row>
    <row r="112" spans="1:8" s="2" customFormat="1" ht="16.9" customHeight="1">
      <c r="A112" s="29"/>
      <c r="B112" s="30"/>
      <c r="C112" s="205" t="s">
        <v>545</v>
      </c>
      <c r="D112" s="205" t="s">
        <v>546</v>
      </c>
      <c r="E112" s="17" t="s">
        <v>209</v>
      </c>
      <c r="F112" s="206">
        <v>92.7</v>
      </c>
      <c r="G112" s="29"/>
      <c r="H112" s="30"/>
    </row>
    <row r="113" spans="1:8" s="2" customFormat="1" ht="16.9" customHeight="1">
      <c r="A113" s="29"/>
      <c r="B113" s="30"/>
      <c r="C113" s="201" t="s">
        <v>125</v>
      </c>
      <c r="D113" s="202" t="s">
        <v>1</v>
      </c>
      <c r="E113" s="203" t="s">
        <v>1</v>
      </c>
      <c r="F113" s="204">
        <v>9.5</v>
      </c>
      <c r="G113" s="29"/>
      <c r="H113" s="30"/>
    </row>
    <row r="114" spans="1:8" s="2" customFormat="1" ht="16.9" customHeight="1">
      <c r="A114" s="29"/>
      <c r="B114" s="30"/>
      <c r="C114" s="205" t="s">
        <v>125</v>
      </c>
      <c r="D114" s="205" t="s">
        <v>542</v>
      </c>
      <c r="E114" s="17" t="s">
        <v>1</v>
      </c>
      <c r="F114" s="206">
        <v>9.5</v>
      </c>
      <c r="G114" s="29"/>
      <c r="H114" s="30"/>
    </row>
    <row r="115" spans="1:8" s="2" customFormat="1" ht="16.9" customHeight="1">
      <c r="A115" s="29"/>
      <c r="B115" s="30"/>
      <c r="C115" s="207" t="s">
        <v>1034</v>
      </c>
      <c r="D115" s="29"/>
      <c r="E115" s="29"/>
      <c r="F115" s="29"/>
      <c r="G115" s="29"/>
      <c r="H115" s="30"/>
    </row>
    <row r="116" spans="1:8" s="2" customFormat="1" ht="22.5">
      <c r="A116" s="29"/>
      <c r="B116" s="30"/>
      <c r="C116" s="205" t="s">
        <v>536</v>
      </c>
      <c r="D116" s="205" t="s">
        <v>537</v>
      </c>
      <c r="E116" s="17" t="s">
        <v>209</v>
      </c>
      <c r="F116" s="206">
        <v>157.6</v>
      </c>
      <c r="G116" s="29"/>
      <c r="H116" s="30"/>
    </row>
    <row r="117" spans="1:8" s="2" customFormat="1" ht="16.9" customHeight="1">
      <c r="A117" s="29"/>
      <c r="B117" s="30"/>
      <c r="C117" s="205" t="s">
        <v>555</v>
      </c>
      <c r="D117" s="205" t="s">
        <v>556</v>
      </c>
      <c r="E117" s="17" t="s">
        <v>209</v>
      </c>
      <c r="F117" s="206">
        <v>9.785</v>
      </c>
      <c r="G117" s="29"/>
      <c r="H117" s="30"/>
    </row>
    <row r="118" spans="1:8" s="2" customFormat="1" ht="16.9" customHeight="1">
      <c r="A118" s="29"/>
      <c r="B118" s="30"/>
      <c r="C118" s="201" t="s">
        <v>127</v>
      </c>
      <c r="D118" s="202" t="s">
        <v>1</v>
      </c>
      <c r="E118" s="203" t="s">
        <v>1</v>
      </c>
      <c r="F118" s="204">
        <v>11.1</v>
      </c>
      <c r="G118" s="29"/>
      <c r="H118" s="30"/>
    </row>
    <row r="119" spans="1:8" s="2" customFormat="1" ht="16.9" customHeight="1">
      <c r="A119" s="29"/>
      <c r="B119" s="30"/>
      <c r="C119" s="205" t="s">
        <v>127</v>
      </c>
      <c r="D119" s="205" t="s">
        <v>543</v>
      </c>
      <c r="E119" s="17" t="s">
        <v>1</v>
      </c>
      <c r="F119" s="206">
        <v>11.1</v>
      </c>
      <c r="G119" s="29"/>
      <c r="H119" s="30"/>
    </row>
    <row r="120" spans="1:8" s="2" customFormat="1" ht="16.9" customHeight="1">
      <c r="A120" s="29"/>
      <c r="B120" s="30"/>
      <c r="C120" s="207" t="s">
        <v>1034</v>
      </c>
      <c r="D120" s="29"/>
      <c r="E120" s="29"/>
      <c r="F120" s="29"/>
      <c r="G120" s="29"/>
      <c r="H120" s="30"/>
    </row>
    <row r="121" spans="1:8" s="2" customFormat="1" ht="22.5">
      <c r="A121" s="29"/>
      <c r="B121" s="30"/>
      <c r="C121" s="205" t="s">
        <v>536</v>
      </c>
      <c r="D121" s="205" t="s">
        <v>537</v>
      </c>
      <c r="E121" s="17" t="s">
        <v>209</v>
      </c>
      <c r="F121" s="206">
        <v>157.6</v>
      </c>
      <c r="G121" s="29"/>
      <c r="H121" s="30"/>
    </row>
    <row r="122" spans="1:8" s="2" customFormat="1" ht="16.9" customHeight="1">
      <c r="A122" s="29"/>
      <c r="B122" s="30"/>
      <c r="C122" s="205" t="s">
        <v>560</v>
      </c>
      <c r="D122" s="205" t="s">
        <v>561</v>
      </c>
      <c r="E122" s="17" t="s">
        <v>209</v>
      </c>
      <c r="F122" s="206">
        <v>11.655</v>
      </c>
      <c r="G122" s="29"/>
      <c r="H122" s="30"/>
    </row>
    <row r="123" spans="1:8" s="2" customFormat="1" ht="16.9" customHeight="1">
      <c r="A123" s="29"/>
      <c r="B123" s="30"/>
      <c r="C123" s="201" t="s">
        <v>129</v>
      </c>
      <c r="D123" s="202" t="s">
        <v>1</v>
      </c>
      <c r="E123" s="203" t="s">
        <v>1</v>
      </c>
      <c r="F123" s="204">
        <v>2</v>
      </c>
      <c r="G123" s="29"/>
      <c r="H123" s="30"/>
    </row>
    <row r="124" spans="1:8" s="2" customFormat="1" ht="16.9" customHeight="1">
      <c r="A124" s="29"/>
      <c r="B124" s="30"/>
      <c r="C124" s="205" t="s">
        <v>129</v>
      </c>
      <c r="D124" s="205" t="s">
        <v>524</v>
      </c>
      <c r="E124" s="17" t="s">
        <v>1</v>
      </c>
      <c r="F124" s="206">
        <v>2</v>
      </c>
      <c r="G124" s="29"/>
      <c r="H124" s="30"/>
    </row>
    <row r="125" spans="1:8" s="2" customFormat="1" ht="16.9" customHeight="1">
      <c r="A125" s="29"/>
      <c r="B125" s="30"/>
      <c r="C125" s="207" t="s">
        <v>1034</v>
      </c>
      <c r="D125" s="29"/>
      <c r="E125" s="29"/>
      <c r="F125" s="29"/>
      <c r="G125" s="29"/>
      <c r="H125" s="30"/>
    </row>
    <row r="126" spans="1:8" s="2" customFormat="1" ht="16.9" customHeight="1">
      <c r="A126" s="29"/>
      <c r="B126" s="30"/>
      <c r="C126" s="205" t="s">
        <v>520</v>
      </c>
      <c r="D126" s="205" t="s">
        <v>521</v>
      </c>
      <c r="E126" s="17" t="s">
        <v>209</v>
      </c>
      <c r="F126" s="206">
        <v>24.6</v>
      </c>
      <c r="G126" s="29"/>
      <c r="H126" s="30"/>
    </row>
    <row r="127" spans="1:8" s="2" customFormat="1" ht="16.9" customHeight="1">
      <c r="A127" s="29"/>
      <c r="B127" s="30"/>
      <c r="C127" s="205" t="s">
        <v>531</v>
      </c>
      <c r="D127" s="205" t="s">
        <v>532</v>
      </c>
      <c r="E127" s="17" t="s">
        <v>209</v>
      </c>
      <c r="F127" s="206">
        <v>2.06</v>
      </c>
      <c r="G127" s="29"/>
      <c r="H127" s="30"/>
    </row>
    <row r="128" spans="1:8" s="2" customFormat="1" ht="16.9" customHeight="1">
      <c r="A128" s="29"/>
      <c r="B128" s="30"/>
      <c r="C128" s="201" t="s">
        <v>130</v>
      </c>
      <c r="D128" s="202" t="s">
        <v>1</v>
      </c>
      <c r="E128" s="203" t="s">
        <v>1</v>
      </c>
      <c r="F128" s="204">
        <v>3.52</v>
      </c>
      <c r="G128" s="29"/>
      <c r="H128" s="30"/>
    </row>
    <row r="129" spans="1:8" s="2" customFormat="1" ht="16.9" customHeight="1">
      <c r="A129" s="29"/>
      <c r="B129" s="30"/>
      <c r="C129" s="205" t="s">
        <v>130</v>
      </c>
      <c r="D129" s="205" t="s">
        <v>615</v>
      </c>
      <c r="E129" s="17" t="s">
        <v>1</v>
      </c>
      <c r="F129" s="206">
        <v>3.52</v>
      </c>
      <c r="G129" s="29"/>
      <c r="H129" s="30"/>
    </row>
    <row r="130" spans="1:8" s="2" customFormat="1" ht="16.9" customHeight="1">
      <c r="A130" s="29"/>
      <c r="B130" s="30"/>
      <c r="C130" s="207" t="s">
        <v>1034</v>
      </c>
      <c r="D130" s="29"/>
      <c r="E130" s="29"/>
      <c r="F130" s="29"/>
      <c r="G130" s="29"/>
      <c r="H130" s="30"/>
    </row>
    <row r="131" spans="1:8" s="2" customFormat="1" ht="16.9" customHeight="1">
      <c r="A131" s="29"/>
      <c r="B131" s="30"/>
      <c r="C131" s="205" t="s">
        <v>612</v>
      </c>
      <c r="D131" s="205" t="s">
        <v>613</v>
      </c>
      <c r="E131" s="17" t="s">
        <v>177</v>
      </c>
      <c r="F131" s="206">
        <v>3.52</v>
      </c>
      <c r="G131" s="29"/>
      <c r="H131" s="30"/>
    </row>
    <row r="132" spans="1:8" s="2" customFormat="1" ht="16.9" customHeight="1">
      <c r="A132" s="29"/>
      <c r="B132" s="30"/>
      <c r="C132" s="205" t="s">
        <v>628</v>
      </c>
      <c r="D132" s="205" t="s">
        <v>629</v>
      </c>
      <c r="E132" s="17" t="s">
        <v>285</v>
      </c>
      <c r="F132" s="206">
        <v>2.708</v>
      </c>
      <c r="G132" s="29"/>
      <c r="H132" s="30"/>
    </row>
    <row r="133" spans="1:8" s="2" customFormat="1" ht="16.9" customHeight="1">
      <c r="A133" s="29"/>
      <c r="B133" s="30"/>
      <c r="C133" s="201" t="s">
        <v>132</v>
      </c>
      <c r="D133" s="202" t="s">
        <v>1</v>
      </c>
      <c r="E133" s="203" t="s">
        <v>1</v>
      </c>
      <c r="F133" s="204">
        <v>35.22</v>
      </c>
      <c r="G133" s="29"/>
      <c r="H133" s="30"/>
    </row>
    <row r="134" spans="1:8" s="2" customFormat="1" ht="16.9" customHeight="1">
      <c r="A134" s="29"/>
      <c r="B134" s="30"/>
      <c r="C134" s="205" t="s">
        <v>132</v>
      </c>
      <c r="D134" s="205" t="s">
        <v>594</v>
      </c>
      <c r="E134" s="17" t="s">
        <v>1</v>
      </c>
      <c r="F134" s="206">
        <v>35.22</v>
      </c>
      <c r="G134" s="29"/>
      <c r="H134" s="30"/>
    </row>
    <row r="135" spans="1:8" s="2" customFormat="1" ht="16.9" customHeight="1">
      <c r="A135" s="29"/>
      <c r="B135" s="30"/>
      <c r="C135" s="207" t="s">
        <v>1034</v>
      </c>
      <c r="D135" s="29"/>
      <c r="E135" s="29"/>
      <c r="F135" s="29"/>
      <c r="G135" s="29"/>
      <c r="H135" s="30"/>
    </row>
    <row r="136" spans="1:8" s="2" customFormat="1" ht="16.9" customHeight="1">
      <c r="A136" s="29"/>
      <c r="B136" s="30"/>
      <c r="C136" s="205" t="s">
        <v>591</v>
      </c>
      <c r="D136" s="205" t="s">
        <v>592</v>
      </c>
      <c r="E136" s="17" t="s">
        <v>209</v>
      </c>
      <c r="F136" s="206">
        <v>35.22</v>
      </c>
      <c r="G136" s="29"/>
      <c r="H136" s="30"/>
    </row>
    <row r="137" spans="1:8" s="2" customFormat="1" ht="16.9" customHeight="1">
      <c r="A137" s="29"/>
      <c r="B137" s="30"/>
      <c r="C137" s="205" t="s">
        <v>605</v>
      </c>
      <c r="D137" s="205" t="s">
        <v>606</v>
      </c>
      <c r="E137" s="17" t="s">
        <v>209</v>
      </c>
      <c r="F137" s="206">
        <v>48.183</v>
      </c>
      <c r="G137" s="29"/>
      <c r="H137" s="30"/>
    </row>
    <row r="138" spans="1:8" s="2" customFormat="1" ht="16.9" customHeight="1">
      <c r="A138" s="29"/>
      <c r="B138" s="30"/>
      <c r="C138" s="201" t="s">
        <v>134</v>
      </c>
      <c r="D138" s="202" t="s">
        <v>1</v>
      </c>
      <c r="E138" s="203" t="s">
        <v>1</v>
      </c>
      <c r="F138" s="204">
        <v>151.41</v>
      </c>
      <c r="G138" s="29"/>
      <c r="H138" s="30"/>
    </row>
    <row r="139" spans="1:8" s="2" customFormat="1" ht="16.9" customHeight="1">
      <c r="A139" s="29"/>
      <c r="B139" s="30"/>
      <c r="C139" s="205" t="s">
        <v>1</v>
      </c>
      <c r="D139" s="205" t="s">
        <v>230</v>
      </c>
      <c r="E139" s="17" t="s">
        <v>1</v>
      </c>
      <c r="F139" s="206">
        <v>10.8</v>
      </c>
      <c r="G139" s="29"/>
      <c r="H139" s="30"/>
    </row>
    <row r="140" spans="1:8" s="2" customFormat="1" ht="16.9" customHeight="1">
      <c r="A140" s="29"/>
      <c r="B140" s="30"/>
      <c r="C140" s="205" t="s">
        <v>1</v>
      </c>
      <c r="D140" s="205" t="s">
        <v>231</v>
      </c>
      <c r="E140" s="17" t="s">
        <v>1</v>
      </c>
      <c r="F140" s="206">
        <v>5.2</v>
      </c>
      <c r="G140" s="29"/>
      <c r="H140" s="30"/>
    </row>
    <row r="141" spans="1:8" s="2" customFormat="1" ht="16.9" customHeight="1">
      <c r="A141" s="29"/>
      <c r="B141" s="30"/>
      <c r="C141" s="205" t="s">
        <v>1</v>
      </c>
      <c r="D141" s="205" t="s">
        <v>232</v>
      </c>
      <c r="E141" s="17" t="s">
        <v>1</v>
      </c>
      <c r="F141" s="206">
        <v>17.6</v>
      </c>
      <c r="G141" s="29"/>
      <c r="H141" s="30"/>
    </row>
    <row r="142" spans="1:8" s="2" customFormat="1" ht="16.9" customHeight="1">
      <c r="A142" s="29"/>
      <c r="B142" s="30"/>
      <c r="C142" s="205" t="s">
        <v>1</v>
      </c>
      <c r="D142" s="205" t="s">
        <v>233</v>
      </c>
      <c r="E142" s="17" t="s">
        <v>1</v>
      </c>
      <c r="F142" s="206">
        <v>12.8</v>
      </c>
      <c r="G142" s="29"/>
      <c r="H142" s="30"/>
    </row>
    <row r="143" spans="1:8" s="2" customFormat="1" ht="16.9" customHeight="1">
      <c r="A143" s="29"/>
      <c r="B143" s="30"/>
      <c r="C143" s="205" t="s">
        <v>1</v>
      </c>
      <c r="D143" s="205" t="s">
        <v>234</v>
      </c>
      <c r="E143" s="17" t="s">
        <v>1</v>
      </c>
      <c r="F143" s="206">
        <v>3.2</v>
      </c>
      <c r="G143" s="29"/>
      <c r="H143" s="30"/>
    </row>
    <row r="144" spans="1:8" s="2" customFormat="1" ht="16.9" customHeight="1">
      <c r="A144" s="29"/>
      <c r="B144" s="30"/>
      <c r="C144" s="205" t="s">
        <v>1</v>
      </c>
      <c r="D144" s="205" t="s">
        <v>235</v>
      </c>
      <c r="E144" s="17" t="s">
        <v>1</v>
      </c>
      <c r="F144" s="206">
        <v>15.4</v>
      </c>
      <c r="G144" s="29"/>
      <c r="H144" s="30"/>
    </row>
    <row r="145" spans="1:8" s="2" customFormat="1" ht="16.9" customHeight="1">
      <c r="A145" s="29"/>
      <c r="B145" s="30"/>
      <c r="C145" s="205" t="s">
        <v>1</v>
      </c>
      <c r="D145" s="205" t="s">
        <v>236</v>
      </c>
      <c r="E145" s="17" t="s">
        <v>1</v>
      </c>
      <c r="F145" s="206">
        <v>8.45</v>
      </c>
      <c r="G145" s="29"/>
      <c r="H145" s="30"/>
    </row>
    <row r="146" spans="1:8" s="2" customFormat="1" ht="16.9" customHeight="1">
      <c r="A146" s="29"/>
      <c r="B146" s="30"/>
      <c r="C146" s="205" t="s">
        <v>1</v>
      </c>
      <c r="D146" s="205" t="s">
        <v>237</v>
      </c>
      <c r="E146" s="17" t="s">
        <v>1</v>
      </c>
      <c r="F146" s="206">
        <v>1.16</v>
      </c>
      <c r="G146" s="29"/>
      <c r="H146" s="30"/>
    </row>
    <row r="147" spans="1:8" s="2" customFormat="1" ht="16.9" customHeight="1">
      <c r="A147" s="29"/>
      <c r="B147" s="30"/>
      <c r="C147" s="205" t="s">
        <v>1</v>
      </c>
      <c r="D147" s="205" t="s">
        <v>238</v>
      </c>
      <c r="E147" s="17" t="s">
        <v>1</v>
      </c>
      <c r="F147" s="206">
        <v>70.2</v>
      </c>
      <c r="G147" s="29"/>
      <c r="H147" s="30"/>
    </row>
    <row r="148" spans="1:8" s="2" customFormat="1" ht="16.9" customHeight="1">
      <c r="A148" s="29"/>
      <c r="B148" s="30"/>
      <c r="C148" s="205" t="s">
        <v>1</v>
      </c>
      <c r="D148" s="205" t="s">
        <v>239</v>
      </c>
      <c r="E148" s="17" t="s">
        <v>1</v>
      </c>
      <c r="F148" s="206">
        <v>1.8</v>
      </c>
      <c r="G148" s="29"/>
      <c r="H148" s="30"/>
    </row>
    <row r="149" spans="1:8" s="2" customFormat="1" ht="16.9" customHeight="1">
      <c r="A149" s="29"/>
      <c r="B149" s="30"/>
      <c r="C149" s="205" t="s">
        <v>1</v>
      </c>
      <c r="D149" s="205" t="s">
        <v>240</v>
      </c>
      <c r="E149" s="17" t="s">
        <v>1</v>
      </c>
      <c r="F149" s="206">
        <v>4.8</v>
      </c>
      <c r="G149" s="29"/>
      <c r="H149" s="30"/>
    </row>
    <row r="150" spans="1:8" s="2" customFormat="1" ht="16.9" customHeight="1">
      <c r="A150" s="29"/>
      <c r="B150" s="30"/>
      <c r="C150" s="205" t="s">
        <v>134</v>
      </c>
      <c r="D150" s="205" t="s">
        <v>195</v>
      </c>
      <c r="E150" s="17" t="s">
        <v>1</v>
      </c>
      <c r="F150" s="206">
        <v>151.41</v>
      </c>
      <c r="G150" s="29"/>
      <c r="H150" s="30"/>
    </row>
    <row r="151" spans="1:8" s="2" customFormat="1" ht="16.9" customHeight="1">
      <c r="A151" s="29"/>
      <c r="B151" s="30"/>
      <c r="C151" s="207" t="s">
        <v>1034</v>
      </c>
      <c r="D151" s="29"/>
      <c r="E151" s="29"/>
      <c r="F151" s="29"/>
      <c r="G151" s="29"/>
      <c r="H151" s="30"/>
    </row>
    <row r="152" spans="1:8" s="2" customFormat="1" ht="16.9" customHeight="1">
      <c r="A152" s="29"/>
      <c r="B152" s="30"/>
      <c r="C152" s="205" t="s">
        <v>227</v>
      </c>
      <c r="D152" s="205" t="s">
        <v>228</v>
      </c>
      <c r="E152" s="17" t="s">
        <v>223</v>
      </c>
      <c r="F152" s="206">
        <v>151.41</v>
      </c>
      <c r="G152" s="29"/>
      <c r="H152" s="30"/>
    </row>
    <row r="153" spans="1:8" s="2" customFormat="1" ht="16.9" customHeight="1">
      <c r="A153" s="29"/>
      <c r="B153" s="30"/>
      <c r="C153" s="205" t="s">
        <v>273</v>
      </c>
      <c r="D153" s="205" t="s">
        <v>274</v>
      </c>
      <c r="E153" s="17" t="s">
        <v>223</v>
      </c>
      <c r="F153" s="206">
        <v>167.85</v>
      </c>
      <c r="G153" s="29"/>
      <c r="H153" s="30"/>
    </row>
    <row r="154" spans="1:8" s="2" customFormat="1" ht="16.9" customHeight="1">
      <c r="A154" s="29"/>
      <c r="B154" s="30"/>
      <c r="C154" s="205" t="s">
        <v>279</v>
      </c>
      <c r="D154" s="205" t="s">
        <v>280</v>
      </c>
      <c r="E154" s="17" t="s">
        <v>223</v>
      </c>
      <c r="F154" s="206">
        <v>167.85</v>
      </c>
      <c r="G154" s="29"/>
      <c r="H154" s="30"/>
    </row>
    <row r="155" spans="1:8" s="2" customFormat="1" ht="16.9" customHeight="1">
      <c r="A155" s="29"/>
      <c r="B155" s="30"/>
      <c r="C155" s="205" t="s">
        <v>283</v>
      </c>
      <c r="D155" s="205" t="s">
        <v>284</v>
      </c>
      <c r="E155" s="17" t="s">
        <v>285</v>
      </c>
      <c r="F155" s="206">
        <v>335.7</v>
      </c>
      <c r="G155" s="29"/>
      <c r="H155" s="30"/>
    </row>
    <row r="156" spans="1:8" s="2" customFormat="1" ht="16.9" customHeight="1">
      <c r="A156" s="29"/>
      <c r="B156" s="30"/>
      <c r="C156" s="201" t="s">
        <v>1043</v>
      </c>
      <c r="D156" s="202" t="s">
        <v>1</v>
      </c>
      <c r="E156" s="203" t="s">
        <v>1</v>
      </c>
      <c r="F156" s="204">
        <v>172.8</v>
      </c>
      <c r="G156" s="29"/>
      <c r="H156" s="30"/>
    </row>
    <row r="157" spans="1:8" s="2" customFormat="1" ht="16.9" customHeight="1">
      <c r="A157" s="29"/>
      <c r="B157" s="30"/>
      <c r="C157" s="201" t="s">
        <v>1044</v>
      </c>
      <c r="D157" s="202" t="s">
        <v>1</v>
      </c>
      <c r="E157" s="203" t="s">
        <v>1</v>
      </c>
      <c r="F157" s="204">
        <v>57.5</v>
      </c>
      <c r="G157" s="29"/>
      <c r="H157" s="30"/>
    </row>
    <row r="158" spans="1:8" s="2" customFormat="1" ht="16.9" customHeight="1">
      <c r="A158" s="29"/>
      <c r="B158" s="30"/>
      <c r="C158" s="205" t="s">
        <v>1044</v>
      </c>
      <c r="D158" s="205" t="s">
        <v>1045</v>
      </c>
      <c r="E158" s="17" t="s">
        <v>1</v>
      </c>
      <c r="F158" s="206">
        <v>57.5</v>
      </c>
      <c r="G158" s="29"/>
      <c r="H158" s="30"/>
    </row>
    <row r="159" spans="1:8" s="2" customFormat="1" ht="16.9" customHeight="1">
      <c r="A159" s="29"/>
      <c r="B159" s="30"/>
      <c r="C159" s="201" t="s">
        <v>136</v>
      </c>
      <c r="D159" s="202" t="s">
        <v>1</v>
      </c>
      <c r="E159" s="203" t="s">
        <v>1</v>
      </c>
      <c r="F159" s="204">
        <v>253.2</v>
      </c>
      <c r="G159" s="29"/>
      <c r="H159" s="30"/>
    </row>
    <row r="160" spans="1:8" s="2" customFormat="1" ht="16.9" customHeight="1">
      <c r="A160" s="29"/>
      <c r="B160" s="30"/>
      <c r="C160" s="207" t="s">
        <v>1034</v>
      </c>
      <c r="D160" s="29"/>
      <c r="E160" s="29"/>
      <c r="F160" s="29"/>
      <c r="G160" s="29"/>
      <c r="H160" s="30"/>
    </row>
    <row r="161" spans="1:8" s="2" customFormat="1" ht="16.9" customHeight="1">
      <c r="A161" s="29"/>
      <c r="B161" s="30"/>
      <c r="C161" s="205" t="s">
        <v>317</v>
      </c>
      <c r="D161" s="205" t="s">
        <v>318</v>
      </c>
      <c r="E161" s="17" t="s">
        <v>177</v>
      </c>
      <c r="F161" s="206">
        <v>733.38</v>
      </c>
      <c r="G161" s="29"/>
      <c r="H161" s="30"/>
    </row>
    <row r="162" spans="1:8" s="2" customFormat="1" ht="16.9" customHeight="1">
      <c r="A162" s="29"/>
      <c r="B162" s="30"/>
      <c r="C162" s="201" t="s">
        <v>138</v>
      </c>
      <c r="D162" s="202" t="s">
        <v>1</v>
      </c>
      <c r="E162" s="203" t="s">
        <v>1</v>
      </c>
      <c r="F162" s="204">
        <v>24.545</v>
      </c>
      <c r="G162" s="29"/>
      <c r="H162" s="30"/>
    </row>
    <row r="163" spans="1:8" s="2" customFormat="1" ht="16.9" customHeight="1">
      <c r="A163" s="29"/>
      <c r="B163" s="30"/>
      <c r="C163" s="205" t="s">
        <v>1</v>
      </c>
      <c r="D163" s="205" t="s">
        <v>693</v>
      </c>
      <c r="E163" s="17" t="s">
        <v>1</v>
      </c>
      <c r="F163" s="206">
        <v>7.7</v>
      </c>
      <c r="G163" s="29"/>
      <c r="H163" s="30"/>
    </row>
    <row r="164" spans="1:8" s="2" customFormat="1" ht="16.9" customHeight="1">
      <c r="A164" s="29"/>
      <c r="B164" s="30"/>
      <c r="C164" s="205" t="s">
        <v>1</v>
      </c>
      <c r="D164" s="205" t="s">
        <v>694</v>
      </c>
      <c r="E164" s="17" t="s">
        <v>1</v>
      </c>
      <c r="F164" s="206">
        <v>16.845</v>
      </c>
      <c r="G164" s="29"/>
      <c r="H164" s="30"/>
    </row>
    <row r="165" spans="1:8" s="2" customFormat="1" ht="16.9" customHeight="1">
      <c r="A165" s="29"/>
      <c r="B165" s="30"/>
      <c r="C165" s="205" t="s">
        <v>138</v>
      </c>
      <c r="D165" s="205" t="s">
        <v>195</v>
      </c>
      <c r="E165" s="17" t="s">
        <v>1</v>
      </c>
      <c r="F165" s="206">
        <v>24.545</v>
      </c>
      <c r="G165" s="29"/>
      <c r="H165" s="30"/>
    </row>
    <row r="166" spans="1:8" s="2" customFormat="1" ht="16.9" customHeight="1">
      <c r="A166" s="29"/>
      <c r="B166" s="30"/>
      <c r="C166" s="207" t="s">
        <v>1034</v>
      </c>
      <c r="D166" s="29"/>
      <c r="E166" s="29"/>
      <c r="F166" s="29"/>
      <c r="G166" s="29"/>
      <c r="H166" s="30"/>
    </row>
    <row r="167" spans="1:8" s="2" customFormat="1" ht="16.9" customHeight="1">
      <c r="A167" s="29"/>
      <c r="B167" s="30"/>
      <c r="C167" s="205" t="s">
        <v>689</v>
      </c>
      <c r="D167" s="205" t="s">
        <v>690</v>
      </c>
      <c r="E167" s="17" t="s">
        <v>285</v>
      </c>
      <c r="F167" s="206">
        <v>24.545</v>
      </c>
      <c r="G167" s="29"/>
      <c r="H167" s="30"/>
    </row>
    <row r="168" spans="1:8" s="2" customFormat="1" ht="16.9" customHeight="1">
      <c r="A168" s="29"/>
      <c r="B168" s="30"/>
      <c r="C168" s="205" t="s">
        <v>696</v>
      </c>
      <c r="D168" s="205" t="s">
        <v>697</v>
      </c>
      <c r="E168" s="17" t="s">
        <v>285</v>
      </c>
      <c r="F168" s="206">
        <v>24.545</v>
      </c>
      <c r="G168" s="29"/>
      <c r="H168" s="30"/>
    </row>
    <row r="169" spans="1:8" s="2" customFormat="1" ht="16.9" customHeight="1">
      <c r="A169" s="29"/>
      <c r="B169" s="30"/>
      <c r="C169" s="205" t="s">
        <v>701</v>
      </c>
      <c r="D169" s="205" t="s">
        <v>702</v>
      </c>
      <c r="E169" s="17" t="s">
        <v>285</v>
      </c>
      <c r="F169" s="206">
        <v>220.905</v>
      </c>
      <c r="G169" s="29"/>
      <c r="H169" s="30"/>
    </row>
    <row r="170" spans="1:8" s="2" customFormat="1" ht="22.5">
      <c r="A170" s="29"/>
      <c r="B170" s="30"/>
      <c r="C170" s="205" t="s">
        <v>707</v>
      </c>
      <c r="D170" s="205" t="s">
        <v>708</v>
      </c>
      <c r="E170" s="17" t="s">
        <v>285</v>
      </c>
      <c r="F170" s="206">
        <v>24.545</v>
      </c>
      <c r="G170" s="29"/>
      <c r="H170" s="30"/>
    </row>
    <row r="171" spans="1:8" s="2" customFormat="1" ht="16.9" customHeight="1">
      <c r="A171" s="29"/>
      <c r="B171" s="30"/>
      <c r="C171" s="201" t="s">
        <v>140</v>
      </c>
      <c r="D171" s="202" t="s">
        <v>1</v>
      </c>
      <c r="E171" s="203" t="s">
        <v>1</v>
      </c>
      <c r="F171" s="204">
        <v>5.825</v>
      </c>
      <c r="G171" s="29"/>
      <c r="H171" s="30"/>
    </row>
    <row r="172" spans="1:8" s="2" customFormat="1" ht="16.9" customHeight="1">
      <c r="A172" s="29"/>
      <c r="B172" s="30"/>
      <c r="C172" s="205" t="s">
        <v>1</v>
      </c>
      <c r="D172" s="205" t="s">
        <v>716</v>
      </c>
      <c r="E172" s="17" t="s">
        <v>1</v>
      </c>
      <c r="F172" s="206">
        <v>4.813</v>
      </c>
      <c r="G172" s="29"/>
      <c r="H172" s="30"/>
    </row>
    <row r="173" spans="1:8" s="2" customFormat="1" ht="16.9" customHeight="1">
      <c r="A173" s="29"/>
      <c r="B173" s="30"/>
      <c r="C173" s="205" t="s">
        <v>1</v>
      </c>
      <c r="D173" s="205" t="s">
        <v>717</v>
      </c>
      <c r="E173" s="17" t="s">
        <v>1</v>
      </c>
      <c r="F173" s="206">
        <v>1.012</v>
      </c>
      <c r="G173" s="29"/>
      <c r="H173" s="30"/>
    </row>
    <row r="174" spans="1:8" s="2" customFormat="1" ht="16.9" customHeight="1">
      <c r="A174" s="29"/>
      <c r="B174" s="30"/>
      <c r="C174" s="205" t="s">
        <v>140</v>
      </c>
      <c r="D174" s="205" t="s">
        <v>195</v>
      </c>
      <c r="E174" s="17" t="s">
        <v>1</v>
      </c>
      <c r="F174" s="206">
        <v>5.825</v>
      </c>
      <c r="G174" s="29"/>
      <c r="H174" s="30"/>
    </row>
    <row r="175" spans="1:8" s="2" customFormat="1" ht="16.9" customHeight="1">
      <c r="A175" s="29"/>
      <c r="B175" s="30"/>
      <c r="C175" s="207" t="s">
        <v>1034</v>
      </c>
      <c r="D175" s="29"/>
      <c r="E175" s="29"/>
      <c r="F175" s="29"/>
      <c r="G175" s="29"/>
      <c r="H175" s="30"/>
    </row>
    <row r="176" spans="1:8" s="2" customFormat="1" ht="16.9" customHeight="1">
      <c r="A176" s="29"/>
      <c r="B176" s="30"/>
      <c r="C176" s="205" t="s">
        <v>712</v>
      </c>
      <c r="D176" s="205" t="s">
        <v>713</v>
      </c>
      <c r="E176" s="17" t="s">
        <v>285</v>
      </c>
      <c r="F176" s="206">
        <v>5.825</v>
      </c>
      <c r="G176" s="29"/>
      <c r="H176" s="30"/>
    </row>
    <row r="177" spans="1:8" s="2" customFormat="1" ht="16.9" customHeight="1">
      <c r="A177" s="29"/>
      <c r="B177" s="30"/>
      <c r="C177" s="205" t="s">
        <v>719</v>
      </c>
      <c r="D177" s="205" t="s">
        <v>720</v>
      </c>
      <c r="E177" s="17" t="s">
        <v>285</v>
      </c>
      <c r="F177" s="206">
        <v>5.825</v>
      </c>
      <c r="G177" s="29"/>
      <c r="H177" s="30"/>
    </row>
    <row r="178" spans="1:8" s="2" customFormat="1" ht="16.9" customHeight="1">
      <c r="A178" s="29"/>
      <c r="B178" s="30"/>
      <c r="C178" s="205" t="s">
        <v>724</v>
      </c>
      <c r="D178" s="205" t="s">
        <v>725</v>
      </c>
      <c r="E178" s="17" t="s">
        <v>285</v>
      </c>
      <c r="F178" s="206">
        <v>52.425</v>
      </c>
      <c r="G178" s="29"/>
      <c r="H178" s="30"/>
    </row>
    <row r="179" spans="1:8" s="2" customFormat="1" ht="22.5">
      <c r="A179" s="29"/>
      <c r="B179" s="30"/>
      <c r="C179" s="205" t="s">
        <v>730</v>
      </c>
      <c r="D179" s="205" t="s">
        <v>731</v>
      </c>
      <c r="E179" s="17" t="s">
        <v>285</v>
      </c>
      <c r="F179" s="206">
        <v>5.825</v>
      </c>
      <c r="G179" s="29"/>
      <c r="H179" s="30"/>
    </row>
    <row r="180" spans="1:8" s="2" customFormat="1" ht="16.9" customHeight="1">
      <c r="A180" s="29"/>
      <c r="B180" s="30"/>
      <c r="C180" s="201" t="s">
        <v>142</v>
      </c>
      <c r="D180" s="202" t="s">
        <v>1</v>
      </c>
      <c r="E180" s="203" t="s">
        <v>1</v>
      </c>
      <c r="F180" s="204">
        <v>44</v>
      </c>
      <c r="G180" s="29"/>
      <c r="H180" s="30"/>
    </row>
    <row r="181" spans="1:8" s="2" customFormat="1" ht="16.9" customHeight="1">
      <c r="A181" s="29"/>
      <c r="B181" s="30"/>
      <c r="C181" s="205" t="s">
        <v>1</v>
      </c>
      <c r="D181" s="205" t="s">
        <v>218</v>
      </c>
      <c r="E181" s="17" t="s">
        <v>1</v>
      </c>
      <c r="F181" s="206">
        <v>39</v>
      </c>
      <c r="G181" s="29"/>
      <c r="H181" s="30"/>
    </row>
    <row r="182" spans="1:8" s="2" customFormat="1" ht="16.9" customHeight="1">
      <c r="A182" s="29"/>
      <c r="B182" s="30"/>
      <c r="C182" s="205" t="s">
        <v>1</v>
      </c>
      <c r="D182" s="205" t="s">
        <v>219</v>
      </c>
      <c r="E182" s="17" t="s">
        <v>1</v>
      </c>
      <c r="F182" s="206">
        <v>5</v>
      </c>
      <c r="G182" s="29"/>
      <c r="H182" s="30"/>
    </row>
    <row r="183" spans="1:8" s="2" customFormat="1" ht="16.9" customHeight="1">
      <c r="A183" s="29"/>
      <c r="B183" s="30"/>
      <c r="C183" s="205" t="s">
        <v>142</v>
      </c>
      <c r="D183" s="205" t="s">
        <v>195</v>
      </c>
      <c r="E183" s="17" t="s">
        <v>1</v>
      </c>
      <c r="F183" s="206">
        <v>44</v>
      </c>
      <c r="G183" s="29"/>
      <c r="H183" s="30"/>
    </row>
    <row r="184" spans="1:8" s="2" customFormat="1" ht="16.9" customHeight="1">
      <c r="A184" s="29"/>
      <c r="B184" s="30"/>
      <c r="C184" s="207" t="s">
        <v>1034</v>
      </c>
      <c r="D184" s="29"/>
      <c r="E184" s="29"/>
      <c r="F184" s="29"/>
      <c r="G184" s="29"/>
      <c r="H184" s="30"/>
    </row>
    <row r="185" spans="1:8" s="2" customFormat="1" ht="16.9" customHeight="1">
      <c r="A185" s="29"/>
      <c r="B185" s="30"/>
      <c r="C185" s="205" t="s">
        <v>215</v>
      </c>
      <c r="D185" s="205" t="s">
        <v>216</v>
      </c>
      <c r="E185" s="17" t="s">
        <v>209</v>
      </c>
      <c r="F185" s="206">
        <v>44</v>
      </c>
      <c r="G185" s="29"/>
      <c r="H185" s="30"/>
    </row>
    <row r="186" spans="1:8" s="2" customFormat="1" ht="16.9" customHeight="1">
      <c r="A186" s="29"/>
      <c r="B186" s="30"/>
      <c r="C186" s="205" t="s">
        <v>612</v>
      </c>
      <c r="D186" s="205" t="s">
        <v>613</v>
      </c>
      <c r="E186" s="17" t="s">
        <v>177</v>
      </c>
      <c r="F186" s="206">
        <v>3.52</v>
      </c>
      <c r="G186" s="29"/>
      <c r="H186" s="30"/>
    </row>
    <row r="187" spans="1:8" s="2" customFormat="1" ht="16.9" customHeight="1">
      <c r="A187" s="29"/>
      <c r="B187" s="30"/>
      <c r="C187" s="205" t="s">
        <v>712</v>
      </c>
      <c r="D187" s="205" t="s">
        <v>713</v>
      </c>
      <c r="E187" s="17" t="s">
        <v>285</v>
      </c>
      <c r="F187" s="206">
        <v>5.825</v>
      </c>
      <c r="G187" s="29"/>
      <c r="H187" s="30"/>
    </row>
    <row r="188" spans="1:8" s="2" customFormat="1" ht="16.9" customHeight="1">
      <c r="A188" s="29"/>
      <c r="B188" s="30"/>
      <c r="C188" s="201" t="s">
        <v>1046</v>
      </c>
      <c r="D188" s="202" t="s">
        <v>1</v>
      </c>
      <c r="E188" s="203" t="s">
        <v>1</v>
      </c>
      <c r="F188" s="204">
        <v>202</v>
      </c>
      <c r="G188" s="29"/>
      <c r="H188" s="30"/>
    </row>
    <row r="189" spans="1:8" s="2" customFormat="1" ht="16.9" customHeight="1">
      <c r="A189" s="29"/>
      <c r="B189" s="30"/>
      <c r="C189" s="201" t="s">
        <v>1047</v>
      </c>
      <c r="D189" s="202" t="s">
        <v>1</v>
      </c>
      <c r="E189" s="203" t="s">
        <v>1</v>
      </c>
      <c r="F189" s="204">
        <v>462.528</v>
      </c>
      <c r="G189" s="29"/>
      <c r="H189" s="30"/>
    </row>
    <row r="190" spans="1:8" s="2" customFormat="1" ht="26.45" customHeight="1">
      <c r="A190" s="29"/>
      <c r="B190" s="30"/>
      <c r="C190" s="200" t="s">
        <v>1048</v>
      </c>
      <c r="D190" s="200" t="s">
        <v>86</v>
      </c>
      <c r="E190" s="29"/>
      <c r="F190" s="29"/>
      <c r="G190" s="29"/>
      <c r="H190" s="30"/>
    </row>
    <row r="191" spans="1:8" s="2" customFormat="1" ht="16.9" customHeight="1">
      <c r="A191" s="29"/>
      <c r="B191" s="30"/>
      <c r="C191" s="201" t="s">
        <v>749</v>
      </c>
      <c r="D191" s="202" t="s">
        <v>1</v>
      </c>
      <c r="E191" s="203" t="s">
        <v>1</v>
      </c>
      <c r="F191" s="204">
        <v>30.3</v>
      </c>
      <c r="G191" s="29"/>
      <c r="H191" s="30"/>
    </row>
    <row r="192" spans="1:8" s="2" customFormat="1" ht="16.9" customHeight="1">
      <c r="A192" s="29"/>
      <c r="B192" s="30"/>
      <c r="C192" s="205" t="s">
        <v>1</v>
      </c>
      <c r="D192" s="205" t="s">
        <v>763</v>
      </c>
      <c r="E192" s="17" t="s">
        <v>1</v>
      </c>
      <c r="F192" s="206">
        <v>3</v>
      </c>
      <c r="G192" s="29"/>
      <c r="H192" s="30"/>
    </row>
    <row r="193" spans="1:8" s="2" customFormat="1" ht="16.9" customHeight="1">
      <c r="A193" s="29"/>
      <c r="B193" s="30"/>
      <c r="C193" s="205" t="s">
        <v>1</v>
      </c>
      <c r="D193" s="205" t="s">
        <v>764</v>
      </c>
      <c r="E193" s="17" t="s">
        <v>1</v>
      </c>
      <c r="F193" s="206">
        <v>24.3</v>
      </c>
      <c r="G193" s="29"/>
      <c r="H193" s="30"/>
    </row>
    <row r="194" spans="1:8" s="2" customFormat="1" ht="16.9" customHeight="1">
      <c r="A194" s="29"/>
      <c r="B194" s="30"/>
      <c r="C194" s="205" t="s">
        <v>1</v>
      </c>
      <c r="D194" s="205" t="s">
        <v>765</v>
      </c>
      <c r="E194" s="17" t="s">
        <v>1</v>
      </c>
      <c r="F194" s="206">
        <v>3</v>
      </c>
      <c r="G194" s="29"/>
      <c r="H194" s="30"/>
    </row>
    <row r="195" spans="1:8" s="2" customFormat="1" ht="16.9" customHeight="1">
      <c r="A195" s="29"/>
      <c r="B195" s="30"/>
      <c r="C195" s="205" t="s">
        <v>749</v>
      </c>
      <c r="D195" s="205" t="s">
        <v>195</v>
      </c>
      <c r="E195" s="17" t="s">
        <v>1</v>
      </c>
      <c r="F195" s="206">
        <v>30.3</v>
      </c>
      <c r="G195" s="29"/>
      <c r="H195" s="30"/>
    </row>
    <row r="196" spans="1:8" s="2" customFormat="1" ht="16.9" customHeight="1">
      <c r="A196" s="29"/>
      <c r="B196" s="30"/>
      <c r="C196" s="207" t="s">
        <v>1034</v>
      </c>
      <c r="D196" s="29"/>
      <c r="E196" s="29"/>
      <c r="F196" s="29"/>
      <c r="G196" s="29"/>
      <c r="H196" s="30"/>
    </row>
    <row r="197" spans="1:8" s="2" customFormat="1" ht="16.9" customHeight="1">
      <c r="A197" s="29"/>
      <c r="B197" s="30"/>
      <c r="C197" s="205" t="s">
        <v>760</v>
      </c>
      <c r="D197" s="205" t="s">
        <v>761</v>
      </c>
      <c r="E197" s="17" t="s">
        <v>223</v>
      </c>
      <c r="F197" s="206">
        <v>30.3</v>
      </c>
      <c r="G197" s="29"/>
      <c r="H197" s="30"/>
    </row>
    <row r="198" spans="1:8" s="2" customFormat="1" ht="16.9" customHeight="1">
      <c r="A198" s="29"/>
      <c r="B198" s="30"/>
      <c r="C198" s="205" t="s">
        <v>273</v>
      </c>
      <c r="D198" s="205" t="s">
        <v>274</v>
      </c>
      <c r="E198" s="17" t="s">
        <v>223</v>
      </c>
      <c r="F198" s="206">
        <v>57.94</v>
      </c>
      <c r="G198" s="29"/>
      <c r="H198" s="30"/>
    </row>
    <row r="199" spans="1:8" s="2" customFormat="1" ht="16.9" customHeight="1">
      <c r="A199" s="29"/>
      <c r="B199" s="30"/>
      <c r="C199" s="205" t="s">
        <v>788</v>
      </c>
      <c r="D199" s="205" t="s">
        <v>789</v>
      </c>
      <c r="E199" s="17" t="s">
        <v>223</v>
      </c>
      <c r="F199" s="206">
        <v>57.94</v>
      </c>
      <c r="G199" s="29"/>
      <c r="H199" s="30"/>
    </row>
    <row r="200" spans="1:8" s="2" customFormat="1" ht="16.9" customHeight="1">
      <c r="A200" s="29"/>
      <c r="B200" s="30"/>
      <c r="C200" s="205" t="s">
        <v>792</v>
      </c>
      <c r="D200" s="205" t="s">
        <v>793</v>
      </c>
      <c r="E200" s="17" t="s">
        <v>223</v>
      </c>
      <c r="F200" s="206">
        <v>57.94</v>
      </c>
      <c r="G200" s="29"/>
      <c r="H200" s="30"/>
    </row>
    <row r="201" spans="1:8" s="2" customFormat="1" ht="16.9" customHeight="1">
      <c r="A201" s="29"/>
      <c r="B201" s="30"/>
      <c r="C201" s="205" t="s">
        <v>283</v>
      </c>
      <c r="D201" s="205" t="s">
        <v>284</v>
      </c>
      <c r="E201" s="17" t="s">
        <v>285</v>
      </c>
      <c r="F201" s="206">
        <v>115.88</v>
      </c>
      <c r="G201" s="29"/>
      <c r="H201" s="30"/>
    </row>
    <row r="202" spans="1:8" s="2" customFormat="1" ht="16.9" customHeight="1">
      <c r="A202" s="29"/>
      <c r="B202" s="30"/>
      <c r="C202" s="201" t="s">
        <v>751</v>
      </c>
      <c r="D202" s="202" t="s">
        <v>1</v>
      </c>
      <c r="E202" s="203" t="s">
        <v>1</v>
      </c>
      <c r="F202" s="204">
        <v>32.64</v>
      </c>
      <c r="G202" s="29"/>
      <c r="H202" s="30"/>
    </row>
    <row r="203" spans="1:8" s="2" customFormat="1" ht="16.9" customHeight="1">
      <c r="A203" s="29"/>
      <c r="B203" s="30"/>
      <c r="C203" s="205" t="s">
        <v>1</v>
      </c>
      <c r="D203" s="205" t="s">
        <v>772</v>
      </c>
      <c r="E203" s="17" t="s">
        <v>1</v>
      </c>
      <c r="F203" s="206">
        <v>29.44</v>
      </c>
      <c r="G203" s="29"/>
      <c r="H203" s="30"/>
    </row>
    <row r="204" spans="1:8" s="2" customFormat="1" ht="16.9" customHeight="1">
      <c r="A204" s="29"/>
      <c r="B204" s="30"/>
      <c r="C204" s="205" t="s">
        <v>1</v>
      </c>
      <c r="D204" s="205" t="s">
        <v>773</v>
      </c>
      <c r="E204" s="17" t="s">
        <v>1</v>
      </c>
      <c r="F204" s="206">
        <v>3.2</v>
      </c>
      <c r="G204" s="29"/>
      <c r="H204" s="30"/>
    </row>
    <row r="205" spans="1:8" s="2" customFormat="1" ht="16.9" customHeight="1">
      <c r="A205" s="29"/>
      <c r="B205" s="30"/>
      <c r="C205" s="205" t="s">
        <v>751</v>
      </c>
      <c r="D205" s="205" t="s">
        <v>195</v>
      </c>
      <c r="E205" s="17" t="s">
        <v>1</v>
      </c>
      <c r="F205" s="206">
        <v>32.64</v>
      </c>
      <c r="G205" s="29"/>
      <c r="H205" s="30"/>
    </row>
    <row r="206" spans="1:8" s="2" customFormat="1" ht="16.9" customHeight="1">
      <c r="A206" s="29"/>
      <c r="B206" s="30"/>
      <c r="C206" s="207" t="s">
        <v>1034</v>
      </c>
      <c r="D206" s="29"/>
      <c r="E206" s="29"/>
      <c r="F206" s="29"/>
      <c r="G206" s="29"/>
      <c r="H206" s="30"/>
    </row>
    <row r="207" spans="1:8" s="2" customFormat="1" ht="16.9" customHeight="1">
      <c r="A207" s="29"/>
      <c r="B207" s="30"/>
      <c r="C207" s="205" t="s">
        <v>769</v>
      </c>
      <c r="D207" s="205" t="s">
        <v>770</v>
      </c>
      <c r="E207" s="17" t="s">
        <v>1</v>
      </c>
      <c r="F207" s="206">
        <v>32.64</v>
      </c>
      <c r="G207" s="29"/>
      <c r="H207" s="30"/>
    </row>
    <row r="208" spans="1:8" s="2" customFormat="1" ht="16.9" customHeight="1">
      <c r="A208" s="29"/>
      <c r="B208" s="30"/>
      <c r="C208" s="205" t="s">
        <v>273</v>
      </c>
      <c r="D208" s="205" t="s">
        <v>274</v>
      </c>
      <c r="E208" s="17" t="s">
        <v>223</v>
      </c>
      <c r="F208" s="206">
        <v>57.94</v>
      </c>
      <c r="G208" s="29"/>
      <c r="H208" s="30"/>
    </row>
    <row r="209" spans="1:8" s="2" customFormat="1" ht="16.9" customHeight="1">
      <c r="A209" s="29"/>
      <c r="B209" s="30"/>
      <c r="C209" s="205" t="s">
        <v>788</v>
      </c>
      <c r="D209" s="205" t="s">
        <v>789</v>
      </c>
      <c r="E209" s="17" t="s">
        <v>223</v>
      </c>
      <c r="F209" s="206">
        <v>57.94</v>
      </c>
      <c r="G209" s="29"/>
      <c r="H209" s="30"/>
    </row>
    <row r="210" spans="1:8" s="2" customFormat="1" ht="16.9" customHeight="1">
      <c r="A210" s="29"/>
      <c r="B210" s="30"/>
      <c r="C210" s="205" t="s">
        <v>792</v>
      </c>
      <c r="D210" s="205" t="s">
        <v>793</v>
      </c>
      <c r="E210" s="17" t="s">
        <v>223</v>
      </c>
      <c r="F210" s="206">
        <v>57.94</v>
      </c>
      <c r="G210" s="29"/>
      <c r="H210" s="30"/>
    </row>
    <row r="211" spans="1:8" s="2" customFormat="1" ht="16.9" customHeight="1">
      <c r="A211" s="29"/>
      <c r="B211" s="30"/>
      <c r="C211" s="205" t="s">
        <v>283</v>
      </c>
      <c r="D211" s="205" t="s">
        <v>284</v>
      </c>
      <c r="E211" s="17" t="s">
        <v>285</v>
      </c>
      <c r="F211" s="206">
        <v>115.88</v>
      </c>
      <c r="G211" s="29"/>
      <c r="H211" s="30"/>
    </row>
    <row r="212" spans="1:8" s="2" customFormat="1" ht="16.9" customHeight="1">
      <c r="A212" s="29"/>
      <c r="B212" s="30"/>
      <c r="C212" s="201" t="s">
        <v>1049</v>
      </c>
      <c r="D212" s="202" t="s">
        <v>1</v>
      </c>
      <c r="E212" s="203" t="s">
        <v>1</v>
      </c>
      <c r="F212" s="204">
        <v>126.337</v>
      </c>
      <c r="G212" s="29"/>
      <c r="H212" s="30"/>
    </row>
    <row r="213" spans="1:8" s="2" customFormat="1" ht="16.9" customHeight="1">
      <c r="A213" s="29"/>
      <c r="B213" s="30"/>
      <c r="C213" s="201" t="s">
        <v>1050</v>
      </c>
      <c r="D213" s="202" t="s">
        <v>1</v>
      </c>
      <c r="E213" s="203" t="s">
        <v>1</v>
      </c>
      <c r="F213" s="204">
        <v>14.616</v>
      </c>
      <c r="G213" s="29"/>
      <c r="H213" s="30"/>
    </row>
    <row r="214" spans="1:8" s="2" customFormat="1" ht="16.9" customHeight="1">
      <c r="A214" s="29"/>
      <c r="B214" s="30"/>
      <c r="C214" s="201" t="s">
        <v>1051</v>
      </c>
      <c r="D214" s="202" t="s">
        <v>1</v>
      </c>
      <c r="E214" s="203" t="s">
        <v>1</v>
      </c>
      <c r="F214" s="204">
        <v>6.48</v>
      </c>
      <c r="G214" s="29"/>
      <c r="H214" s="30"/>
    </row>
    <row r="215" spans="1:8" s="2" customFormat="1" ht="16.9" customHeight="1">
      <c r="A215" s="29"/>
      <c r="B215" s="30"/>
      <c r="C215" s="201" t="s">
        <v>1052</v>
      </c>
      <c r="D215" s="202" t="s">
        <v>1</v>
      </c>
      <c r="E215" s="203" t="s">
        <v>1</v>
      </c>
      <c r="F215" s="204">
        <v>2.4</v>
      </c>
      <c r="G215" s="29"/>
      <c r="H215" s="30"/>
    </row>
    <row r="216" spans="1:8" s="2" customFormat="1" ht="16.9" customHeight="1">
      <c r="A216" s="29"/>
      <c r="B216" s="30"/>
      <c r="C216" s="201" t="s">
        <v>1053</v>
      </c>
      <c r="D216" s="202" t="s">
        <v>1</v>
      </c>
      <c r="E216" s="203" t="s">
        <v>1</v>
      </c>
      <c r="F216" s="204">
        <v>6.754</v>
      </c>
      <c r="G216" s="29"/>
      <c r="H216" s="30"/>
    </row>
    <row r="217" spans="1:8" s="2" customFormat="1" ht="16.9" customHeight="1">
      <c r="A217" s="29"/>
      <c r="B217" s="30"/>
      <c r="C217" s="201" t="s">
        <v>1054</v>
      </c>
      <c r="D217" s="202" t="s">
        <v>1</v>
      </c>
      <c r="E217" s="203" t="s">
        <v>1</v>
      </c>
      <c r="F217" s="204">
        <v>31.68</v>
      </c>
      <c r="G217" s="29"/>
      <c r="H217" s="30"/>
    </row>
    <row r="218" spans="1:8" s="2" customFormat="1" ht="16.9" customHeight="1">
      <c r="A218" s="29"/>
      <c r="B218" s="30"/>
      <c r="C218" s="201" t="s">
        <v>1055</v>
      </c>
      <c r="D218" s="202" t="s">
        <v>1</v>
      </c>
      <c r="E218" s="203" t="s">
        <v>1</v>
      </c>
      <c r="F218" s="204">
        <v>1.584</v>
      </c>
      <c r="G218" s="29"/>
      <c r="H218" s="30"/>
    </row>
    <row r="219" spans="1:8" s="2" customFormat="1" ht="16.9" customHeight="1">
      <c r="A219" s="29"/>
      <c r="B219" s="30"/>
      <c r="C219" s="201" t="s">
        <v>791</v>
      </c>
      <c r="D219" s="202" t="s">
        <v>1</v>
      </c>
      <c r="E219" s="203" t="s">
        <v>1</v>
      </c>
      <c r="F219" s="204">
        <v>57.94</v>
      </c>
      <c r="G219" s="29"/>
      <c r="H219" s="30"/>
    </row>
    <row r="220" spans="1:8" s="2" customFormat="1" ht="16.9" customHeight="1">
      <c r="A220" s="29"/>
      <c r="B220" s="30"/>
      <c r="C220" s="205" t="s">
        <v>791</v>
      </c>
      <c r="D220" s="205" t="s">
        <v>787</v>
      </c>
      <c r="E220" s="17" t="s">
        <v>1</v>
      </c>
      <c r="F220" s="206">
        <v>57.94</v>
      </c>
      <c r="G220" s="29"/>
      <c r="H220" s="30"/>
    </row>
    <row r="221" spans="1:8" s="2" customFormat="1" ht="16.9" customHeight="1">
      <c r="A221" s="29"/>
      <c r="B221" s="30"/>
      <c r="C221" s="201" t="s">
        <v>1056</v>
      </c>
      <c r="D221" s="202" t="s">
        <v>1</v>
      </c>
      <c r="E221" s="203" t="s">
        <v>1</v>
      </c>
      <c r="F221" s="204">
        <v>23.278</v>
      </c>
      <c r="G221" s="29"/>
      <c r="H221" s="30"/>
    </row>
    <row r="222" spans="1:8" s="2" customFormat="1" ht="16.9" customHeight="1">
      <c r="A222" s="29"/>
      <c r="B222" s="30"/>
      <c r="C222" s="201" t="s">
        <v>753</v>
      </c>
      <c r="D222" s="202" t="s">
        <v>1</v>
      </c>
      <c r="E222" s="203" t="s">
        <v>1</v>
      </c>
      <c r="F222" s="204">
        <v>3.165</v>
      </c>
      <c r="G222" s="29"/>
      <c r="H222" s="30"/>
    </row>
    <row r="223" spans="1:8" s="2" customFormat="1" ht="16.9" customHeight="1">
      <c r="A223" s="29"/>
      <c r="B223" s="30"/>
      <c r="C223" s="205" t="s">
        <v>753</v>
      </c>
      <c r="D223" s="205" t="s">
        <v>815</v>
      </c>
      <c r="E223" s="17" t="s">
        <v>1</v>
      </c>
      <c r="F223" s="206">
        <v>3.165</v>
      </c>
      <c r="G223" s="29"/>
      <c r="H223" s="30"/>
    </row>
    <row r="224" spans="1:8" s="2" customFormat="1" ht="16.9" customHeight="1">
      <c r="A224" s="29"/>
      <c r="B224" s="30"/>
      <c r="C224" s="207" t="s">
        <v>1034</v>
      </c>
      <c r="D224" s="29"/>
      <c r="E224" s="29"/>
      <c r="F224" s="29"/>
      <c r="G224" s="29"/>
      <c r="H224" s="30"/>
    </row>
    <row r="225" spans="1:8" s="2" customFormat="1" ht="16.9" customHeight="1">
      <c r="A225" s="29"/>
      <c r="B225" s="30"/>
      <c r="C225" s="205" t="s">
        <v>811</v>
      </c>
      <c r="D225" s="205" t="s">
        <v>812</v>
      </c>
      <c r="E225" s="17" t="s">
        <v>223</v>
      </c>
      <c r="F225" s="206">
        <v>3.165</v>
      </c>
      <c r="G225" s="29"/>
      <c r="H225" s="30"/>
    </row>
    <row r="226" spans="1:8" s="2" customFormat="1" ht="16.9" customHeight="1">
      <c r="A226" s="29"/>
      <c r="B226" s="30"/>
      <c r="C226" s="205" t="s">
        <v>816</v>
      </c>
      <c r="D226" s="205" t="s">
        <v>817</v>
      </c>
      <c r="E226" s="17" t="s">
        <v>285</v>
      </c>
      <c r="F226" s="206">
        <v>6.33</v>
      </c>
      <c r="G226" s="29"/>
      <c r="H226" s="30"/>
    </row>
    <row r="227" spans="1:8" s="2" customFormat="1" ht="16.9" customHeight="1">
      <c r="A227" s="29"/>
      <c r="B227" s="30"/>
      <c r="C227" s="201" t="s">
        <v>1057</v>
      </c>
      <c r="D227" s="202" t="s">
        <v>1</v>
      </c>
      <c r="E227" s="203" t="s">
        <v>1</v>
      </c>
      <c r="F227" s="204">
        <v>97.451</v>
      </c>
      <c r="G227" s="29"/>
      <c r="H227" s="30"/>
    </row>
    <row r="228" spans="1:8" s="2" customFormat="1" ht="16.9" customHeight="1">
      <c r="A228" s="29"/>
      <c r="B228" s="30"/>
      <c r="C228" s="201" t="s">
        <v>755</v>
      </c>
      <c r="D228" s="202" t="s">
        <v>1</v>
      </c>
      <c r="E228" s="203" t="s">
        <v>1</v>
      </c>
      <c r="F228" s="204">
        <v>20.029</v>
      </c>
      <c r="G228" s="29"/>
      <c r="H228" s="30"/>
    </row>
    <row r="229" spans="1:8" s="2" customFormat="1" ht="16.9" customHeight="1">
      <c r="A229" s="29"/>
      <c r="B229" s="30"/>
      <c r="C229" s="205" t="s">
        <v>1</v>
      </c>
      <c r="D229" s="205" t="s">
        <v>801</v>
      </c>
      <c r="E229" s="17" t="s">
        <v>1</v>
      </c>
      <c r="F229" s="206">
        <v>0.829</v>
      </c>
      <c r="G229" s="29"/>
      <c r="H229" s="30"/>
    </row>
    <row r="230" spans="1:8" s="2" customFormat="1" ht="16.9" customHeight="1">
      <c r="A230" s="29"/>
      <c r="B230" s="30"/>
      <c r="C230" s="205" t="s">
        <v>1</v>
      </c>
      <c r="D230" s="205" t="s">
        <v>802</v>
      </c>
      <c r="E230" s="17" t="s">
        <v>1</v>
      </c>
      <c r="F230" s="206">
        <v>17.2</v>
      </c>
      <c r="G230" s="29"/>
      <c r="H230" s="30"/>
    </row>
    <row r="231" spans="1:8" s="2" customFormat="1" ht="16.9" customHeight="1">
      <c r="A231" s="29"/>
      <c r="B231" s="30"/>
      <c r="C231" s="205" t="s">
        <v>1</v>
      </c>
      <c r="D231" s="205" t="s">
        <v>803</v>
      </c>
      <c r="E231" s="17" t="s">
        <v>1</v>
      </c>
      <c r="F231" s="206">
        <v>2</v>
      </c>
      <c r="G231" s="29"/>
      <c r="H231" s="30"/>
    </row>
    <row r="232" spans="1:8" s="2" customFormat="1" ht="16.9" customHeight="1">
      <c r="A232" s="29"/>
      <c r="B232" s="30"/>
      <c r="C232" s="205" t="s">
        <v>755</v>
      </c>
      <c r="D232" s="205" t="s">
        <v>804</v>
      </c>
      <c r="E232" s="17" t="s">
        <v>1</v>
      </c>
      <c r="F232" s="206">
        <v>20.029</v>
      </c>
      <c r="G232" s="29"/>
      <c r="H232" s="30"/>
    </row>
    <row r="233" spans="1:8" s="2" customFormat="1" ht="16.9" customHeight="1">
      <c r="A233" s="29"/>
      <c r="B233" s="30"/>
      <c r="C233" s="207" t="s">
        <v>1034</v>
      </c>
      <c r="D233" s="29"/>
      <c r="E233" s="29"/>
      <c r="F233" s="29"/>
      <c r="G233" s="29"/>
      <c r="H233" s="30"/>
    </row>
    <row r="234" spans="1:8" s="2" customFormat="1" ht="16.9" customHeight="1">
      <c r="A234" s="29"/>
      <c r="B234" s="30"/>
      <c r="C234" s="205" t="s">
        <v>797</v>
      </c>
      <c r="D234" s="205" t="s">
        <v>798</v>
      </c>
      <c r="E234" s="17" t="s">
        <v>223</v>
      </c>
      <c r="F234" s="206">
        <v>25.029</v>
      </c>
      <c r="G234" s="29"/>
      <c r="H234" s="30"/>
    </row>
    <row r="235" spans="1:8" s="2" customFormat="1" ht="16.9" customHeight="1">
      <c r="A235" s="29"/>
      <c r="B235" s="30"/>
      <c r="C235" s="205" t="s">
        <v>807</v>
      </c>
      <c r="D235" s="205" t="s">
        <v>808</v>
      </c>
      <c r="E235" s="17" t="s">
        <v>1</v>
      </c>
      <c r="F235" s="206">
        <v>40.058</v>
      </c>
      <c r="G235" s="29"/>
      <c r="H235" s="30"/>
    </row>
    <row r="236" spans="1:8" s="2" customFormat="1" ht="16.9" customHeight="1">
      <c r="A236" s="29"/>
      <c r="B236" s="30"/>
      <c r="C236" s="201" t="s">
        <v>1058</v>
      </c>
      <c r="D236" s="202" t="s">
        <v>1</v>
      </c>
      <c r="E236" s="203" t="s">
        <v>1</v>
      </c>
      <c r="F236" s="204">
        <v>51.693</v>
      </c>
      <c r="G236" s="29"/>
      <c r="H236" s="30"/>
    </row>
    <row r="237" spans="1:8" s="2" customFormat="1" ht="16.9" customHeight="1">
      <c r="A237" s="29"/>
      <c r="B237" s="30"/>
      <c r="C237" s="201" t="s">
        <v>757</v>
      </c>
      <c r="D237" s="202" t="s">
        <v>1</v>
      </c>
      <c r="E237" s="203" t="s">
        <v>1</v>
      </c>
      <c r="F237" s="204">
        <v>5</v>
      </c>
      <c r="G237" s="29"/>
      <c r="H237" s="30"/>
    </row>
    <row r="238" spans="1:8" s="2" customFormat="1" ht="16.9" customHeight="1">
      <c r="A238" s="29"/>
      <c r="B238" s="30"/>
      <c r="C238" s="205" t="s">
        <v>1</v>
      </c>
      <c r="D238" s="205" t="s">
        <v>805</v>
      </c>
      <c r="E238" s="17" t="s">
        <v>1</v>
      </c>
      <c r="F238" s="206">
        <v>4</v>
      </c>
      <c r="G238" s="29"/>
      <c r="H238" s="30"/>
    </row>
    <row r="239" spans="1:8" s="2" customFormat="1" ht="16.9" customHeight="1">
      <c r="A239" s="29"/>
      <c r="B239" s="30"/>
      <c r="C239" s="205" t="s">
        <v>1</v>
      </c>
      <c r="D239" s="205" t="s">
        <v>806</v>
      </c>
      <c r="E239" s="17" t="s">
        <v>1</v>
      </c>
      <c r="F239" s="206">
        <v>1</v>
      </c>
      <c r="G239" s="29"/>
      <c r="H239" s="30"/>
    </row>
    <row r="240" spans="1:8" s="2" customFormat="1" ht="16.9" customHeight="1">
      <c r="A240" s="29"/>
      <c r="B240" s="30"/>
      <c r="C240" s="205" t="s">
        <v>757</v>
      </c>
      <c r="D240" s="205" t="s">
        <v>804</v>
      </c>
      <c r="E240" s="17" t="s">
        <v>1</v>
      </c>
      <c r="F240" s="206">
        <v>5</v>
      </c>
      <c r="G240" s="29"/>
      <c r="H240" s="30"/>
    </row>
    <row r="241" spans="1:8" s="2" customFormat="1" ht="16.9" customHeight="1">
      <c r="A241" s="29"/>
      <c r="B241" s="30"/>
      <c r="C241" s="207" t="s">
        <v>1034</v>
      </c>
      <c r="D241" s="29"/>
      <c r="E241" s="29"/>
      <c r="F241" s="29"/>
      <c r="G241" s="29"/>
      <c r="H241" s="30"/>
    </row>
    <row r="242" spans="1:8" s="2" customFormat="1" ht="16.9" customHeight="1">
      <c r="A242" s="29"/>
      <c r="B242" s="30"/>
      <c r="C242" s="205" t="s">
        <v>797</v>
      </c>
      <c r="D242" s="205" t="s">
        <v>798</v>
      </c>
      <c r="E242" s="17" t="s">
        <v>223</v>
      </c>
      <c r="F242" s="206">
        <v>25.029</v>
      </c>
      <c r="G242" s="29"/>
      <c r="H242" s="30"/>
    </row>
    <row r="243" spans="1:8" s="2" customFormat="1" ht="16.9" customHeight="1">
      <c r="A243" s="29"/>
      <c r="B243" s="30"/>
      <c r="C243" s="205" t="s">
        <v>273</v>
      </c>
      <c r="D243" s="205" t="s">
        <v>274</v>
      </c>
      <c r="E243" s="17" t="s">
        <v>223</v>
      </c>
      <c r="F243" s="206">
        <v>57.94</v>
      </c>
      <c r="G243" s="29"/>
      <c r="H243" s="30"/>
    </row>
    <row r="244" spans="1:8" s="2" customFormat="1" ht="16.9" customHeight="1">
      <c r="A244" s="29"/>
      <c r="B244" s="30"/>
      <c r="C244" s="205" t="s">
        <v>788</v>
      </c>
      <c r="D244" s="205" t="s">
        <v>789</v>
      </c>
      <c r="E244" s="17" t="s">
        <v>223</v>
      </c>
      <c r="F244" s="206">
        <v>57.94</v>
      </c>
      <c r="G244" s="29"/>
      <c r="H244" s="30"/>
    </row>
    <row r="245" spans="1:8" s="2" customFormat="1" ht="16.9" customHeight="1">
      <c r="A245" s="29"/>
      <c r="B245" s="30"/>
      <c r="C245" s="205" t="s">
        <v>792</v>
      </c>
      <c r="D245" s="205" t="s">
        <v>793</v>
      </c>
      <c r="E245" s="17" t="s">
        <v>223</v>
      </c>
      <c r="F245" s="206">
        <v>57.94</v>
      </c>
      <c r="G245" s="29"/>
      <c r="H245" s="30"/>
    </row>
    <row r="246" spans="1:8" s="2" customFormat="1" ht="16.9" customHeight="1">
      <c r="A246" s="29"/>
      <c r="B246" s="30"/>
      <c r="C246" s="205" t="s">
        <v>283</v>
      </c>
      <c r="D246" s="205" t="s">
        <v>284</v>
      </c>
      <c r="E246" s="17" t="s">
        <v>285</v>
      </c>
      <c r="F246" s="206">
        <v>115.88</v>
      </c>
      <c r="G246" s="29"/>
      <c r="H246" s="30"/>
    </row>
    <row r="247" spans="1:8" s="2" customFormat="1" ht="7.35" customHeight="1">
      <c r="A247" s="29"/>
      <c r="B247" s="44"/>
      <c r="C247" s="45"/>
      <c r="D247" s="45"/>
      <c r="E247" s="45"/>
      <c r="F247" s="45"/>
      <c r="G247" s="45"/>
      <c r="H247" s="30"/>
    </row>
    <row r="248" spans="1:8" s="2" customFormat="1" ht="12">
      <c r="A248" s="29"/>
      <c r="B248" s="29"/>
      <c r="C248" s="29"/>
      <c r="D248" s="29"/>
      <c r="E248" s="29"/>
      <c r="F248" s="29"/>
      <c r="G248" s="29"/>
      <c r="H248" s="29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cp:lastPrinted>2020-06-07T18:21:20Z</cp:lastPrinted>
  <dcterms:created xsi:type="dcterms:W3CDTF">2020-06-07T18:20:24Z</dcterms:created>
  <dcterms:modified xsi:type="dcterms:W3CDTF">2020-06-07T18:22:24Z</dcterms:modified>
  <cp:category/>
  <cp:version/>
  <cp:contentType/>
  <cp:contentStatus/>
</cp:coreProperties>
</file>