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570" windowWidth="27495" windowHeight="11700" activeTab="1"/>
  </bookViews>
  <sheets>
    <sheet name="Rekapitulace stavby" sheetId="1" r:id="rId1"/>
    <sheet name="000 - 000 - Ostatní a ved..." sheetId="2" r:id="rId2"/>
    <sheet name="SO - SO - Most ev.č. M7" sheetId="3" r:id="rId3"/>
  </sheets>
  <definedNames>
    <definedName name="_xlnm._FilterDatabase" localSheetId="1" hidden="1">'000 - 000 - Ostatní a ved...'!$C$121:$K$164</definedName>
    <definedName name="_xlnm._FilterDatabase" localSheetId="2" hidden="1">'SO - SO - Most ev.č. M7'!$C$126:$K$441</definedName>
    <definedName name="_xlnm.Print_Area" localSheetId="1">'000 - 000 - Ostatní a ved...'!$C$4:$J$76,'000 - 000 - Ostatní a ved...'!$C$82:$J$103,'000 - 000 - Ostatní a ved...'!$C$109:$K$164</definedName>
    <definedName name="_xlnm.Print_Area" localSheetId="0">'Rekapitulace stavby'!$D$4:$AO$76,'Rekapitulace stavby'!$C$82:$AQ$97</definedName>
    <definedName name="_xlnm.Print_Area" localSheetId="2">'SO - SO - Most ev.č. M7'!$C$4:$J$76,'SO - SO - Most ev.č. M7'!$C$82:$J$108,'SO - SO - Most ev.č. M7'!$C$114:$K$441</definedName>
    <definedName name="_xlnm.Print_Titles" localSheetId="0">'Rekapitulace stavby'!$92:$92</definedName>
    <definedName name="_xlnm.Print_Titles" localSheetId="1">'000 - 000 - Ostatní a ved...'!$121:$121</definedName>
    <definedName name="_xlnm.Print_Titles" localSheetId="2">'SO - SO - Most ev.č. M7'!$126:$126</definedName>
  </definedNames>
  <calcPr calcId="145621"/>
</workbook>
</file>

<file path=xl/sharedStrings.xml><?xml version="1.0" encoding="utf-8"?>
<sst xmlns="http://schemas.openxmlformats.org/spreadsheetml/2006/main" count="4173" uniqueCount="687">
  <si>
    <t>Export Komplet</t>
  </si>
  <si>
    <t/>
  </si>
  <si>
    <t>2.0</t>
  </si>
  <si>
    <t>ZAMOK</t>
  </si>
  <si>
    <t>False</t>
  </si>
  <si>
    <t>{075d5c0a-bede-4e2b-a706-0444206cdbb7}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</si>
  <si>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</si>
  <si>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</si>
  <si>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</si>
  <si>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</si>
  <si>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</si>
  <si>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</si>
  <si>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</si>
  <si>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</si>
  <si>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SU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</si>
  <si>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</si>
  <si>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</si>
  <si>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údržba mostu ev.č. M7 na ul. V Olšině v Petřvaldu</t>
  </si>
  <si>
    <t>KSO:</t>
  </si>
  <si>
    <t>CC-CZ:</t>
  </si>
  <si>
    <t>Místo:</t>
  </si>
  <si>
    <t xml:space="preserve"> </t>
  </si>
  <si>
    <t>Datum:</t>
  </si>
  <si>
    <t>15. 12. 2020</t>
  </si>
  <si>
    <t>Zadavatel:</t>
  </si>
  <si>
    <t>IČ:</t>
  </si>
  <si>
    <t>00297593</t>
  </si>
  <si>
    <t>Město Petřvald</t>
  </si>
  <si>
    <t>DIČ:</t>
  </si>
  <si>
    <t>CZ00297593</t>
  </si>
  <si>
    <t>Uchazeč:</t>
  </si>
  <si>
    <t>Vyplň údaj</t>
  </si>
  <si>
    <t>Projektant:</t>
  </si>
  <si>
    <t>27764613</t>
  </si>
  <si>
    <t>Ing. Pavel Kurečka MOSTY s.r.o.</t>
  </si>
  <si>
    <t>CZ27764613</t>
  </si>
  <si>
    <t>True</t>
  </si>
  <si>
    <t>Zpracovatel:</t>
  </si>
  <si>
    <t>Kurečková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</si>
  <si>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</si>
  <si>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</si>
  <si>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</si>
  <si>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</si>
  <si>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</si>
  <si>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</si>
  <si>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</si>
  <si>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</si>
  <si>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</si>
  <si>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</si>
  <si>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</si>
  <si>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</si>
  <si>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</si>
  <si>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</si>
  <si>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</si>
  <si>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</si>
  <si>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</si>
  <si>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</si>
  <si>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</si>
  <si>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</si>
  <si>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</si>
  <si>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</si>
  <si>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</si>
  <si>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</si>
  <si>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</si>
  <si>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</si>
  <si>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</si>
  <si>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</si>
  <si>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</si>
  <si>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</si>
  <si>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</si>
  <si>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</si>
  <si>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</si>
  <si>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</si>
  <si>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</si>
  <si>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</si>
  <si>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</si>
  <si>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</si>
  <si>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</si>
  <si>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</si>
  <si>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</si>
  <si>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</si>
  <si>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</si>
  <si>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</si>
  <si>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</si>
  <si>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</si>
  <si>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000</t>
  </si>
  <si>
    <t>000 - Ostatní a vedlejší náklady</t>
  </si>
  <si>
    <t>VON</t>
  </si>
  <si>
    <t>1</t>
  </si>
  <si>
    <t>{f55797ea-ce1d-4725-9b80-41efb2f46653}</t>
  </si>
  <si>
    <t>2</t>
  </si>
  <si>
    <t>SO</t>
  </si>
  <si>
    <t>SO - Most ev.č. M7</t>
  </si>
  <si>
    <t>STA</t>
  </si>
  <si>
    <t>{b3f9de79-6523-4f28-979b-359600abcd6d}</t>
  </si>
  <si>
    <t>KRYCÍ LIST SOUPISU PRACÍ</t>
  </si>
  <si>
    <t>Objekt:</t>
  </si>
  <si>
    <t>000 - 000 - Ostatní a vedlejší náklady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</si>
  <si>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</si>
  <si>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</si>
  <si>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</si>
  <si>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</si>
  <si>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</si>
  <si>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</si>
  <si>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</si>
  <si>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</si>
  <si>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</si>
  <si>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</si>
  <si>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</si>
  <si>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</si>
  <si>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</si>
  <si>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</si>
  <si>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</si>
  <si>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</si>
  <si>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</si>
  <si>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</si>
  <si>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</si>
  <si>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</si>
  <si>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</si>
  <si>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</si>
  <si>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</si>
  <si>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</si>
  <si>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</si>
  <si>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</si>
  <si>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</si>
  <si>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</si>
  <si>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</si>
  <si>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</si>
  <si>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</si>
  <si>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012103000</t>
  </si>
  <si>
    <t>Geodetické práce před výstavbou</t>
  </si>
  <si>
    <t>Kč</t>
  </si>
  <si>
    <t>CS ÚRS 2020 01</t>
  </si>
  <si>
    <t>1024</t>
  </si>
  <si>
    <t>-683410414</t>
  </si>
  <si>
    <t>VV</t>
  </si>
  <si>
    <t>Vytyčení inženýrských sítí</t>
  </si>
  <si>
    <t>012203000</t>
  </si>
  <si>
    <t>Geodetické práce při provádění stavby</t>
  </si>
  <si>
    <t>545011860</t>
  </si>
  <si>
    <t>Vytyčení a zaměření konstrukcí</t>
  </si>
  <si>
    <t>VRN2</t>
  </si>
  <si>
    <t>Příprava staveniště</t>
  </si>
  <si>
    <t>3</t>
  </si>
  <si>
    <t>021002000</t>
  </si>
  <si>
    <t>Záchranné práce</t>
  </si>
  <si>
    <t>1275157103</t>
  </si>
  <si>
    <t>Ochrana toku - plachta pro zachycení odpadu z tryskání a  norná stěna</t>
  </si>
  <si>
    <t>4</t>
  </si>
  <si>
    <t>024002000</t>
  </si>
  <si>
    <t>Přestěhování lidí, zvířat</t>
  </si>
  <si>
    <t>1040607049</t>
  </si>
  <si>
    <t xml:space="preserve">Záchranný odlov a transfer ryb </t>
  </si>
  <si>
    <t>VRN3</t>
  </si>
  <si>
    <t>Zařízení staveniště</t>
  </si>
  <si>
    <t>030001000</t>
  </si>
  <si>
    <t>550585756</t>
  </si>
  <si>
    <t xml:space="preserve">zřízení, provoz a odstranění zařízení staveniště včetně připojení na media   </t>
  </si>
  <si>
    <t>6</t>
  </si>
  <si>
    <t>034403000</t>
  </si>
  <si>
    <t>Osvětlení staveniště</t>
  </si>
  <si>
    <t>1300634988</t>
  </si>
  <si>
    <t>Osvětlení staveniště a provizorního dopravního značení během stavby</t>
  </si>
  <si>
    <t>7</t>
  </si>
  <si>
    <t>034503000</t>
  </si>
  <si>
    <t>Informační tabule na staveništi</t>
  </si>
  <si>
    <t>705615999</t>
  </si>
  <si>
    <t xml:space="preserve">označení stavby cedulí (název stavby, délka realizace, jméno stavbyvedoucího, tel. kontakt)   </t>
  </si>
  <si>
    <t>VRN4</t>
  </si>
  <si>
    <t>Inženýrská činnost</t>
  </si>
  <si>
    <t>8</t>
  </si>
  <si>
    <t>04290301R</t>
  </si>
  <si>
    <t xml:space="preserve">Mostní list   </t>
  </si>
  <si>
    <t>ks</t>
  </si>
  <si>
    <t>vlastní</t>
  </si>
  <si>
    <t>1890599021</t>
  </si>
  <si>
    <t>Zpracování mostního listu dle ČSN 73 6220</t>
  </si>
  <si>
    <t>9</t>
  </si>
  <si>
    <t>04290302R</t>
  </si>
  <si>
    <t>První hlavní prohlídka</t>
  </si>
  <si>
    <t>-1058360733</t>
  </si>
  <si>
    <t>Provedení 1. hlavní mostní prohlídky včetně zpracování protokolu</t>
  </si>
  <si>
    <t>10</t>
  </si>
  <si>
    <t>043103000</t>
  </si>
  <si>
    <t>Zkoušky bez rozlišení</t>
  </si>
  <si>
    <t>-1345601143</t>
  </si>
  <si>
    <t xml:space="preserve">zkoušky materiálů a konstrukcí - beton, hydroizolace, zhutnění </t>
  </si>
  <si>
    <t>VRN7</t>
  </si>
  <si>
    <t>Provozní vlivy</t>
  </si>
  <si>
    <t>11</t>
  </si>
  <si>
    <t>072002000</t>
  </si>
  <si>
    <t>Silniční provoz</t>
  </si>
  <si>
    <t>-251217266</t>
  </si>
  <si>
    <t>Provizorní dopravní značení - projednání, montáž, pronájem, údržba, demontáž</t>
  </si>
  <si>
    <t>12</t>
  </si>
  <si>
    <t>075603000</t>
  </si>
  <si>
    <t>Jiná ochranná pásma</t>
  </si>
  <si>
    <t>1339071596</t>
  </si>
  <si>
    <t>Průzkum inženýrských sítí</t>
  </si>
  <si>
    <t>SO - SO - Most ev.č. M7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</si>
  <si>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</si>
  <si>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</si>
  <si>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</si>
  <si>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</si>
  <si>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</si>
  <si>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</si>
  <si>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</si>
  <si>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</si>
  <si>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</si>
  <si>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</si>
  <si>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</si>
  <si>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HSV</t>
  </si>
  <si>
    <t>Práce a dodávky HSV</t>
  </si>
  <si>
    <t>Zemní práce</t>
  </si>
  <si>
    <t>113107325</t>
  </si>
  <si>
    <t>Odstranění podkladu z kameniva drceného tl 500 mm strojně pl do 50 m2</t>
  </si>
  <si>
    <t>m2</t>
  </si>
  <si>
    <t>-1153514385</t>
  </si>
  <si>
    <t>Odstranění podkladních vrstev vozovky z kamenina v tl. 460 mm – v dosahu výkopů</t>
  </si>
  <si>
    <t xml:space="preserve">0,7*(9,69+9,17)+4*0,7*0,9 </t>
  </si>
  <si>
    <t>113107343</t>
  </si>
  <si>
    <t>Odstranění podkladu živičného tl 150 mm strojně pl do 50 m2</t>
  </si>
  <si>
    <t>734419309</t>
  </si>
  <si>
    <t>Odstranění konstrukce vozovky - předpoklad živičných vrstev tl. 150 mm</t>
  </si>
  <si>
    <t xml:space="preserve">1,2*9,69+1,2*9,17+4*0,9*1,0 </t>
  </si>
  <si>
    <t>113154113</t>
  </si>
  <si>
    <t>Frézování živičného krytu tl 50 mm pruh š 0,5 m pl do 500 m2 bez překážek v trase</t>
  </si>
  <si>
    <t>-1335145203</t>
  </si>
  <si>
    <t xml:space="preserve">3,6*9,69+2,65+3,1 </t>
  </si>
  <si>
    <t>122111101</t>
  </si>
  <si>
    <t>Odkopávky a prokopávky v hornině třídy těžitelnosti I, skupiny 1 a 2 ručně</t>
  </si>
  <si>
    <t>m3</t>
  </si>
  <si>
    <t>1906080163</t>
  </si>
  <si>
    <t>Odkopání terénu podél křídel pro sanace</t>
  </si>
  <si>
    <t>Zemina se použije pro zpětný zásyp</t>
  </si>
  <si>
    <t>0,6*0,3*(3,0+3,8+3,4+3,4)</t>
  </si>
  <si>
    <t>174101101</t>
  </si>
  <si>
    <t>Zásyp jam, šachet rýh nebo kolem objektů sypaninou se zhutněním</t>
  </si>
  <si>
    <t>2063765037</t>
  </si>
  <si>
    <t>zásyp výkopu kolem křídel</t>
  </si>
  <si>
    <t>zásyp jámy po vybourání betonového bloku za římsou u křídla K1P</t>
  </si>
  <si>
    <t>0,6*0,3*0,6</t>
  </si>
  <si>
    <t>Součet</t>
  </si>
  <si>
    <t>M</t>
  </si>
  <si>
    <t>R584</t>
  </si>
  <si>
    <t>zemina vhodná do násypu a zásypu včetně dovozu</t>
  </si>
  <si>
    <t>-1797313816</t>
  </si>
  <si>
    <t>2,556 -2,448</t>
  </si>
  <si>
    <t>181111113</t>
  </si>
  <si>
    <t>Plošná úprava terénu do 500 m2 zemina tř 1 až 4 nerovnosti do 100 mm ve svahu do 1:1</t>
  </si>
  <si>
    <t>-2016644192</t>
  </si>
  <si>
    <t>181411133</t>
  </si>
  <si>
    <t>Založení parkového trávníku výsevem plochy do 1000 m2 ve svahu do 1:1</t>
  </si>
  <si>
    <t>1627405124</t>
  </si>
  <si>
    <t>00572410</t>
  </si>
  <si>
    <t>osivo směs travní parková</t>
  </si>
  <si>
    <t>kg</t>
  </si>
  <si>
    <t>1061206592</t>
  </si>
  <si>
    <t>20*0,025 'Přepočtené koeficientem množství</t>
  </si>
  <si>
    <t>Svislé a kompletní konstrukce</t>
  </si>
  <si>
    <t>317321118</t>
  </si>
  <si>
    <t>Mostní římsy ze ŽB C 30/37</t>
  </si>
  <si>
    <t>643402394</t>
  </si>
  <si>
    <t>Římsy – beton C30/37-XF4</t>
  </si>
  <si>
    <t xml:space="preserve">0,3*0,45*(9,17+9,69) </t>
  </si>
  <si>
    <t>317353121</t>
  </si>
  <si>
    <t>Bednění mostních říms všech tvarů - zřízení</t>
  </si>
  <si>
    <t>1044556468</t>
  </si>
  <si>
    <t xml:space="preserve">(0,15+0,3+0,15+0,05+0,02+0,07)*(9,17+9,69) </t>
  </si>
  <si>
    <t>317353221</t>
  </si>
  <si>
    <t>Bednění mostních říms všech tvarů - odstranění</t>
  </si>
  <si>
    <t>1449425170</t>
  </si>
  <si>
    <t>13</t>
  </si>
  <si>
    <t>317361116</t>
  </si>
  <si>
    <t>Výztuž mostních říms z betonářské oceli 10 505</t>
  </si>
  <si>
    <t>t</t>
  </si>
  <si>
    <t>-684827649</t>
  </si>
  <si>
    <t>14</t>
  </si>
  <si>
    <t>334323218</t>
  </si>
  <si>
    <t>Mostní křídla a závěrné zídky ze ŽB C 30/37</t>
  </si>
  <si>
    <t>-2021100800</t>
  </si>
  <si>
    <t xml:space="preserve">Nadbetonávky křídel – beton C30/37-XF4 </t>
  </si>
  <si>
    <t>(0,31*3,28+0,33*2,43+0,31*2,96+0,33*2,23)*0,35</t>
  </si>
  <si>
    <t xml:space="preserve">Čelní zdi na NK – beton C30/37-XF4 </t>
  </si>
  <si>
    <t xml:space="preserve">2*0,33*3,94*0,35 </t>
  </si>
  <si>
    <t>334352111</t>
  </si>
  <si>
    <t>Bednění mostních křídel a závěrných zídek ze systémového bednění s výplní z překližek - zřízení</t>
  </si>
  <si>
    <t>294400174</t>
  </si>
  <si>
    <t>Nadbetonávky křídel – bednění</t>
  </si>
  <si>
    <t>2*0,31*3,28+2*0,33*2,43+2*0,31*2,96+2*0,33*2,23+4*0,33*0,35</t>
  </si>
  <si>
    <t xml:space="preserve">Čelní zdi na NK – bednění </t>
  </si>
  <si>
    <t xml:space="preserve">2*2*0,33*3,94 </t>
  </si>
  <si>
    <t>16</t>
  </si>
  <si>
    <t>334352211</t>
  </si>
  <si>
    <t>Bednění mostních křídel a závěrných zídek ze systémového bednění s výplní z překližek - odstranění</t>
  </si>
  <si>
    <t>-1704965507</t>
  </si>
  <si>
    <t>17</t>
  </si>
  <si>
    <t>334361226</t>
  </si>
  <si>
    <t>Výztuž křídel, závěrných zdí z betonářské oceli 10 505</t>
  </si>
  <si>
    <t>1217401094</t>
  </si>
  <si>
    <t>Nadbetonávky křídel a čelní zdi</t>
  </si>
  <si>
    <t>0,42</t>
  </si>
  <si>
    <t>Vodorovné konstrukce</t>
  </si>
  <si>
    <t>18</t>
  </si>
  <si>
    <t>452471101</t>
  </si>
  <si>
    <t>Podkladní vrstva z modifikované malty cementové tl do 10 mm</t>
  </si>
  <si>
    <t>491850538</t>
  </si>
  <si>
    <t>Podlití kotevních desek zábradlí plastmaltou tl. 10 mm</t>
  </si>
  <si>
    <t xml:space="preserve">2*6*0,2*0,2 </t>
  </si>
  <si>
    <t>Komunikace pozemní</t>
  </si>
  <si>
    <t>19</t>
  </si>
  <si>
    <t>564851111</t>
  </si>
  <si>
    <t>Podklad ze štěrkodrtě ŠD tl 150 mm</t>
  </si>
  <si>
    <t>-1984849159</t>
  </si>
  <si>
    <t xml:space="preserve">0,7*(10,57+11,09) </t>
  </si>
  <si>
    <t xml:space="preserve">0,56*(2,96+2,23+3,28+2,43) </t>
  </si>
  <si>
    <t>20</t>
  </si>
  <si>
    <t>564861111</t>
  </si>
  <si>
    <t>Podklad ze štěrkodrtě ŠD tl 200 mm</t>
  </si>
  <si>
    <t>397425520</t>
  </si>
  <si>
    <t xml:space="preserve">0,81*(10,79+11,31) </t>
  </si>
  <si>
    <t>565166112</t>
  </si>
  <si>
    <t>Asfaltový beton vrstva podkladní ACP 22+ (obalované kamenivo OKH) tl 90 mm š do 3 m</t>
  </si>
  <si>
    <t>1158992002</t>
  </si>
  <si>
    <t xml:space="preserve">0,86*(10,89+11,41) </t>
  </si>
  <si>
    <t>22</t>
  </si>
  <si>
    <t>567911111</t>
  </si>
  <si>
    <t>Podklad z mezerovitého betonu MCB tl 100 mm</t>
  </si>
  <si>
    <t>544414244</t>
  </si>
  <si>
    <t>Stejnozrnný mezerovitý beton C8/10  tl. 100 mm</t>
  </si>
  <si>
    <t xml:space="preserve">0,56*2*3,94 </t>
  </si>
  <si>
    <t>23</t>
  </si>
  <si>
    <t>573191111</t>
  </si>
  <si>
    <t>Postřik infiltrační kationaktivní emulzí v množství 1 kg/m2</t>
  </si>
  <si>
    <t>109001253</t>
  </si>
  <si>
    <t>24</t>
  </si>
  <si>
    <t>573231108</t>
  </si>
  <si>
    <t>Postřik živičný spojovací ze silniční emulze v množství 0,50 kg/m2</t>
  </si>
  <si>
    <t>1944891227</t>
  </si>
  <si>
    <t xml:space="preserve">0,9*(10,97+11,49)+ 3,0*9,17+3,03+4,26 </t>
  </si>
  <si>
    <t>25</t>
  </si>
  <si>
    <t>577144111</t>
  </si>
  <si>
    <t>Asfaltový beton vrstva obrusná ACO 11+ (ABS) tř. I tl 50 mm š do 3 m z nemodifikovaného asfaltu</t>
  </si>
  <si>
    <t>681715412</t>
  </si>
  <si>
    <t>3,0*9,17+3,03+4,26</t>
  </si>
  <si>
    <t>26</t>
  </si>
  <si>
    <t>577155112</t>
  </si>
  <si>
    <t>Asfaltový beton vrstva ložní ACL 16+ (ABH) tl 60 mm š do 3 m z nemodifikovaného asfaltu</t>
  </si>
  <si>
    <t>-830980182</t>
  </si>
  <si>
    <t>0,9*(10,97+11,49)</t>
  </si>
  <si>
    <t>Úpravy povrchů, podlahy a osazování výplní</t>
  </si>
  <si>
    <t>27</t>
  </si>
  <si>
    <t>628611111</t>
  </si>
  <si>
    <t>Nátěr betonu mostu akrylátový 2x impregnační OS-A</t>
  </si>
  <si>
    <t>-677752488</t>
  </si>
  <si>
    <t>Nátěr typu OS-A (S1)</t>
  </si>
  <si>
    <t>Ochranný nátěr říms proti účinku solí</t>
  </si>
  <si>
    <t>(9,17+9,69)*(0,45+0,15)</t>
  </si>
  <si>
    <t>Penetrační nátěr obrub - na styku s vozovkovými vrstvami</t>
  </si>
  <si>
    <t xml:space="preserve">0,05*(9,17+9,69) </t>
  </si>
  <si>
    <t>28</t>
  </si>
  <si>
    <t>628611131</t>
  </si>
  <si>
    <t>Nátěr betonu mostu akrylátový 2x ochranný pružný OS-B</t>
  </si>
  <si>
    <t>371598285</t>
  </si>
  <si>
    <t>Nátěr typu OS-B (S2)</t>
  </si>
  <si>
    <t>Hydrofobní sjednocující protikarbonatační nátěr</t>
  </si>
  <si>
    <t>boky nosné konstrukce</t>
  </si>
  <si>
    <t>2*0,33*3,94+4*0,22*0,59</t>
  </si>
  <si>
    <t xml:space="preserve">Boky čelních zídek: </t>
  </si>
  <si>
    <t>2*0,33*3,94</t>
  </si>
  <si>
    <t xml:space="preserve">Líc nadbetonávek: </t>
  </si>
  <si>
    <t>0,31*(2,96+3,28)+0,33*(2,23+2,43)</t>
  </si>
  <si>
    <t>Římsy:</t>
  </si>
  <si>
    <t>(0,3+0,15)*(9,17+9,69)</t>
  </si>
  <si>
    <t>Ostatní konstrukce a práce, bourání</t>
  </si>
  <si>
    <t>29</t>
  </si>
  <si>
    <t>911121111</t>
  </si>
  <si>
    <t>Montáž zábradlí ocelového přichyceného vruty do betonového podkladu</t>
  </si>
  <si>
    <t>m</t>
  </si>
  <si>
    <t>-1803818884</t>
  </si>
  <si>
    <t xml:space="preserve">9,17+9,69 </t>
  </si>
  <si>
    <t>30</t>
  </si>
  <si>
    <t>5539153R</t>
  </si>
  <si>
    <t xml:space="preserve">mostní zábradlí včetně povrchové úpravy  </t>
  </si>
  <si>
    <t>1343088584</t>
  </si>
  <si>
    <t xml:space="preserve">mostní zábradlí se svislou výplní, v. 1,10 m včetně povrchové úpravy (zinkování ponorem s nátěrem)   </t>
  </si>
  <si>
    <t>31</t>
  </si>
  <si>
    <t>914111111</t>
  </si>
  <si>
    <t>Montáž svislé dopravní značky do velikosti 1 m2 objímkami na sloupek nebo konzolu</t>
  </si>
  <si>
    <t>kus</t>
  </si>
  <si>
    <t>-1451133187</t>
  </si>
  <si>
    <t>32</t>
  </si>
  <si>
    <t>40445650</t>
  </si>
  <si>
    <t>dodatkové tabulky E7, E12, E13 500x300mm</t>
  </si>
  <si>
    <t>-2019037943</t>
  </si>
  <si>
    <t>Značka E13 "Jediné vozidlo 6 t"</t>
  </si>
  <si>
    <t>33</t>
  </si>
  <si>
    <t>40445619</t>
  </si>
  <si>
    <t>zákazové, příkazové dopravní značky B1-B34, C1-15 500mm</t>
  </si>
  <si>
    <t>1931234788</t>
  </si>
  <si>
    <t>značka B13 "5,4 t"</t>
  </si>
  <si>
    <t>značka B14 "4,5 t"</t>
  </si>
  <si>
    <t>34</t>
  </si>
  <si>
    <t>40445649</t>
  </si>
  <si>
    <t>dodatkové tabulky E3-E5, E8, E14-E16 500x150mm</t>
  </si>
  <si>
    <t>1579094669</t>
  </si>
  <si>
    <t>tabulka s evidenčním číslem mostu</t>
  </si>
  <si>
    <t>35</t>
  </si>
  <si>
    <t>40445637</t>
  </si>
  <si>
    <t>informativní značky směrové IS15a, IS20 700x500mm</t>
  </si>
  <si>
    <t>-1094318947</t>
  </si>
  <si>
    <t>značka IS 15 a "Petřvaldská stružka"</t>
  </si>
  <si>
    <t>36</t>
  </si>
  <si>
    <t>914511112</t>
  </si>
  <si>
    <t>Montáž sloupku dopravních značek délky do 3,5 m s betonovým základem a patkou</t>
  </si>
  <si>
    <t>2070853228</t>
  </si>
  <si>
    <t>37</t>
  </si>
  <si>
    <t>40445225</t>
  </si>
  <si>
    <t>sloupek pro dopravní značku Zn D 60mm v 3,5m</t>
  </si>
  <si>
    <t>2056643860</t>
  </si>
  <si>
    <t>38</t>
  </si>
  <si>
    <t>40445240</t>
  </si>
  <si>
    <t>patka pro sloupek Al D 60mm</t>
  </si>
  <si>
    <t>729205312</t>
  </si>
  <si>
    <t>39</t>
  </si>
  <si>
    <t>40445256</t>
  </si>
  <si>
    <t>svorka upínací na sloupek dopravní značky D 60mm</t>
  </si>
  <si>
    <t>328861162</t>
  </si>
  <si>
    <t>40</t>
  </si>
  <si>
    <t>40445253</t>
  </si>
  <si>
    <t>víčko plastové na sloupek D 60mm</t>
  </si>
  <si>
    <t>728693474</t>
  </si>
  <si>
    <t>41</t>
  </si>
  <si>
    <t>916131213</t>
  </si>
  <si>
    <t>Osazení silničního obrubníku betonového stojatého s boční opěrou do lože z betonu prostého</t>
  </si>
  <si>
    <t>-271133285</t>
  </si>
  <si>
    <t>42</t>
  </si>
  <si>
    <t>59217031</t>
  </si>
  <si>
    <t>obrubník betonový silniční 1000x150x250mm</t>
  </si>
  <si>
    <t>955361316</t>
  </si>
  <si>
    <t>43</t>
  </si>
  <si>
    <t>919122121</t>
  </si>
  <si>
    <t>Těsnění spár zálivkou za tepla pro komůrky š 15 mm hl 25 mm s těsnicím profilem</t>
  </si>
  <si>
    <t>-992492427</t>
  </si>
  <si>
    <t>Pod obrubami</t>
  </si>
  <si>
    <t>9,17+9,69</t>
  </si>
  <si>
    <t>na ZÚ a KÚ mezi novým a starým krytem - bez předtěsnění</t>
  </si>
  <si>
    <t>3,2+2,5</t>
  </si>
  <si>
    <t>44</t>
  </si>
  <si>
    <t>919726122</t>
  </si>
  <si>
    <t>Geotextilie pro ochranu, separaci a filtraci netkaná měrná hmotnost do 300 g/m2</t>
  </si>
  <si>
    <t>982029967</t>
  </si>
  <si>
    <t xml:space="preserve">Drenážní geotexiílie -ochrana nátěrů </t>
  </si>
  <si>
    <t>Rub nadbetonávek křídel</t>
  </si>
  <si>
    <t xml:space="preserve">0,31*(2,96+3,28)+0,33*(2,23+2,43) </t>
  </si>
  <si>
    <t>45</t>
  </si>
  <si>
    <t>919735111</t>
  </si>
  <si>
    <t>Řezání stávajícího živičného krytu hl do 50 mm</t>
  </si>
  <si>
    <t>-127343263</t>
  </si>
  <si>
    <t>Řezání stávajícího krytu před frézováním</t>
  </si>
  <si>
    <t xml:space="preserve">3,2+2,5 </t>
  </si>
  <si>
    <t>Řezání krytu pro zálivku podél říms</t>
  </si>
  <si>
    <t xml:space="preserve">9,17 + 9,69 </t>
  </si>
  <si>
    <t>46</t>
  </si>
  <si>
    <t>931992111</t>
  </si>
  <si>
    <t>Výplň dilatačních spár z pěnového polystyrénu tl 20 mm</t>
  </si>
  <si>
    <t>-1289081135</t>
  </si>
  <si>
    <t>dilatační spáry v římsách</t>
  </si>
  <si>
    <t>4*0,45*0,3</t>
  </si>
  <si>
    <t>dilatační spáry v nadbetonávkách křídel</t>
  </si>
  <si>
    <t xml:space="preserve">2*0,31*0,35+0,32*0,35+0,33*0,35 </t>
  </si>
  <si>
    <t>47</t>
  </si>
  <si>
    <t>931994142</t>
  </si>
  <si>
    <t>Těsnění dilatační spáry betonové konstrukce polyuretanovým tmelem do pl 4,0 cm2</t>
  </si>
  <si>
    <t>-121939382</t>
  </si>
  <si>
    <t xml:space="preserve">4*(0,15+0,30+0,45+0,15+0,05) </t>
  </si>
  <si>
    <t>dilatační spáry v nadbetonávkách</t>
  </si>
  <si>
    <t xml:space="preserve">2*0,31+0,32+0,33 </t>
  </si>
  <si>
    <t>48</t>
  </si>
  <si>
    <t>938908411</t>
  </si>
  <si>
    <t>Čištění vozovek splachováním vodou</t>
  </si>
  <si>
    <t>-411460191</t>
  </si>
  <si>
    <t>Čištění vozovky znečištěné při bouracích pracích</t>
  </si>
  <si>
    <t xml:space="preserve">2*(3,0*50) </t>
  </si>
  <si>
    <t>čištění vozovky před kolaudací</t>
  </si>
  <si>
    <t xml:space="preserve">3,2*50 </t>
  </si>
  <si>
    <t>49</t>
  </si>
  <si>
    <t>952904121</t>
  </si>
  <si>
    <t>Čištění mostních objektů - ruční odstranění nánosů z otvorů v do 1,5 m</t>
  </si>
  <si>
    <t>-1220206342</t>
  </si>
  <si>
    <t>Pročištění koryta a odstranění naplavenin pod mostem a do vzdálenosti 2m od mostu</t>
  </si>
  <si>
    <t>– prům. tl. vrstvy 0,2 m</t>
  </si>
  <si>
    <t>(3,5*3,6+2*2,0*3,5)*0,2</t>
  </si>
  <si>
    <t>50</t>
  </si>
  <si>
    <t>963051111</t>
  </si>
  <si>
    <t>Bourání mostní nosné konstrukce z ŽB</t>
  </si>
  <si>
    <t>2037027876</t>
  </si>
  <si>
    <t>Vybourání ŽB říms – šířka nezjištěna, odhad 0,35 m</t>
  </si>
  <si>
    <t xml:space="preserve">0,35*0,25*(9,69+9,17) </t>
  </si>
  <si>
    <t>Vybourání betonového bloku za římsou u křídla K1P</t>
  </si>
  <si>
    <t xml:space="preserve">0,6*0,3*0,6 </t>
  </si>
  <si>
    <t>51</t>
  </si>
  <si>
    <t>966005211</t>
  </si>
  <si>
    <t>Rozebrání a odstranění silničního zábradlí se sloupky osazenými do říms nebo krycích desek</t>
  </si>
  <si>
    <t>-100464657</t>
  </si>
  <si>
    <t>Odstranění dvoumadlového zábradlí na mostě</t>
  </si>
  <si>
    <t>(odveze se do sběrny)</t>
  </si>
  <si>
    <t>2*12</t>
  </si>
  <si>
    <t>52</t>
  </si>
  <si>
    <t>978036161</t>
  </si>
  <si>
    <t>Otlučení (osekání) cementových omítek vnějších ploch v rozsahu do 50 %</t>
  </si>
  <si>
    <t>-1192539944</t>
  </si>
  <si>
    <t xml:space="preserve">Otlučení omítky tl. 10 mm z betonových povrchů spodní stavby </t>
  </si>
  <si>
    <t>2,13+3,14+2,6+3,33+2*1,0*3,6</t>
  </si>
  <si>
    <t>Otlučení omítky na bocích nosné konstrukce</t>
  </si>
  <si>
    <t xml:space="preserve">2*0,33*3,94+4*0,22*0,59 </t>
  </si>
  <si>
    <t>53</t>
  </si>
  <si>
    <t>985121223</t>
  </si>
  <si>
    <t>Tryskání degradovaného betonu líce kleneb vodou pod tlakem do 2500 barů</t>
  </si>
  <si>
    <t>1252119396</t>
  </si>
  <si>
    <t>spodní stavba</t>
  </si>
  <si>
    <t xml:space="preserve">2,13+3,14+2,6+3,33+2*1,0*3,6 </t>
  </si>
  <si>
    <t xml:space="preserve">Horní povrch nosné konstrukce </t>
  </si>
  <si>
    <t>2*3,94*0,2</t>
  </si>
  <si>
    <t>Boky nosné konstrukce</t>
  </si>
  <si>
    <t>Podhled nosné konstrukce</t>
  </si>
  <si>
    <t xml:space="preserve">3,5*(2*0,165+2*4*0,26+4*0,18+3*0,85) </t>
  </si>
  <si>
    <t>54</t>
  </si>
  <si>
    <t>985121911</t>
  </si>
  <si>
    <t>Příplatek k tryskání degradovaného betonu za práci ve stísněném prostoru</t>
  </si>
  <si>
    <t>-1407230637</t>
  </si>
  <si>
    <t>55</t>
  </si>
  <si>
    <t>985121912</t>
  </si>
  <si>
    <t>Příplatek k tryskání degradovaného betonu za plochu do 10 m2 jednotlivě</t>
  </si>
  <si>
    <t>1704347365</t>
  </si>
  <si>
    <t>Horní povrch nosné konstrukce</t>
  </si>
  <si>
    <t>Boky nosnékonstrukce</t>
  </si>
  <si>
    <t>3,5*(2*0,165+2*4*0,26+4*0,18+3*0,85)</t>
  </si>
  <si>
    <t>56</t>
  </si>
  <si>
    <t>985311211</t>
  </si>
  <si>
    <t>Reprofilace líce kleneb a podhledů cementovými sanačními maltami tl 10 mm</t>
  </si>
  <si>
    <t>1570702203</t>
  </si>
  <si>
    <t>spodní stavba tl. 5 mm - 100% plochy</t>
  </si>
  <si>
    <t>18,4</t>
  </si>
  <si>
    <t>spodní stavba tl. 10 mm - 70% plochy</t>
  </si>
  <si>
    <t>18,4*0,7</t>
  </si>
  <si>
    <t>horní povrch nosné konstrukce tl. 10 mm - 100% plochy</t>
  </si>
  <si>
    <t xml:space="preserve">2*3,94*0,2 </t>
  </si>
  <si>
    <t>podhled nosné konstrukce tl. 10 mm - 80% plochy</t>
  </si>
  <si>
    <t xml:space="preserve">19,88*0,8 </t>
  </si>
  <si>
    <t>boky nosné konstrukce tl. 10 mm - 60% plochy</t>
  </si>
  <si>
    <t xml:space="preserve">3,12*0,6 </t>
  </si>
  <si>
    <t>57</t>
  </si>
  <si>
    <t>985311212</t>
  </si>
  <si>
    <t>Reprofilace líce kleneb a podhledů cementovými sanačními maltami tl 20 mm</t>
  </si>
  <si>
    <t>1235918050</t>
  </si>
  <si>
    <t>spodní stavba - 20% plochy</t>
  </si>
  <si>
    <t xml:space="preserve">18,4*0,2 </t>
  </si>
  <si>
    <t>podhled nosné konstrukce - 20% plochy</t>
  </si>
  <si>
    <t xml:space="preserve">19,88*0,2 </t>
  </si>
  <si>
    <t>boky nosné konstrukce - 20% plochy</t>
  </si>
  <si>
    <t xml:space="preserve">3,12*0,2 </t>
  </si>
  <si>
    <t>58</t>
  </si>
  <si>
    <t>985311213</t>
  </si>
  <si>
    <t>Reprofilace líce kleneb a podhledů cementovými sanačními maltami tl 30 mm</t>
  </si>
  <si>
    <t>1591992005</t>
  </si>
  <si>
    <t>spodní stavba - 10% plochy</t>
  </si>
  <si>
    <t xml:space="preserve">18,4*0,1 </t>
  </si>
  <si>
    <t>59</t>
  </si>
  <si>
    <t>985311911</t>
  </si>
  <si>
    <t>Příplatek při reprofilaci sanačními maltami za práci ve stísněném prostoru</t>
  </si>
  <si>
    <t>-110922582</t>
  </si>
  <si>
    <t>50,632+8,28+2,464</t>
  </si>
  <si>
    <t>60</t>
  </si>
  <si>
    <t>985311912</t>
  </si>
  <si>
    <t>Příplatek při reprofilaci sanačními maltami za plochu do 10 m2 jednotlivě</t>
  </si>
  <si>
    <t>2120259188</t>
  </si>
  <si>
    <t>61</t>
  </si>
  <si>
    <t>985321111</t>
  </si>
  <si>
    <t>Ochranný nátěr výztuže na cementové bázi stěn, líce kleneb a podhledů 1 vrstva tl 1 mm</t>
  </si>
  <si>
    <t>-1597357611</t>
  </si>
  <si>
    <t>spodní stavba - odhad 5% plochy</t>
  </si>
  <si>
    <t>(2,13+3,14+2,6+3,33+2*1,0*3,6 )*0,05</t>
  </si>
  <si>
    <t>nosná konstrukce - odhad 15% plochy</t>
  </si>
  <si>
    <t>(1,58+3,12+19,88)*0,15</t>
  </si>
  <si>
    <t>62</t>
  </si>
  <si>
    <t>985321212</t>
  </si>
  <si>
    <t>Ochranný nátěr výztuže na epoxidové bázi rubu kleneb a podlah 1 vrstva tl 1 mm</t>
  </si>
  <si>
    <t>1843385915</t>
  </si>
  <si>
    <t>Epoxidový nátěr výztuže kotvení říms</t>
  </si>
  <si>
    <t>D12 mm</t>
  </si>
  <si>
    <t>3,14*0,012*0,2*120</t>
  </si>
  <si>
    <t>D16 mm</t>
  </si>
  <si>
    <t>3,14*0,016*0,2*2*(33+24)</t>
  </si>
  <si>
    <t>63</t>
  </si>
  <si>
    <t>985331115</t>
  </si>
  <si>
    <t>Dodatečné vlepování betonářské výztuže D 16 mm do cementové aktivované malty včetně vyvrtání otvoru</t>
  </si>
  <si>
    <t>886881835</t>
  </si>
  <si>
    <t>kotevní výztuž je zahrnuta do výztuže nadbetonávek a čelních zdí</t>
  </si>
  <si>
    <t>- nadbetonávky křídel</t>
  </si>
  <si>
    <t xml:space="preserve">33*0,4 </t>
  </si>
  <si>
    <t>- čelní zdi na NK</t>
  </si>
  <si>
    <t xml:space="preserve">24*0,2 </t>
  </si>
  <si>
    <t>997</t>
  </si>
  <si>
    <t>Přesun sutě</t>
  </si>
  <si>
    <t>64</t>
  </si>
  <si>
    <t>997013501</t>
  </si>
  <si>
    <t>Odvoz suti a vybouraných hmot na skládku nebo meziskládku do 1 km se složením</t>
  </si>
  <si>
    <t>1488165692</t>
  </si>
  <si>
    <t>ocelové zábradlí - do sběrny - bez poplatku za skládku</t>
  </si>
  <si>
    <t>0,061+0,162</t>
  </si>
  <si>
    <t>zfrézovaná a odstraněná živice vozovky</t>
  </si>
  <si>
    <t>40,63*0,05*2,2</t>
  </si>
  <si>
    <t>26,23*0,15*2,2</t>
  </si>
  <si>
    <t>vrstvy vozovky z kameniva</t>
  </si>
  <si>
    <t>(0,7*(9,69+9,17)+4*0,7*0,9 )*0,46*2,4</t>
  </si>
  <si>
    <t>nánosy z koryta</t>
  </si>
  <si>
    <t>(3,5*3,6+2*2,0*3,5)*0,2*2,4</t>
  </si>
  <si>
    <t>železový beton</t>
  </si>
  <si>
    <t>0,35*0,25*(9,69+9,17)*2,5</t>
  </si>
  <si>
    <t>0,6*0,3*0,6 *2,5</t>
  </si>
  <si>
    <t>otlučená omítka</t>
  </si>
  <si>
    <t>0,01*(2,13+3,14+2,6+3,33+2*1,0*3,6) *2,3</t>
  </si>
  <si>
    <t>0,01*(2*0,33*3,94+4*0,22*0,59)*2,3</t>
  </si>
  <si>
    <t>65</t>
  </si>
  <si>
    <t>997013509</t>
  </si>
  <si>
    <t>Příplatek k odvozu suti a vybouraných hmot na skládku ZKD 1 km přes 1 km</t>
  </si>
  <si>
    <t>-525504185</t>
  </si>
  <si>
    <t>48,364*9 'Přepočtené koeficientem množství</t>
  </si>
  <si>
    <t>66</t>
  </si>
  <si>
    <t>997221861</t>
  </si>
  <si>
    <t>Poplatek za uložení stavebního odpadu na recyklační skládce (skládkovné) z prostého betonu pod kódem 17 01 01</t>
  </si>
  <si>
    <t>1088118621</t>
  </si>
  <si>
    <t>0,01*(2,13+3,14+2,6+3,33+2*1,0*3,6)*2,3</t>
  </si>
  <si>
    <t>0,01*(2*0,33*3,94+4*0,22*0,59 )*2,3</t>
  </si>
  <si>
    <t>67</t>
  </si>
  <si>
    <t>997221862</t>
  </si>
  <si>
    <t>Poplatek za uložení stavebního odpadu na recyklační skládce (skládkovné) z armovaného betonu pod kódem 17 01 01</t>
  </si>
  <si>
    <t>-1179912841</t>
  </si>
  <si>
    <t>68</t>
  </si>
  <si>
    <t>997221873</t>
  </si>
  <si>
    <t>Poplatek za uložení stavebního odpadu na recyklační skládce (skládkovné) zeminy a kamení zatříděného do Katalogu odpadů pod kódem 17 05 04</t>
  </si>
  <si>
    <t>-2012531795</t>
  </si>
  <si>
    <t>podklad vozovky z kameniva</t>
  </si>
  <si>
    <t>69</t>
  </si>
  <si>
    <t>997221875</t>
  </si>
  <si>
    <t>Poplatek za uložení stavebního odpadu na recyklační skládce (skládkovné) asfaltového bez obsahu dehtu zatříděného do Katalogu odpadů pod kódem 17 03 02</t>
  </si>
  <si>
    <t>-1682903267</t>
  </si>
  <si>
    <t>998</t>
  </si>
  <si>
    <t>Přesun hmot</t>
  </si>
  <si>
    <t>70</t>
  </si>
  <si>
    <t>998212111</t>
  </si>
  <si>
    <t>Přesun hmot pro mosty zděné, monolitické betonové nebo ocelové v do 20 m</t>
  </si>
  <si>
    <t>-1626591624</t>
  </si>
  <si>
    <t>PSV</t>
  </si>
  <si>
    <t>Práce a dodávky PSV</t>
  </si>
  <si>
    <t>711</t>
  </si>
  <si>
    <t>Izolace proti vodě, vlhkosti a plynům</t>
  </si>
  <si>
    <t>71</t>
  </si>
  <si>
    <t>711112002</t>
  </si>
  <si>
    <t>Provedení izolace proti zemní vlhkosti svislé za studena lakem asfaltovým</t>
  </si>
  <si>
    <t>580307805</t>
  </si>
  <si>
    <t>3 vrstvy nátěrů: 1x ALp + 2xALn</t>
  </si>
  <si>
    <t>3,472*3 'Přepočtené koeficientem množství</t>
  </si>
  <si>
    <t>72</t>
  </si>
  <si>
    <t>R1116</t>
  </si>
  <si>
    <t xml:space="preserve">1 x Alp + 2x Aln   </t>
  </si>
  <si>
    <t>-1696111209</t>
  </si>
  <si>
    <t>73</t>
  </si>
  <si>
    <t>711331382</t>
  </si>
  <si>
    <t>Provedení hydroizolace mostovek pásy na sucho AIP nebo tkaniny</t>
  </si>
  <si>
    <t>1554906420</t>
  </si>
  <si>
    <t>Ochrana izolace pod římsami</t>
  </si>
  <si>
    <t xml:space="preserve">2*0,95*3,94 </t>
  </si>
  <si>
    <t>74</t>
  </si>
  <si>
    <t>62836110</t>
  </si>
  <si>
    <t>pás asfaltový natavitelný oxidovaný tl 4mm s vložkou z hliníkové fólie / hliníkové fólie s textilií, se spalitelnou PE folií nebo jemnozrnným minerálním posypem</t>
  </si>
  <si>
    <t>-705144480</t>
  </si>
  <si>
    <t>7,486*1,15 'Přepočtené koeficientem množství</t>
  </si>
  <si>
    <t>75</t>
  </si>
  <si>
    <t>711341564</t>
  </si>
  <si>
    <t>Provedení hydroizolace mostovek pásy přitavením NAIP včetně přípravy povrchu</t>
  </si>
  <si>
    <t>-988348931</t>
  </si>
  <si>
    <t>76</t>
  </si>
  <si>
    <t>6285261R</t>
  </si>
  <si>
    <t>mostní izolace NAIP včetně penetračního nátěru</t>
  </si>
  <si>
    <t>-140129481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</si>
</sst>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1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workbookViewId="0" topLeftCell="A37"/>
  </sheetViews>
  <sheetFormatPr defaultColWidth="9.140625" defaultRowHeight="12"/>
  <cols>
    <col min="1" max="1" width="7.140625" style="1" customWidth="1"/>
    <col min="2" max="2" width="1.421875" style="1" customWidth="1"/>
    <col min="3" max="3" width="3.421875" style="1" customWidth="1"/>
    <col min="4" max="33" width="2.28125" style="1" customWidth="1"/>
    <col min="34" max="34" width="2.8515625" style="1" customWidth="1"/>
    <col min="35" max="35" width="27.140625" style="1" customWidth="1"/>
    <col min="36" max="37" width="2.140625" style="1" customWidth="1"/>
    <col min="38" max="38" width="7.140625" style="1" customWidth="1"/>
    <col min="39" max="39" width="2.8515625" style="1" customWidth="1"/>
    <col min="40" max="40" width="11.421875" style="1" customWidth="1"/>
    <col min="41" max="41" width="6.421875" style="1" customWidth="1"/>
    <col min="42" max="42" width="3.421875" style="1" customWidth="1"/>
    <col min="43" max="43" width="13.421875" style="1" hidden="1" customWidth="1"/>
    <col min="44" max="44" width="11.7109375" style="1" customWidth="1"/>
    <col min="45" max="47" width="22.140625" style="1" hidden="1" customWidth="1"/>
    <col min="48" max="49" width="18.421875" style="1" hidden="1" customWidth="1"/>
    <col min="50" max="51" width="21.421875" style="1" hidden="1" customWidth="1"/>
    <col min="52" max="52" width="18.421875" style="1" hidden="1" customWidth="1"/>
    <col min="53" max="53" width="16.421875" style="1" hidden="1" customWidth="1"/>
    <col min="54" max="54" width="21.421875" style="1" hidden="1" customWidth="1"/>
    <col min="55" max="55" width="18.421875" style="1" hidden="1" customWidth="1"/>
    <col min="56" max="56" width="16.421875" style="1" hidden="1" customWidth="1"/>
    <col min="57" max="57" width="57.0039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302"/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  <c r="BD2" s="302"/>
      <c r="BE2" s="302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65" t="s">
        <v>14</v>
      </c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2"/>
      <c r="AQ5" s="22"/>
      <c r="AR5" s="20"/>
      <c r="BE5" s="262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67" t="s">
        <v>17</v>
      </c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2"/>
      <c r="AQ6" s="22"/>
      <c r="AR6" s="20"/>
      <c r="BE6" s="263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63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63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63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263"/>
      <c r="BS10" s="17" t="s">
        <v>6</v>
      </c>
    </row>
    <row r="11" spans="2:71" s="1" customFormat="1" ht="18.4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28</v>
      </c>
      <c r="AL11" s="22"/>
      <c r="AM11" s="22"/>
      <c r="AN11" s="27" t="s">
        <v>29</v>
      </c>
      <c r="AO11" s="22"/>
      <c r="AP11" s="22"/>
      <c r="AQ11" s="22"/>
      <c r="AR11" s="20"/>
      <c r="BE11" s="263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63"/>
      <c r="BS12" s="17" t="s">
        <v>6</v>
      </c>
    </row>
    <row r="13" spans="2:71" s="1" customFormat="1" ht="12" customHeight="1">
      <c r="B13" s="21"/>
      <c r="C13" s="22"/>
      <c r="D13" s="29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31</v>
      </c>
      <c r="AO13" s="22"/>
      <c r="AP13" s="22"/>
      <c r="AQ13" s="22"/>
      <c r="AR13" s="20"/>
      <c r="BE13" s="263"/>
      <c r="BS13" s="17" t="s">
        <v>6</v>
      </c>
    </row>
    <row r="14" spans="2:71" ht="12.75">
      <c r="B14" s="21"/>
      <c r="C14" s="22"/>
      <c r="D14" s="22"/>
      <c r="E14" s="268" t="s">
        <v>31</v>
      </c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9" t="s">
        <v>28</v>
      </c>
      <c r="AL14" s="22"/>
      <c r="AM14" s="22"/>
      <c r="AN14" s="31" t="s">
        <v>31</v>
      </c>
      <c r="AO14" s="22"/>
      <c r="AP14" s="22"/>
      <c r="AQ14" s="22"/>
      <c r="AR14" s="20"/>
      <c r="BE14" s="263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63"/>
      <c r="BS15" s="17" t="s">
        <v>4</v>
      </c>
    </row>
    <row r="16" spans="2:71" s="1" customFormat="1" ht="12" customHeight="1">
      <c r="B16" s="21"/>
      <c r="C16" s="22"/>
      <c r="D16" s="29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33</v>
      </c>
      <c r="AO16" s="22"/>
      <c r="AP16" s="22"/>
      <c r="AQ16" s="22"/>
      <c r="AR16" s="20"/>
      <c r="BE16" s="263"/>
      <c r="BS16" s="17" t="s">
        <v>4</v>
      </c>
    </row>
    <row r="17" spans="2:71" s="1" customFormat="1" ht="18.4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28</v>
      </c>
      <c r="AL17" s="22"/>
      <c r="AM17" s="22"/>
      <c r="AN17" s="27" t="s">
        <v>35</v>
      </c>
      <c r="AO17" s="22"/>
      <c r="AP17" s="22"/>
      <c r="AQ17" s="22"/>
      <c r="AR17" s="20"/>
      <c r="BE17" s="263"/>
      <c r="BS17" s="17" t="s">
        <v>36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63"/>
      <c r="BS18" s="17" t="s">
        <v>6</v>
      </c>
    </row>
    <row r="19" spans="2:71" s="1" customFormat="1" ht="12" customHeight="1">
      <c r="B19" s="21"/>
      <c r="C19" s="22"/>
      <c r="D19" s="29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63"/>
      <c r="BS19" s="17" t="s">
        <v>6</v>
      </c>
    </row>
    <row r="20" spans="2:71" s="1" customFormat="1" ht="18.4" customHeight="1">
      <c r="B20" s="21"/>
      <c r="C20" s="22"/>
      <c r="D20" s="22"/>
      <c r="E20" s="27" t="s">
        <v>38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28</v>
      </c>
      <c r="AL20" s="22"/>
      <c r="AM20" s="22"/>
      <c r="AN20" s="27" t="s">
        <v>1</v>
      </c>
      <c r="AO20" s="22"/>
      <c r="AP20" s="22"/>
      <c r="AQ20" s="22"/>
      <c r="AR20" s="20"/>
      <c r="BE20" s="263"/>
      <c r="BS20" s="17" t="s">
        <v>36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63"/>
    </row>
    <row r="22" spans="2:57" s="1" customFormat="1" ht="12" customHeight="1">
      <c r="B22" s="21"/>
      <c r="C22" s="22"/>
      <c r="D22" s="29" t="s">
        <v>39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63"/>
    </row>
    <row r="23" spans="2:57" s="1" customFormat="1" ht="14.45" customHeight="1">
      <c r="B23" s="21"/>
      <c r="C23" s="22"/>
      <c r="D23" s="22"/>
      <c r="E23" s="270" t="s">
        <v>1</v>
      </c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O23" s="22"/>
      <c r="AP23" s="22"/>
      <c r="AQ23" s="22"/>
      <c r="AR23" s="20"/>
      <c r="BE23" s="263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63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63"/>
    </row>
    <row r="26" spans="1:57" s="2" customFormat="1" ht="25.9" customHeight="1">
      <c r="A26" s="34"/>
      <c r="B26" s="35"/>
      <c r="C26" s="36"/>
      <c r="D26" s="37" t="s">
        <v>40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71">
        <f>ROUND(AG94,2)</f>
        <v>0</v>
      </c>
      <c r="AL26" s="272"/>
      <c r="AM26" s="272"/>
      <c r="AN26" s="272"/>
      <c r="AO26" s="272"/>
      <c r="AP26" s="36"/>
      <c r="AQ26" s="36"/>
      <c r="AR26" s="39"/>
      <c r="BE26" s="263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63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73" t="s">
        <v>41</v>
      </c>
      <c r="M28" s="273"/>
      <c r="N28" s="273"/>
      <c r="O28" s="273"/>
      <c r="P28" s="273"/>
      <c r="Q28" s="36"/>
      <c r="R28" s="36"/>
      <c r="S28" s="36"/>
      <c r="T28" s="36"/>
      <c r="U28" s="36"/>
      <c r="V28" s="36"/>
      <c r="W28" s="273" t="s">
        <v>42</v>
      </c>
      <c r="X28" s="273"/>
      <c r="Y28" s="273"/>
      <c r="Z28" s="273"/>
      <c r="AA28" s="273"/>
      <c r="AB28" s="273"/>
      <c r="AC28" s="273"/>
      <c r="AD28" s="273"/>
      <c r="AE28" s="273"/>
      <c r="AF28" s="36"/>
      <c r="AG28" s="36"/>
      <c r="AH28" s="36"/>
      <c r="AI28" s="36"/>
      <c r="AJ28" s="36"/>
      <c r="AK28" s="273" t="s">
        <v>43</v>
      </c>
      <c r="AL28" s="273"/>
      <c r="AM28" s="273"/>
      <c r="AN28" s="273"/>
      <c r="AO28" s="273"/>
      <c r="AP28" s="36"/>
      <c r="AQ28" s="36"/>
      <c r="AR28" s="39"/>
      <c r="BE28" s="263"/>
    </row>
    <row r="29" spans="2:57" s="3" customFormat="1" ht="14.45" customHeight="1">
      <c r="B29" s="40"/>
      <c r="C29" s="41"/>
      <c r="D29" s="29" t="s">
        <v>44</v>
      </c>
      <c r="E29" s="41"/>
      <c r="F29" s="29" t="s">
        <v>45</v>
      </c>
      <c r="G29" s="41"/>
      <c r="H29" s="41"/>
      <c r="I29" s="41"/>
      <c r="J29" s="41"/>
      <c r="K29" s="41"/>
      <c r="L29" s="276">
        <v>0.21</v>
      </c>
      <c r="M29" s="275"/>
      <c r="N29" s="275"/>
      <c r="O29" s="275"/>
      <c r="P29" s="275"/>
      <c r="Q29" s="41"/>
      <c r="R29" s="41"/>
      <c r="S29" s="41"/>
      <c r="T29" s="41"/>
      <c r="U29" s="41"/>
      <c r="V29" s="41"/>
      <c r="W29" s="274">
        <f>ROUND(AZ94,2)</f>
        <v>0</v>
      </c>
      <c r="X29" s="275"/>
      <c r="Y29" s="275"/>
      <c r="Z29" s="275"/>
      <c r="AA29" s="275"/>
      <c r="AB29" s="275"/>
      <c r="AC29" s="275"/>
      <c r="AD29" s="275"/>
      <c r="AE29" s="275"/>
      <c r="AF29" s="41"/>
      <c r="AG29" s="41"/>
      <c r="AH29" s="41"/>
      <c r="AI29" s="41"/>
      <c r="AJ29" s="41"/>
      <c r="AK29" s="274">
        <f>ROUND(AV94,2)</f>
        <v>0</v>
      </c>
      <c r="AL29" s="275"/>
      <c r="AM29" s="275"/>
      <c r="AN29" s="275"/>
      <c r="AO29" s="275"/>
      <c r="AP29" s="41"/>
      <c r="AQ29" s="41"/>
      <c r="AR29" s="42"/>
      <c r="BE29" s="264"/>
    </row>
    <row r="30" spans="2:57" s="3" customFormat="1" ht="14.45" customHeight="1">
      <c r="B30" s="40"/>
      <c r="C30" s="41"/>
      <c r="D30" s="41"/>
      <c r="E30" s="41"/>
      <c r="F30" s="29" t="s">
        <v>46</v>
      </c>
      <c r="G30" s="41"/>
      <c r="H30" s="41"/>
      <c r="I30" s="41"/>
      <c r="J30" s="41"/>
      <c r="K30" s="41"/>
      <c r="L30" s="276">
        <v>0.15</v>
      </c>
      <c r="M30" s="275"/>
      <c r="N30" s="275"/>
      <c r="O30" s="275"/>
      <c r="P30" s="275"/>
      <c r="Q30" s="41"/>
      <c r="R30" s="41"/>
      <c r="S30" s="41"/>
      <c r="T30" s="41"/>
      <c r="U30" s="41"/>
      <c r="V30" s="41"/>
      <c r="W30" s="274">
        <f>ROUND(BA94,2)</f>
        <v>0</v>
      </c>
      <c r="X30" s="275"/>
      <c r="Y30" s="275"/>
      <c r="Z30" s="275"/>
      <c r="AA30" s="275"/>
      <c r="AB30" s="275"/>
      <c r="AC30" s="275"/>
      <c r="AD30" s="275"/>
      <c r="AE30" s="275"/>
      <c r="AF30" s="41"/>
      <c r="AG30" s="41"/>
      <c r="AH30" s="41"/>
      <c r="AI30" s="41"/>
      <c r="AJ30" s="41"/>
      <c r="AK30" s="274">
        <f>ROUND(AW94,2)</f>
        <v>0</v>
      </c>
      <c r="AL30" s="275"/>
      <c r="AM30" s="275"/>
      <c r="AN30" s="275"/>
      <c r="AO30" s="275"/>
      <c r="AP30" s="41"/>
      <c r="AQ30" s="41"/>
      <c r="AR30" s="42"/>
      <c r="BE30" s="264"/>
    </row>
    <row r="31" spans="2:57" s="3" customFormat="1" ht="14.45" customHeight="1" hidden="1">
      <c r="B31" s="40"/>
      <c r="C31" s="41"/>
      <c r="D31" s="41"/>
      <c r="E31" s="41"/>
      <c r="F31" s="29" t="s">
        <v>47</v>
      </c>
      <c r="G31" s="41"/>
      <c r="H31" s="41"/>
      <c r="I31" s="41"/>
      <c r="J31" s="41"/>
      <c r="K31" s="41"/>
      <c r="L31" s="276">
        <v>0.21</v>
      </c>
      <c r="M31" s="275"/>
      <c r="N31" s="275"/>
      <c r="O31" s="275"/>
      <c r="P31" s="275"/>
      <c r="Q31" s="41"/>
      <c r="R31" s="41"/>
      <c r="S31" s="41"/>
      <c r="T31" s="41"/>
      <c r="U31" s="41"/>
      <c r="V31" s="41"/>
      <c r="W31" s="274">
        <f>ROUND(BB94,2)</f>
        <v>0</v>
      </c>
      <c r="X31" s="275"/>
      <c r="Y31" s="275"/>
      <c r="Z31" s="275"/>
      <c r="AA31" s="275"/>
      <c r="AB31" s="275"/>
      <c r="AC31" s="275"/>
      <c r="AD31" s="275"/>
      <c r="AE31" s="275"/>
      <c r="AF31" s="41"/>
      <c r="AG31" s="41"/>
      <c r="AH31" s="41"/>
      <c r="AI31" s="41"/>
      <c r="AJ31" s="41"/>
      <c r="AK31" s="274">
        <v>0</v>
      </c>
      <c r="AL31" s="275"/>
      <c r="AM31" s="275"/>
      <c r="AN31" s="275"/>
      <c r="AO31" s="275"/>
      <c r="AP31" s="41"/>
      <c r="AQ31" s="41"/>
      <c r="AR31" s="42"/>
      <c r="BE31" s="264"/>
    </row>
    <row r="32" spans="2:57" s="3" customFormat="1" ht="14.45" customHeight="1" hidden="1">
      <c r="B32" s="40"/>
      <c r="C32" s="41"/>
      <c r="D32" s="41"/>
      <c r="E32" s="41"/>
      <c r="F32" s="29" t="s">
        <v>48</v>
      </c>
      <c r="G32" s="41"/>
      <c r="H32" s="41"/>
      <c r="I32" s="41"/>
      <c r="J32" s="41"/>
      <c r="K32" s="41"/>
      <c r="L32" s="276">
        <v>0.15</v>
      </c>
      <c r="M32" s="275"/>
      <c r="N32" s="275"/>
      <c r="O32" s="275"/>
      <c r="P32" s="275"/>
      <c r="Q32" s="41"/>
      <c r="R32" s="41"/>
      <c r="S32" s="41"/>
      <c r="T32" s="41"/>
      <c r="U32" s="41"/>
      <c r="V32" s="41"/>
      <c r="W32" s="274">
        <f>ROUND(BC94,2)</f>
        <v>0</v>
      </c>
      <c r="X32" s="275"/>
      <c r="Y32" s="275"/>
      <c r="Z32" s="275"/>
      <c r="AA32" s="275"/>
      <c r="AB32" s="275"/>
      <c r="AC32" s="275"/>
      <c r="AD32" s="275"/>
      <c r="AE32" s="275"/>
      <c r="AF32" s="41"/>
      <c r="AG32" s="41"/>
      <c r="AH32" s="41"/>
      <c r="AI32" s="41"/>
      <c r="AJ32" s="41"/>
      <c r="AK32" s="274">
        <v>0</v>
      </c>
      <c r="AL32" s="275"/>
      <c r="AM32" s="275"/>
      <c r="AN32" s="275"/>
      <c r="AO32" s="275"/>
      <c r="AP32" s="41"/>
      <c r="AQ32" s="41"/>
      <c r="AR32" s="42"/>
      <c r="BE32" s="264"/>
    </row>
    <row r="33" spans="2:57" s="3" customFormat="1" ht="14.45" customHeight="1" hidden="1">
      <c r="B33" s="40"/>
      <c r="C33" s="41"/>
      <c r="D33" s="41"/>
      <c r="E33" s="41"/>
      <c r="F33" s="29" t="s">
        <v>49</v>
      </c>
      <c r="G33" s="41"/>
      <c r="H33" s="41"/>
      <c r="I33" s="41"/>
      <c r="J33" s="41"/>
      <c r="K33" s="41"/>
      <c r="L33" s="276">
        <v>0</v>
      </c>
      <c r="M33" s="275"/>
      <c r="N33" s="275"/>
      <c r="O33" s="275"/>
      <c r="P33" s="275"/>
      <c r="Q33" s="41"/>
      <c r="R33" s="41"/>
      <c r="S33" s="41"/>
      <c r="T33" s="41"/>
      <c r="U33" s="41"/>
      <c r="V33" s="41"/>
      <c r="W33" s="274">
        <f>ROUND(BD94,2)</f>
        <v>0</v>
      </c>
      <c r="X33" s="275"/>
      <c r="Y33" s="275"/>
      <c r="Z33" s="275"/>
      <c r="AA33" s="275"/>
      <c r="AB33" s="275"/>
      <c r="AC33" s="275"/>
      <c r="AD33" s="275"/>
      <c r="AE33" s="275"/>
      <c r="AF33" s="41"/>
      <c r="AG33" s="41"/>
      <c r="AH33" s="41"/>
      <c r="AI33" s="41"/>
      <c r="AJ33" s="41"/>
      <c r="AK33" s="274">
        <v>0</v>
      </c>
      <c r="AL33" s="275"/>
      <c r="AM33" s="275"/>
      <c r="AN33" s="275"/>
      <c r="AO33" s="275"/>
      <c r="AP33" s="41"/>
      <c r="AQ33" s="41"/>
      <c r="AR33" s="42"/>
      <c r="BE33" s="264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63"/>
    </row>
    <row r="35" spans="1:57" s="2" customFormat="1" ht="25.9" customHeight="1">
      <c r="A35" s="34"/>
      <c r="B35" s="35"/>
      <c r="C35" s="43"/>
      <c r="D35" s="44" t="s">
        <v>50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51</v>
      </c>
      <c r="U35" s="45"/>
      <c r="V35" s="45"/>
      <c r="W35" s="45"/>
      <c r="X35" s="277" t="s">
        <v>52</v>
      </c>
      <c r="Y35" s="278"/>
      <c r="Z35" s="278"/>
      <c r="AA35" s="278"/>
      <c r="AB35" s="278"/>
      <c r="AC35" s="45"/>
      <c r="AD35" s="45"/>
      <c r="AE35" s="45"/>
      <c r="AF35" s="45"/>
      <c r="AG35" s="45"/>
      <c r="AH35" s="45"/>
      <c r="AI35" s="45"/>
      <c r="AJ35" s="45"/>
      <c r="AK35" s="279">
        <f>SUM(AK26:AK33)</f>
        <v>0</v>
      </c>
      <c r="AL35" s="278"/>
      <c r="AM35" s="278"/>
      <c r="AN35" s="278"/>
      <c r="AO35" s="280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53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54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55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56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55</v>
      </c>
      <c r="AI60" s="38"/>
      <c r="AJ60" s="38"/>
      <c r="AK60" s="38"/>
      <c r="AL60" s="38"/>
      <c r="AM60" s="52" t="s">
        <v>56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57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58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55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56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55</v>
      </c>
      <c r="AI75" s="38"/>
      <c r="AJ75" s="38"/>
      <c r="AK75" s="38"/>
      <c r="AL75" s="38"/>
      <c r="AM75" s="52" t="s">
        <v>56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59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SU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81" t="str">
        <f>K6</f>
        <v>Stavební údržba mostu ev.č. M7 na ul. V Olšině v Petřvaldu</v>
      </c>
      <c r="M85" s="282"/>
      <c r="N85" s="282"/>
      <c r="O85" s="282"/>
      <c r="P85" s="282"/>
      <c r="Q85" s="282"/>
      <c r="R85" s="282"/>
      <c r="S85" s="282"/>
      <c r="T85" s="282"/>
      <c r="U85" s="282"/>
      <c r="V85" s="282"/>
      <c r="W85" s="282"/>
      <c r="X85" s="282"/>
      <c r="Y85" s="282"/>
      <c r="Z85" s="282"/>
      <c r="AA85" s="282"/>
      <c r="AB85" s="282"/>
      <c r="AC85" s="282"/>
      <c r="AD85" s="282"/>
      <c r="AE85" s="282"/>
      <c r="AF85" s="282"/>
      <c r="AG85" s="282"/>
      <c r="AH85" s="282"/>
      <c r="AI85" s="282"/>
      <c r="AJ85" s="282"/>
      <c r="AK85" s="282"/>
      <c r="AL85" s="282"/>
      <c r="AM85" s="282"/>
      <c r="AN85" s="282"/>
      <c r="AO85" s="282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83" t="str">
        <f>IF(AN8="","",AN8)</f>
        <v>15. 12. 2020</v>
      </c>
      <c r="AN87" s="283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26.45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>Město Petřvald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32</v>
      </c>
      <c r="AJ89" s="36"/>
      <c r="AK89" s="36"/>
      <c r="AL89" s="36"/>
      <c r="AM89" s="284" t="str">
        <f>IF(E17="","",E17)</f>
        <v>Ing. Pavel Kurečka MOSTY s.r.o.</v>
      </c>
      <c r="AN89" s="285"/>
      <c r="AO89" s="285"/>
      <c r="AP89" s="285"/>
      <c r="AQ89" s="36"/>
      <c r="AR89" s="39"/>
      <c r="AS89" s="286" t="s">
        <v>60</v>
      </c>
      <c r="AT89" s="287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6" customHeight="1">
      <c r="A90" s="34"/>
      <c r="B90" s="35"/>
      <c r="C90" s="29" t="s">
        <v>30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37</v>
      </c>
      <c r="AJ90" s="36"/>
      <c r="AK90" s="36"/>
      <c r="AL90" s="36"/>
      <c r="AM90" s="284" t="str">
        <f>IF(E20="","",E20)</f>
        <v>Kurečková</v>
      </c>
      <c r="AN90" s="285"/>
      <c r="AO90" s="285"/>
      <c r="AP90" s="285"/>
      <c r="AQ90" s="36"/>
      <c r="AR90" s="39"/>
      <c r="AS90" s="288"/>
      <c r="AT90" s="289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90"/>
      <c r="AT91" s="291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92" t="s">
        <v>61</v>
      </c>
      <c r="D92" s="293"/>
      <c r="E92" s="293"/>
      <c r="F92" s="293"/>
      <c r="G92" s="293"/>
      <c r="H92" s="73"/>
      <c r="I92" s="294" t="s">
        <v>62</v>
      </c>
      <c r="J92" s="293"/>
      <c r="K92" s="293"/>
      <c r="L92" s="293"/>
      <c r="M92" s="293"/>
      <c r="N92" s="293"/>
      <c r="O92" s="293"/>
      <c r="P92" s="293"/>
      <c r="Q92" s="293"/>
      <c r="R92" s="293"/>
      <c r="S92" s="293"/>
      <c r="T92" s="293"/>
      <c r="U92" s="293"/>
      <c r="V92" s="293"/>
      <c r="W92" s="293"/>
      <c r="X92" s="293"/>
      <c r="Y92" s="293"/>
      <c r="Z92" s="293"/>
      <c r="AA92" s="293"/>
      <c r="AB92" s="293"/>
      <c r="AC92" s="293"/>
      <c r="AD92" s="293"/>
      <c r="AE92" s="293"/>
      <c r="AF92" s="293"/>
      <c r="AG92" s="295" t="s">
        <v>63</v>
      </c>
      <c r="AH92" s="293"/>
      <c r="AI92" s="293"/>
      <c r="AJ92" s="293"/>
      <c r="AK92" s="293"/>
      <c r="AL92" s="293"/>
      <c r="AM92" s="293"/>
      <c r="AN92" s="294" t="s">
        <v>64</v>
      </c>
      <c r="AO92" s="293"/>
      <c r="AP92" s="296"/>
      <c r="AQ92" s="74" t="s">
        <v>65</v>
      </c>
      <c r="AR92" s="39"/>
      <c r="AS92" s="75" t="s">
        <v>66</v>
      </c>
      <c r="AT92" s="76" t="s">
        <v>67</v>
      </c>
      <c r="AU92" s="76" t="s">
        <v>68</v>
      </c>
      <c r="AV92" s="76" t="s">
        <v>69</v>
      </c>
      <c r="AW92" s="76" t="s">
        <v>70</v>
      </c>
      <c r="AX92" s="76" t="s">
        <v>71</v>
      </c>
      <c r="AY92" s="76" t="s">
        <v>72</v>
      </c>
      <c r="AZ92" s="76" t="s">
        <v>73</v>
      </c>
      <c r="BA92" s="76" t="s">
        <v>74</v>
      </c>
      <c r="BB92" s="76" t="s">
        <v>75</v>
      </c>
      <c r="BC92" s="76" t="s">
        <v>76</v>
      </c>
      <c r="BD92" s="77" t="s">
        <v>77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78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300">
        <f>ROUND(SUM(AG95:AG96),2)</f>
        <v>0</v>
      </c>
      <c r="AH94" s="300"/>
      <c r="AI94" s="300"/>
      <c r="AJ94" s="300"/>
      <c r="AK94" s="300"/>
      <c r="AL94" s="300"/>
      <c r="AM94" s="300"/>
      <c r="AN94" s="301">
        <f>SUM(AG94,AT94)</f>
        <v>0</v>
      </c>
      <c r="AO94" s="301"/>
      <c r="AP94" s="301"/>
      <c r="AQ94" s="85" t="s">
        <v>1</v>
      </c>
      <c r="AR94" s="86"/>
      <c r="AS94" s="87">
        <f>ROUND(SUM(AS95:AS96),2)</f>
        <v>0</v>
      </c>
      <c r="AT94" s="88">
        <f>ROUND(SUM(AV94:AW94),2)</f>
        <v>0</v>
      </c>
      <c r="AU94" s="89">
        <f>ROUND(SUM(AU95:AU96),5)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ROUND(SUM(AZ95:AZ96),2)</f>
        <v>0</v>
      </c>
      <c r="BA94" s="88">
        <f>ROUND(SUM(BA95:BA96),2)</f>
        <v>0</v>
      </c>
      <c r="BB94" s="88">
        <f>ROUND(SUM(BB95:BB96),2)</f>
        <v>0</v>
      </c>
      <c r="BC94" s="88">
        <f>ROUND(SUM(BC95:BC96),2)</f>
        <v>0</v>
      </c>
      <c r="BD94" s="90">
        <f>ROUND(SUM(BD95:BD96),2)</f>
        <v>0</v>
      </c>
      <c r="BS94" s="91" t="s">
        <v>79</v>
      </c>
      <c r="BT94" s="91" t="s">
        <v>80</v>
      </c>
      <c r="BU94" s="92" t="s">
        <v>81</v>
      </c>
      <c r="BV94" s="91" t="s">
        <v>82</v>
      </c>
      <c r="BW94" s="91" t="s">
        <v>5</v>
      </c>
      <c r="BX94" s="91" t="s">
        <v>83</v>
      </c>
      <c r="CL94" s="91" t="s">
        <v>1</v>
      </c>
    </row>
    <row r="95" spans="1:91" s="7" customFormat="1" ht="24.6" customHeight="1">
      <c r="A95" s="93" t="s">
        <v>84</v>
      </c>
      <c r="B95" s="94"/>
      <c r="C95" s="95"/>
      <c r="D95" s="299" t="s">
        <v>85</v>
      </c>
      <c r="E95" s="299"/>
      <c r="F95" s="299"/>
      <c r="G95" s="299"/>
      <c r="H95" s="299"/>
      <c r="I95" s="96"/>
      <c r="J95" s="299" t="s">
        <v>86</v>
      </c>
      <c r="K95" s="299"/>
      <c r="L95" s="299"/>
      <c r="M95" s="299"/>
      <c r="N95" s="299"/>
      <c r="O95" s="299"/>
      <c r="P95" s="299"/>
      <c r="Q95" s="299"/>
      <c r="R95" s="299"/>
      <c r="S95" s="299"/>
      <c r="T95" s="299"/>
      <c r="U95" s="299"/>
      <c r="V95" s="299"/>
      <c r="W95" s="299"/>
      <c r="X95" s="299"/>
      <c r="Y95" s="299"/>
      <c r="Z95" s="299"/>
      <c r="AA95" s="299"/>
      <c r="AB95" s="299"/>
      <c r="AC95" s="299"/>
      <c r="AD95" s="299"/>
      <c r="AE95" s="299"/>
      <c r="AF95" s="299"/>
      <c r="AG95" s="297">
        <f>'000 - 000 - Ostatní a ved...'!J30</f>
        <v>0</v>
      </c>
      <c r="AH95" s="298"/>
      <c r="AI95" s="298"/>
      <c r="AJ95" s="298"/>
      <c r="AK95" s="298"/>
      <c r="AL95" s="298"/>
      <c r="AM95" s="298"/>
      <c r="AN95" s="297">
        <f>SUM(AG95,AT95)</f>
        <v>0</v>
      </c>
      <c r="AO95" s="298"/>
      <c r="AP95" s="298"/>
      <c r="AQ95" s="97" t="s">
        <v>87</v>
      </c>
      <c r="AR95" s="98"/>
      <c r="AS95" s="99">
        <v>0</v>
      </c>
      <c r="AT95" s="100">
        <f>ROUND(SUM(AV95:AW95),2)</f>
        <v>0</v>
      </c>
      <c r="AU95" s="101">
        <f>'000 - 000 - Ostatní a ved...'!P122</f>
        <v>0</v>
      </c>
      <c r="AV95" s="100">
        <f>'000 - 000 - Ostatní a ved...'!J33</f>
        <v>0</v>
      </c>
      <c r="AW95" s="100">
        <f>'000 - 000 - Ostatní a ved...'!J34</f>
        <v>0</v>
      </c>
      <c r="AX95" s="100">
        <f>'000 - 000 - Ostatní a ved...'!J35</f>
        <v>0</v>
      </c>
      <c r="AY95" s="100">
        <f>'000 - 000 - Ostatní a ved...'!J36</f>
        <v>0</v>
      </c>
      <c r="AZ95" s="100">
        <f>'000 - 000 - Ostatní a ved...'!F33</f>
        <v>0</v>
      </c>
      <c r="BA95" s="100">
        <f>'000 - 000 - Ostatní a ved...'!F34</f>
        <v>0</v>
      </c>
      <c r="BB95" s="100">
        <f>'000 - 000 - Ostatní a ved...'!F35</f>
        <v>0</v>
      </c>
      <c r="BC95" s="100">
        <f>'000 - 000 - Ostatní a ved...'!F36</f>
        <v>0</v>
      </c>
      <c r="BD95" s="102">
        <f>'000 - 000 - Ostatní a ved...'!F37</f>
        <v>0</v>
      </c>
      <c r="BT95" s="103" t="s">
        <v>88</v>
      </c>
      <c r="BV95" s="103" t="s">
        <v>82</v>
      </c>
      <c r="BW95" s="103" t="s">
        <v>89</v>
      </c>
      <c r="BX95" s="103" t="s">
        <v>5</v>
      </c>
      <c r="CL95" s="103" t="s">
        <v>1</v>
      </c>
      <c r="CM95" s="103" t="s">
        <v>90</v>
      </c>
    </row>
    <row r="96" spans="1:91" s="7" customFormat="1" ht="14.45" customHeight="1">
      <c r="A96" s="93" t="s">
        <v>84</v>
      </c>
      <c r="B96" s="94"/>
      <c r="C96" s="95"/>
      <c r="D96" s="299" t="s">
        <v>91</v>
      </c>
      <c r="E96" s="299"/>
      <c r="F96" s="299"/>
      <c r="G96" s="299"/>
      <c r="H96" s="299"/>
      <c r="I96" s="96"/>
      <c r="J96" s="299" t="s">
        <v>92</v>
      </c>
      <c r="K96" s="299"/>
      <c r="L96" s="299"/>
      <c r="M96" s="299"/>
      <c r="N96" s="299"/>
      <c r="O96" s="299"/>
      <c r="P96" s="299"/>
      <c r="Q96" s="299"/>
      <c r="R96" s="299"/>
      <c r="S96" s="299"/>
      <c r="T96" s="299"/>
      <c r="U96" s="299"/>
      <c r="V96" s="299"/>
      <c r="W96" s="299"/>
      <c r="X96" s="299"/>
      <c r="Y96" s="299"/>
      <c r="Z96" s="299"/>
      <c r="AA96" s="299"/>
      <c r="AB96" s="299"/>
      <c r="AC96" s="299"/>
      <c r="AD96" s="299"/>
      <c r="AE96" s="299"/>
      <c r="AF96" s="299"/>
      <c r="AG96" s="297">
        <f>'SO - SO - Most ev.č. M7'!J30</f>
        <v>0</v>
      </c>
      <c r="AH96" s="298"/>
      <c r="AI96" s="298"/>
      <c r="AJ96" s="298"/>
      <c r="AK96" s="298"/>
      <c r="AL96" s="298"/>
      <c r="AM96" s="298"/>
      <c r="AN96" s="297">
        <f>SUM(AG96,AT96)</f>
        <v>0</v>
      </c>
      <c r="AO96" s="298"/>
      <c r="AP96" s="298"/>
      <c r="AQ96" s="97" t="s">
        <v>93</v>
      </c>
      <c r="AR96" s="98"/>
      <c r="AS96" s="104">
        <v>0</v>
      </c>
      <c r="AT96" s="105">
        <f>ROUND(SUM(AV96:AW96),2)</f>
        <v>0</v>
      </c>
      <c r="AU96" s="106">
        <f>'SO - SO - Most ev.č. M7'!P127</f>
        <v>0</v>
      </c>
      <c r="AV96" s="105">
        <f>'SO - SO - Most ev.č. M7'!J33</f>
        <v>0</v>
      </c>
      <c r="AW96" s="105">
        <f>'SO - SO - Most ev.č. M7'!J34</f>
        <v>0</v>
      </c>
      <c r="AX96" s="105">
        <f>'SO - SO - Most ev.č. M7'!J35</f>
        <v>0</v>
      </c>
      <c r="AY96" s="105">
        <f>'SO - SO - Most ev.č. M7'!J36</f>
        <v>0</v>
      </c>
      <c r="AZ96" s="105">
        <f>'SO - SO - Most ev.č. M7'!F33</f>
        <v>0</v>
      </c>
      <c r="BA96" s="105">
        <f>'SO - SO - Most ev.č. M7'!F34</f>
        <v>0</v>
      </c>
      <c r="BB96" s="105">
        <f>'SO - SO - Most ev.č. M7'!F35</f>
        <v>0</v>
      </c>
      <c r="BC96" s="105">
        <f>'SO - SO - Most ev.č. M7'!F36</f>
        <v>0</v>
      </c>
      <c r="BD96" s="107">
        <f>'SO - SO - Most ev.č. M7'!F37</f>
        <v>0</v>
      </c>
      <c r="BT96" s="103" t="s">
        <v>88</v>
      </c>
      <c r="BV96" s="103" t="s">
        <v>82</v>
      </c>
      <c r="BW96" s="103" t="s">
        <v>94</v>
      </c>
      <c r="BX96" s="103" t="s">
        <v>5</v>
      </c>
      <c r="CL96" s="103" t="s">
        <v>1</v>
      </c>
      <c r="CM96" s="103" t="s">
        <v>90</v>
      </c>
    </row>
    <row r="97" spans="1:57" s="2" customFormat="1" ht="30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9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  <row r="98" spans="1:57" s="2" customFormat="1" ht="6.95" customHeight="1">
      <c r="A98" s="34"/>
      <c r="B98" s="54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39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</sheetData>
  <sheetProtection algorithmName="SHA-512" hashValue="Xo9hP8qYipfLcr/b1QDBONjQid+L3j14koj+F2I1jyY2wmDJJwpv8K3ELqFCnQOfydE+/y7tJr3cNZbjwEQkxA==" saltValue="6M1f9XzfgR9LLtxN2qhHwDbTc/i8wT6tVIvgEcz0r0otAwTNib1j7FyQzJIXRePqd75gh9DCRtGygl/mFcsfiw==" spinCount="100000" sheet="1" objects="1" scenarios="1" formatColumns="0" formatRows="0"/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00 - 000 - Ostatní a ved...'!C2" display="/"/>
    <hyperlink ref="A96" location="'SO - SO - Most ev.č. M7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5"/>
  <sheetViews>
    <sheetView showGridLines="0" tabSelected="1" workbookViewId="0" topLeftCell="A101"/>
  </sheetViews>
  <sheetFormatPr defaultColWidth="9.140625" defaultRowHeight="12"/>
  <cols>
    <col min="1" max="1" width="7.140625" style="1" customWidth="1"/>
    <col min="2" max="2" width="1.421875" style="1" customWidth="1"/>
    <col min="3" max="3" width="3.421875" style="1" customWidth="1"/>
    <col min="4" max="4" width="3.7109375" style="1" customWidth="1"/>
    <col min="5" max="5" width="14.7109375" style="1" customWidth="1"/>
    <col min="6" max="6" width="43.421875" style="1" customWidth="1"/>
    <col min="7" max="7" width="6.00390625" style="1" customWidth="1"/>
    <col min="8" max="8" width="9.8515625" style="1" customWidth="1"/>
    <col min="9" max="9" width="17.28125" style="108" customWidth="1"/>
    <col min="10" max="11" width="17.28125" style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421875" style="1" customWidth="1"/>
    <col min="23" max="23" width="14.00390625" style="1" customWidth="1"/>
    <col min="24" max="24" width="10.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5" customHeight="1">
      <c r="I2" s="108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7" t="s">
        <v>89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20"/>
      <c r="AT3" s="17" t="s">
        <v>90</v>
      </c>
    </row>
    <row r="4" spans="2:46" s="1" customFormat="1" ht="24.95" customHeight="1">
      <c r="B4" s="20"/>
      <c r="D4" s="112" t="s">
        <v>95</v>
      </c>
      <c r="I4" s="108"/>
      <c r="L4" s="20"/>
      <c r="M4" s="113" t="s">
        <v>10</v>
      </c>
      <c r="AT4" s="17" t="s">
        <v>4</v>
      </c>
    </row>
    <row r="5" spans="2:12" s="1" customFormat="1" ht="6.95" customHeight="1">
      <c r="B5" s="20"/>
      <c r="I5" s="108"/>
      <c r="L5" s="20"/>
    </row>
    <row r="6" spans="2:12" s="1" customFormat="1" ht="12" customHeight="1">
      <c r="B6" s="20"/>
      <c r="D6" s="114" t="s">
        <v>16</v>
      </c>
      <c r="I6" s="108"/>
      <c r="L6" s="20"/>
    </row>
    <row r="7" spans="2:12" s="1" customFormat="1" ht="24" customHeight="1">
      <c r="B7" s="20"/>
      <c r="E7" s="303" t="str">
        <f>'Rekapitulace stavby'!K6</f>
        <v>Stavební údržba mostu ev.č. M7 na ul. V Olšině v Petřvaldu</v>
      </c>
      <c r="F7" s="304"/>
      <c r="G7" s="304"/>
      <c r="H7" s="304"/>
      <c r="I7" s="108"/>
      <c r="L7" s="20"/>
    </row>
    <row r="8" spans="1:31" s="2" customFormat="1" ht="12" customHeight="1">
      <c r="A8" s="34"/>
      <c r="B8" s="39"/>
      <c r="C8" s="34"/>
      <c r="D8" s="114" t="s">
        <v>96</v>
      </c>
      <c r="E8" s="34"/>
      <c r="F8" s="34"/>
      <c r="G8" s="34"/>
      <c r="H8" s="34"/>
      <c r="I8" s="115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4.45" customHeight="1">
      <c r="A9" s="34"/>
      <c r="B9" s="39"/>
      <c r="C9" s="34"/>
      <c r="D9" s="34"/>
      <c r="E9" s="305" t="s">
        <v>97</v>
      </c>
      <c r="F9" s="306"/>
      <c r="G9" s="306"/>
      <c r="H9" s="306"/>
      <c r="I9" s="115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115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4" t="s">
        <v>18</v>
      </c>
      <c r="E11" s="34"/>
      <c r="F11" s="116" t="s">
        <v>1</v>
      </c>
      <c r="G11" s="34"/>
      <c r="H11" s="34"/>
      <c r="I11" s="117" t="s">
        <v>19</v>
      </c>
      <c r="J11" s="116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4" t="s">
        <v>20</v>
      </c>
      <c r="E12" s="34"/>
      <c r="F12" s="116" t="s">
        <v>21</v>
      </c>
      <c r="G12" s="34"/>
      <c r="H12" s="34"/>
      <c r="I12" s="117" t="s">
        <v>22</v>
      </c>
      <c r="J12" s="118" t="str">
        <f>'Rekapitulace stavby'!AN8</f>
        <v>15. 12. 2020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115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4" t="s">
        <v>24</v>
      </c>
      <c r="E14" s="34"/>
      <c r="F14" s="34"/>
      <c r="G14" s="34"/>
      <c r="H14" s="34"/>
      <c r="I14" s="117" t="s">
        <v>25</v>
      </c>
      <c r="J14" s="116" t="s">
        <v>26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6" t="s">
        <v>27</v>
      </c>
      <c r="F15" s="34"/>
      <c r="G15" s="34"/>
      <c r="H15" s="34"/>
      <c r="I15" s="117" t="s">
        <v>28</v>
      </c>
      <c r="J15" s="116" t="s">
        <v>29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115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4" t="s">
        <v>30</v>
      </c>
      <c r="E17" s="34"/>
      <c r="F17" s="34"/>
      <c r="G17" s="34"/>
      <c r="H17" s="34"/>
      <c r="I17" s="117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07" t="str">
        <f>'Rekapitulace stavby'!E14</f>
        <v>Vyplň údaj</v>
      </c>
      <c r="F18" s="308"/>
      <c r="G18" s="308"/>
      <c r="H18" s="308"/>
      <c r="I18" s="117" t="s">
        <v>28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115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4" t="s">
        <v>32</v>
      </c>
      <c r="E20" s="34"/>
      <c r="F20" s="34"/>
      <c r="G20" s="34"/>
      <c r="H20" s="34"/>
      <c r="I20" s="117" t="s">
        <v>25</v>
      </c>
      <c r="J20" s="116" t="s">
        <v>33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6" t="s">
        <v>34</v>
      </c>
      <c r="F21" s="34"/>
      <c r="G21" s="34"/>
      <c r="H21" s="34"/>
      <c r="I21" s="117" t="s">
        <v>28</v>
      </c>
      <c r="J21" s="116" t="s">
        <v>35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115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4" t="s">
        <v>37</v>
      </c>
      <c r="E23" s="34"/>
      <c r="F23" s="34"/>
      <c r="G23" s="34"/>
      <c r="H23" s="34"/>
      <c r="I23" s="117" t="s">
        <v>25</v>
      </c>
      <c r="J23" s="116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6" t="s">
        <v>38</v>
      </c>
      <c r="F24" s="34"/>
      <c r="G24" s="34"/>
      <c r="H24" s="34"/>
      <c r="I24" s="117" t="s">
        <v>28</v>
      </c>
      <c r="J24" s="116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115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4" t="s">
        <v>39</v>
      </c>
      <c r="E26" s="34"/>
      <c r="F26" s="34"/>
      <c r="G26" s="34"/>
      <c r="H26" s="34"/>
      <c r="I26" s="115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5" customHeight="1">
      <c r="A27" s="119"/>
      <c r="B27" s="120"/>
      <c r="C27" s="119"/>
      <c r="D27" s="119"/>
      <c r="E27" s="309" t="s">
        <v>1</v>
      </c>
      <c r="F27" s="309"/>
      <c r="G27" s="309"/>
      <c r="H27" s="309"/>
      <c r="I27" s="121"/>
      <c r="J27" s="119"/>
      <c r="K27" s="119"/>
      <c r="L27" s="122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115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3"/>
      <c r="E29" s="123"/>
      <c r="F29" s="123"/>
      <c r="G29" s="123"/>
      <c r="H29" s="123"/>
      <c r="I29" s="124"/>
      <c r="J29" s="123"/>
      <c r="K29" s="123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40</v>
      </c>
      <c r="E30" s="34"/>
      <c r="F30" s="34"/>
      <c r="G30" s="34"/>
      <c r="H30" s="34"/>
      <c r="I30" s="115"/>
      <c r="J30" s="126">
        <f>ROUND(J122,2)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3"/>
      <c r="E31" s="123"/>
      <c r="F31" s="123"/>
      <c r="G31" s="123"/>
      <c r="H31" s="123"/>
      <c r="I31" s="124"/>
      <c r="J31" s="123"/>
      <c r="K31" s="123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7" t="s">
        <v>42</v>
      </c>
      <c r="G32" s="34"/>
      <c r="H32" s="34"/>
      <c r="I32" s="128" t="s">
        <v>41</v>
      </c>
      <c r="J32" s="127" t="s">
        <v>43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9" t="s">
        <v>44</v>
      </c>
      <c r="E33" s="114" t="s">
        <v>45</v>
      </c>
      <c r="F33" s="130">
        <f>ROUND((SUM(BE122:BE164)),2)</f>
        <v>0</v>
      </c>
      <c r="G33" s="34"/>
      <c r="H33" s="34"/>
      <c r="I33" s="131">
        <v>0.21</v>
      </c>
      <c r="J33" s="130">
        <f>ROUND(((SUM(BE122:BE164))*I33),2)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4" t="s">
        <v>46</v>
      </c>
      <c r="F34" s="130">
        <f>ROUND((SUM(BF122:BF164)),2)</f>
        <v>0</v>
      </c>
      <c r="G34" s="34"/>
      <c r="H34" s="34"/>
      <c r="I34" s="131">
        <v>0.15</v>
      </c>
      <c r="J34" s="130">
        <f>ROUND(((SUM(BF122:BF164))*I34),2)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4" t="s">
        <v>47</v>
      </c>
      <c r="F35" s="130">
        <f>ROUND((SUM(BG122:BG164)),2)</f>
        <v>0</v>
      </c>
      <c r="G35" s="34"/>
      <c r="H35" s="34"/>
      <c r="I35" s="131">
        <v>0.21</v>
      </c>
      <c r="J35" s="130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4" t="s">
        <v>48</v>
      </c>
      <c r="F36" s="130">
        <f>ROUND((SUM(BH122:BH164)),2)</f>
        <v>0</v>
      </c>
      <c r="G36" s="34"/>
      <c r="H36" s="34"/>
      <c r="I36" s="131">
        <v>0.15</v>
      </c>
      <c r="J36" s="130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4" t="s">
        <v>49</v>
      </c>
      <c r="F37" s="130">
        <f>ROUND((SUM(BI122:BI164)),2)</f>
        <v>0</v>
      </c>
      <c r="G37" s="34"/>
      <c r="H37" s="34"/>
      <c r="I37" s="131">
        <v>0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115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2"/>
      <c r="D39" s="133" t="s">
        <v>50</v>
      </c>
      <c r="E39" s="134"/>
      <c r="F39" s="134"/>
      <c r="G39" s="135" t="s">
        <v>51</v>
      </c>
      <c r="H39" s="136" t="s">
        <v>52</v>
      </c>
      <c r="I39" s="137"/>
      <c r="J39" s="138">
        <f>SUM(J30:J37)</f>
        <v>0</v>
      </c>
      <c r="K39" s="139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115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I41" s="108"/>
      <c r="L41" s="20"/>
    </row>
    <row r="42" spans="2:12" s="1" customFormat="1" ht="14.45" customHeight="1">
      <c r="B42" s="20"/>
      <c r="I42" s="108"/>
      <c r="L42" s="20"/>
    </row>
    <row r="43" spans="2:12" s="1" customFormat="1" ht="14.45" customHeight="1">
      <c r="B43" s="20"/>
      <c r="I43" s="108"/>
      <c r="L43" s="20"/>
    </row>
    <row r="44" spans="2:12" s="1" customFormat="1" ht="14.45" customHeight="1">
      <c r="B44" s="20"/>
      <c r="I44" s="108"/>
      <c r="L44" s="20"/>
    </row>
    <row r="45" spans="2:12" s="1" customFormat="1" ht="14.45" customHeight="1">
      <c r="B45" s="20"/>
      <c r="I45" s="108"/>
      <c r="L45" s="20"/>
    </row>
    <row r="46" spans="2:12" s="1" customFormat="1" ht="14.45" customHeight="1">
      <c r="B46" s="20"/>
      <c r="I46" s="108"/>
      <c r="L46" s="20"/>
    </row>
    <row r="47" spans="2:12" s="1" customFormat="1" ht="14.45" customHeight="1">
      <c r="B47" s="20"/>
      <c r="I47" s="108"/>
      <c r="L47" s="20"/>
    </row>
    <row r="48" spans="2:12" s="1" customFormat="1" ht="14.45" customHeight="1">
      <c r="B48" s="20"/>
      <c r="I48" s="108"/>
      <c r="L48" s="20"/>
    </row>
    <row r="49" spans="2:12" s="1" customFormat="1" ht="14.45" customHeight="1">
      <c r="B49" s="20"/>
      <c r="I49" s="108"/>
      <c r="L49" s="20"/>
    </row>
    <row r="50" spans="2:12" s="2" customFormat="1" ht="14.45" customHeight="1">
      <c r="B50" s="51"/>
      <c r="D50" s="140" t="s">
        <v>53</v>
      </c>
      <c r="E50" s="141"/>
      <c r="F50" s="141"/>
      <c r="G50" s="140" t="s">
        <v>54</v>
      </c>
      <c r="H50" s="141"/>
      <c r="I50" s="142"/>
      <c r="J50" s="141"/>
      <c r="K50" s="141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3" t="s">
        <v>55</v>
      </c>
      <c r="E61" s="144"/>
      <c r="F61" s="145" t="s">
        <v>56</v>
      </c>
      <c r="G61" s="143" t="s">
        <v>55</v>
      </c>
      <c r="H61" s="144"/>
      <c r="I61" s="146"/>
      <c r="J61" s="147" t="s">
        <v>56</v>
      </c>
      <c r="K61" s="144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40" t="s">
        <v>57</v>
      </c>
      <c r="E65" s="148"/>
      <c r="F65" s="148"/>
      <c r="G65" s="140" t="s">
        <v>58</v>
      </c>
      <c r="H65" s="148"/>
      <c r="I65" s="149"/>
      <c r="J65" s="148"/>
      <c r="K65" s="14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3" t="s">
        <v>55</v>
      </c>
      <c r="E76" s="144"/>
      <c r="F76" s="145" t="s">
        <v>56</v>
      </c>
      <c r="G76" s="143" t="s">
        <v>55</v>
      </c>
      <c r="H76" s="144"/>
      <c r="I76" s="146"/>
      <c r="J76" s="147" t="s">
        <v>56</v>
      </c>
      <c r="K76" s="144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0"/>
      <c r="C77" s="151"/>
      <c r="D77" s="151"/>
      <c r="E77" s="151"/>
      <c r="F77" s="151"/>
      <c r="G77" s="151"/>
      <c r="H77" s="151"/>
      <c r="I77" s="152"/>
      <c r="J77" s="151"/>
      <c r="K77" s="151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3"/>
      <c r="C81" s="154"/>
      <c r="D81" s="154"/>
      <c r="E81" s="154"/>
      <c r="F81" s="154"/>
      <c r="G81" s="154"/>
      <c r="H81" s="154"/>
      <c r="I81" s="155"/>
      <c r="J81" s="154"/>
      <c r="K81" s="154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98</v>
      </c>
      <c r="D82" s="36"/>
      <c r="E82" s="36"/>
      <c r="F82" s="36"/>
      <c r="G82" s="36"/>
      <c r="H82" s="36"/>
      <c r="I82" s="115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15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15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4" customHeight="1">
      <c r="A85" s="34"/>
      <c r="B85" s="35"/>
      <c r="C85" s="36"/>
      <c r="D85" s="36"/>
      <c r="E85" s="310" t="str">
        <f>E7</f>
        <v>Stavební údržba mostu ev.č. M7 na ul. V Olšině v Petřvaldu</v>
      </c>
      <c r="F85" s="311"/>
      <c r="G85" s="311"/>
      <c r="H85" s="311"/>
      <c r="I85" s="115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96</v>
      </c>
      <c r="D86" s="36"/>
      <c r="E86" s="36"/>
      <c r="F86" s="36"/>
      <c r="G86" s="36"/>
      <c r="H86" s="36"/>
      <c r="I86" s="115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4.45" customHeight="1">
      <c r="A87" s="34"/>
      <c r="B87" s="35"/>
      <c r="C87" s="36"/>
      <c r="D87" s="36"/>
      <c r="E87" s="281" t="str">
        <f>E9</f>
        <v>000 - 000 - Ostatní a vedlejší náklady</v>
      </c>
      <c r="F87" s="312"/>
      <c r="G87" s="312"/>
      <c r="H87" s="312"/>
      <c r="I87" s="115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115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117" t="s">
        <v>22</v>
      </c>
      <c r="J89" s="66" t="str">
        <f>IF(J12="","",J12)</f>
        <v>15. 12. 2020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15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40.9" customHeight="1">
      <c r="A91" s="34"/>
      <c r="B91" s="35"/>
      <c r="C91" s="29" t="s">
        <v>24</v>
      </c>
      <c r="D91" s="36"/>
      <c r="E91" s="36"/>
      <c r="F91" s="27" t="str">
        <f>E15</f>
        <v>Město Petřvald</v>
      </c>
      <c r="G91" s="36"/>
      <c r="H91" s="36"/>
      <c r="I91" s="117" t="s">
        <v>32</v>
      </c>
      <c r="J91" s="32" t="str">
        <f>E21</f>
        <v>Ing. Pavel Kurečka MOSTY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6" customHeight="1">
      <c r="A92" s="34"/>
      <c r="B92" s="35"/>
      <c r="C92" s="29" t="s">
        <v>30</v>
      </c>
      <c r="D92" s="36"/>
      <c r="E92" s="36"/>
      <c r="F92" s="27" t="str">
        <f>IF(E18="","",E18)</f>
        <v>Vyplň údaj</v>
      </c>
      <c r="G92" s="36"/>
      <c r="H92" s="36"/>
      <c r="I92" s="117" t="s">
        <v>37</v>
      </c>
      <c r="J92" s="32" t="str">
        <f>E24</f>
        <v>Kurečková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15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56" t="s">
        <v>99</v>
      </c>
      <c r="D94" s="157"/>
      <c r="E94" s="157"/>
      <c r="F94" s="157"/>
      <c r="G94" s="157"/>
      <c r="H94" s="157"/>
      <c r="I94" s="158"/>
      <c r="J94" s="159" t="s">
        <v>100</v>
      </c>
      <c r="K94" s="157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15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60" t="s">
        <v>101</v>
      </c>
      <c r="D96" s="36"/>
      <c r="E96" s="36"/>
      <c r="F96" s="36"/>
      <c r="G96" s="36"/>
      <c r="H96" s="36"/>
      <c r="I96" s="115"/>
      <c r="J96" s="84">
        <f>J122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102</v>
      </c>
    </row>
    <row r="97" spans="2:12" s="9" customFormat="1" ht="24.95" customHeight="1">
      <c r="B97" s="161"/>
      <c r="C97" s="162"/>
      <c r="D97" s="163" t="s">
        <v>103</v>
      </c>
      <c r="E97" s="164"/>
      <c r="F97" s="164"/>
      <c r="G97" s="164"/>
      <c r="H97" s="164"/>
      <c r="I97" s="165"/>
      <c r="J97" s="166">
        <f>J123</f>
        <v>0</v>
      </c>
      <c r="K97" s="162"/>
      <c r="L97" s="167"/>
    </row>
    <row r="98" spans="2:12" s="10" customFormat="1" ht="19.9" customHeight="1">
      <c r="B98" s="168"/>
      <c r="C98" s="169"/>
      <c r="D98" s="170" t="s">
        <v>104</v>
      </c>
      <c r="E98" s="171"/>
      <c r="F98" s="171"/>
      <c r="G98" s="171"/>
      <c r="H98" s="171"/>
      <c r="I98" s="172"/>
      <c r="J98" s="173">
        <f>J124</f>
        <v>0</v>
      </c>
      <c r="K98" s="169"/>
      <c r="L98" s="174"/>
    </row>
    <row r="99" spans="2:12" s="10" customFormat="1" ht="19.9" customHeight="1">
      <c r="B99" s="168"/>
      <c r="C99" s="169"/>
      <c r="D99" s="170" t="s">
        <v>105</v>
      </c>
      <c r="E99" s="171"/>
      <c r="F99" s="171"/>
      <c r="G99" s="171"/>
      <c r="H99" s="171"/>
      <c r="I99" s="172"/>
      <c r="J99" s="173">
        <f>J131</f>
        <v>0</v>
      </c>
      <c r="K99" s="169"/>
      <c r="L99" s="174"/>
    </row>
    <row r="100" spans="2:12" s="10" customFormat="1" ht="19.9" customHeight="1">
      <c r="B100" s="168"/>
      <c r="C100" s="169"/>
      <c r="D100" s="170" t="s">
        <v>106</v>
      </c>
      <c r="E100" s="171"/>
      <c r="F100" s="171"/>
      <c r="G100" s="171"/>
      <c r="H100" s="171"/>
      <c r="I100" s="172"/>
      <c r="J100" s="173">
        <f>J138</f>
        <v>0</v>
      </c>
      <c r="K100" s="169"/>
      <c r="L100" s="174"/>
    </row>
    <row r="101" spans="2:12" s="10" customFormat="1" ht="19.9" customHeight="1">
      <c r="B101" s="168"/>
      <c r="C101" s="169"/>
      <c r="D101" s="170" t="s">
        <v>107</v>
      </c>
      <c r="E101" s="171"/>
      <c r="F101" s="171"/>
      <c r="G101" s="171"/>
      <c r="H101" s="171"/>
      <c r="I101" s="172"/>
      <c r="J101" s="173">
        <f>J148</f>
        <v>0</v>
      </c>
      <c r="K101" s="169"/>
      <c r="L101" s="174"/>
    </row>
    <row r="102" spans="2:12" s="10" customFormat="1" ht="19.9" customHeight="1">
      <c r="B102" s="168"/>
      <c r="C102" s="169"/>
      <c r="D102" s="170" t="s">
        <v>108</v>
      </c>
      <c r="E102" s="171"/>
      <c r="F102" s="171"/>
      <c r="G102" s="171"/>
      <c r="H102" s="171"/>
      <c r="I102" s="172"/>
      <c r="J102" s="173">
        <f>J158</f>
        <v>0</v>
      </c>
      <c r="K102" s="169"/>
      <c r="L102" s="174"/>
    </row>
    <row r="103" spans="1:31" s="2" customFormat="1" ht="21.75" customHeight="1">
      <c r="A103" s="34"/>
      <c r="B103" s="35"/>
      <c r="C103" s="36"/>
      <c r="D103" s="36"/>
      <c r="E103" s="36"/>
      <c r="F103" s="36"/>
      <c r="G103" s="36"/>
      <c r="H103" s="36"/>
      <c r="I103" s="115"/>
      <c r="J103" s="36"/>
      <c r="K103" s="36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6.95" customHeight="1">
      <c r="A104" s="34"/>
      <c r="B104" s="54"/>
      <c r="C104" s="55"/>
      <c r="D104" s="55"/>
      <c r="E104" s="55"/>
      <c r="F104" s="55"/>
      <c r="G104" s="55"/>
      <c r="H104" s="55"/>
      <c r="I104" s="152"/>
      <c r="J104" s="55"/>
      <c r="K104" s="55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8" spans="1:31" s="2" customFormat="1" ht="6.95" customHeight="1">
      <c r="A108" s="34"/>
      <c r="B108" s="56"/>
      <c r="C108" s="57"/>
      <c r="D108" s="57"/>
      <c r="E108" s="57"/>
      <c r="F108" s="57"/>
      <c r="G108" s="57"/>
      <c r="H108" s="57"/>
      <c r="I108" s="155"/>
      <c r="J108" s="57"/>
      <c r="K108" s="57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24.95" customHeight="1">
      <c r="A109" s="34"/>
      <c r="B109" s="35"/>
      <c r="C109" s="23" t="s">
        <v>109</v>
      </c>
      <c r="D109" s="36"/>
      <c r="E109" s="36"/>
      <c r="F109" s="36"/>
      <c r="G109" s="36"/>
      <c r="H109" s="36"/>
      <c r="I109" s="115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35"/>
      <c r="C110" s="36"/>
      <c r="D110" s="36"/>
      <c r="E110" s="36"/>
      <c r="F110" s="36"/>
      <c r="G110" s="36"/>
      <c r="H110" s="36"/>
      <c r="I110" s="115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16</v>
      </c>
      <c r="D111" s="36"/>
      <c r="E111" s="36"/>
      <c r="F111" s="36"/>
      <c r="G111" s="36"/>
      <c r="H111" s="36"/>
      <c r="I111" s="115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24" customHeight="1">
      <c r="A112" s="34"/>
      <c r="B112" s="35"/>
      <c r="C112" s="36"/>
      <c r="D112" s="36"/>
      <c r="E112" s="310" t="str">
        <f>E7</f>
        <v>Stavební údržba mostu ev.č. M7 na ul. V Olšině v Petřvaldu</v>
      </c>
      <c r="F112" s="311"/>
      <c r="G112" s="311"/>
      <c r="H112" s="311"/>
      <c r="I112" s="115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96</v>
      </c>
      <c r="D113" s="36"/>
      <c r="E113" s="36"/>
      <c r="F113" s="36"/>
      <c r="G113" s="36"/>
      <c r="H113" s="36"/>
      <c r="I113" s="115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4.45" customHeight="1">
      <c r="A114" s="34"/>
      <c r="B114" s="35"/>
      <c r="C114" s="36"/>
      <c r="D114" s="36"/>
      <c r="E114" s="281" t="str">
        <f>E9</f>
        <v>000 - 000 - Ostatní a vedlejší náklady</v>
      </c>
      <c r="F114" s="312"/>
      <c r="G114" s="312"/>
      <c r="H114" s="312"/>
      <c r="I114" s="115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115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20</v>
      </c>
      <c r="D116" s="36"/>
      <c r="E116" s="36"/>
      <c r="F116" s="27" t="str">
        <f>F12</f>
        <v xml:space="preserve"> </v>
      </c>
      <c r="G116" s="36"/>
      <c r="H116" s="36"/>
      <c r="I116" s="117" t="s">
        <v>22</v>
      </c>
      <c r="J116" s="66" t="str">
        <f>IF(J12="","",J12)</f>
        <v>15. 12. 2020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115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40.9" customHeight="1">
      <c r="A118" s="34"/>
      <c r="B118" s="35"/>
      <c r="C118" s="29" t="s">
        <v>24</v>
      </c>
      <c r="D118" s="36"/>
      <c r="E118" s="36"/>
      <c r="F118" s="27" t="str">
        <f>E15</f>
        <v>Město Petřvald</v>
      </c>
      <c r="G118" s="36"/>
      <c r="H118" s="36"/>
      <c r="I118" s="117" t="s">
        <v>32</v>
      </c>
      <c r="J118" s="32" t="str">
        <f>E21</f>
        <v>Ing. Pavel Kurečka MOSTY s.r.o.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6" customHeight="1">
      <c r="A119" s="34"/>
      <c r="B119" s="35"/>
      <c r="C119" s="29" t="s">
        <v>30</v>
      </c>
      <c r="D119" s="36"/>
      <c r="E119" s="36"/>
      <c r="F119" s="27" t="str">
        <f>IF(E18="","",E18)</f>
        <v>Vyplň údaj</v>
      </c>
      <c r="G119" s="36"/>
      <c r="H119" s="36"/>
      <c r="I119" s="117" t="s">
        <v>37</v>
      </c>
      <c r="J119" s="32" t="str">
        <f>E24</f>
        <v>Kurečková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0.35" customHeight="1">
      <c r="A120" s="34"/>
      <c r="B120" s="35"/>
      <c r="C120" s="36"/>
      <c r="D120" s="36"/>
      <c r="E120" s="36"/>
      <c r="F120" s="36"/>
      <c r="G120" s="36"/>
      <c r="H120" s="36"/>
      <c r="I120" s="115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11" customFormat="1" ht="29.25" customHeight="1">
      <c r="A121" s="175"/>
      <c r="B121" s="176"/>
      <c r="C121" s="177" t="s">
        <v>110</v>
      </c>
      <c r="D121" s="178" t="s">
        <v>65</v>
      </c>
      <c r="E121" s="178" t="s">
        <v>61</v>
      </c>
      <c r="F121" s="178" t="s">
        <v>62</v>
      </c>
      <c r="G121" s="178" t="s">
        <v>111</v>
      </c>
      <c r="H121" s="178" t="s">
        <v>112</v>
      </c>
      <c r="I121" s="179" t="s">
        <v>113</v>
      </c>
      <c r="J121" s="178" t="s">
        <v>100</v>
      </c>
      <c r="K121" s="180" t="s">
        <v>114</v>
      </c>
      <c r="L121" s="181"/>
      <c r="M121" s="75" t="s">
        <v>1</v>
      </c>
      <c r="N121" s="76" t="s">
        <v>44</v>
      </c>
      <c r="O121" s="76" t="s">
        <v>115</v>
      </c>
      <c r="P121" s="76" t="s">
        <v>116</v>
      </c>
      <c r="Q121" s="76" t="s">
        <v>117</v>
      </c>
      <c r="R121" s="76" t="s">
        <v>118</v>
      </c>
      <c r="S121" s="76" t="s">
        <v>119</v>
      </c>
      <c r="T121" s="77" t="s">
        <v>120</v>
      </c>
      <c r="U121" s="175"/>
      <c r="V121" s="175"/>
      <c r="W121" s="175"/>
      <c r="X121" s="175"/>
      <c r="Y121" s="175"/>
      <c r="Z121" s="175"/>
      <c r="AA121" s="175"/>
      <c r="AB121" s="175"/>
      <c r="AC121" s="175"/>
      <c r="AD121" s="175"/>
      <c r="AE121" s="175"/>
    </row>
    <row r="122" spans="1:63" s="2" customFormat="1" ht="22.9" customHeight="1">
      <c r="A122" s="34"/>
      <c r="B122" s="35"/>
      <c r="C122" s="82" t="s">
        <v>121</v>
      </c>
      <c r="D122" s="36"/>
      <c r="E122" s="36"/>
      <c r="F122" s="36"/>
      <c r="G122" s="36"/>
      <c r="H122" s="36"/>
      <c r="I122" s="115"/>
      <c r="J122" s="182">
        <f>BK122</f>
        <v>0</v>
      </c>
      <c r="K122" s="36"/>
      <c r="L122" s="39"/>
      <c r="M122" s="78"/>
      <c r="N122" s="183"/>
      <c r="O122" s="79"/>
      <c r="P122" s="184">
        <f>P123</f>
        <v>0</v>
      </c>
      <c r="Q122" s="79"/>
      <c r="R122" s="184">
        <f>R123</f>
        <v>0</v>
      </c>
      <c r="S122" s="79"/>
      <c r="T122" s="185">
        <f>T123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79</v>
      </c>
      <c r="AU122" s="17" t="s">
        <v>102</v>
      </c>
      <c r="BK122" s="186">
        <f>BK123</f>
        <v>0</v>
      </c>
    </row>
    <row r="123" spans="2:63" s="12" customFormat="1" ht="25.9" customHeight="1">
      <c r="B123" s="187"/>
      <c r="C123" s="188"/>
      <c r="D123" s="189" t="s">
        <v>79</v>
      </c>
      <c r="E123" s="190" t="s">
        <v>122</v>
      </c>
      <c r="F123" s="190" t="s">
        <v>123</v>
      </c>
      <c r="G123" s="188"/>
      <c r="H123" s="188"/>
      <c r="I123" s="191"/>
      <c r="J123" s="192">
        <f>BK123</f>
        <v>0</v>
      </c>
      <c r="K123" s="188"/>
      <c r="L123" s="193"/>
      <c r="M123" s="194"/>
      <c r="N123" s="195"/>
      <c r="O123" s="195"/>
      <c r="P123" s="196">
        <f>P124+P131+P138+P148+P158</f>
        <v>0</v>
      </c>
      <c r="Q123" s="195"/>
      <c r="R123" s="196">
        <f>R124+R131+R138+R148+R158</f>
        <v>0</v>
      </c>
      <c r="S123" s="195"/>
      <c r="T123" s="197">
        <f>T124+T131+T138+T148+T158</f>
        <v>0</v>
      </c>
      <c r="AR123" s="198" t="s">
        <v>124</v>
      </c>
      <c r="AT123" s="199" t="s">
        <v>79</v>
      </c>
      <c r="AU123" s="199" t="s">
        <v>80</v>
      </c>
      <c r="AY123" s="198" t="s">
        <v>125</v>
      </c>
      <c r="BK123" s="200">
        <f>BK124+BK131+BK138+BK148+BK158</f>
        <v>0</v>
      </c>
    </row>
    <row r="124" spans="2:63" s="12" customFormat="1" ht="22.9" customHeight="1">
      <c r="B124" s="187"/>
      <c r="C124" s="188"/>
      <c r="D124" s="189" t="s">
        <v>79</v>
      </c>
      <c r="E124" s="201" t="s">
        <v>126</v>
      </c>
      <c r="F124" s="201" t="s">
        <v>127</v>
      </c>
      <c r="G124" s="188"/>
      <c r="H124" s="188"/>
      <c r="I124" s="191"/>
      <c r="J124" s="202">
        <f>BK124</f>
        <v>0</v>
      </c>
      <c r="K124" s="188"/>
      <c r="L124" s="193"/>
      <c r="M124" s="194"/>
      <c r="N124" s="195"/>
      <c r="O124" s="195"/>
      <c r="P124" s="196">
        <f>SUM(P125:P130)</f>
        <v>0</v>
      </c>
      <c r="Q124" s="195"/>
      <c r="R124" s="196">
        <f>SUM(R125:R130)</f>
        <v>0</v>
      </c>
      <c r="S124" s="195"/>
      <c r="T124" s="197">
        <f>SUM(T125:T130)</f>
        <v>0</v>
      </c>
      <c r="AR124" s="198" t="s">
        <v>124</v>
      </c>
      <c r="AT124" s="199" t="s">
        <v>79</v>
      </c>
      <c r="AU124" s="199" t="s">
        <v>88</v>
      </c>
      <c r="AY124" s="198" t="s">
        <v>125</v>
      </c>
      <c r="BK124" s="200">
        <f>SUM(BK125:BK130)</f>
        <v>0</v>
      </c>
    </row>
    <row r="125" spans="1:65" s="2" customFormat="1" ht="14.45" customHeight="1">
      <c r="A125" s="34"/>
      <c r="B125" s="35"/>
      <c r="C125" s="203" t="s">
        <v>88</v>
      </c>
      <c r="D125" s="203" t="s">
        <v>128</v>
      </c>
      <c r="E125" s="204" t="s">
        <v>129</v>
      </c>
      <c r="F125" s="205" t="s">
        <v>130</v>
      </c>
      <c r="G125" s="206" t="s">
        <v>131</v>
      </c>
      <c r="H125" s="207">
        <v>1</v>
      </c>
      <c r="I125" s="208"/>
      <c r="J125" s="209">
        <f>ROUND(I125*H125,2)</f>
        <v>0</v>
      </c>
      <c r="K125" s="205" t="s">
        <v>132</v>
      </c>
      <c r="L125" s="39"/>
      <c r="M125" s="210" t="s">
        <v>1</v>
      </c>
      <c r="N125" s="211" t="s">
        <v>45</v>
      </c>
      <c r="O125" s="71"/>
      <c r="P125" s="212">
        <f>O125*H125</f>
        <v>0</v>
      </c>
      <c r="Q125" s="212">
        <v>0</v>
      </c>
      <c r="R125" s="212">
        <f>Q125*H125</f>
        <v>0</v>
      </c>
      <c r="S125" s="212">
        <v>0</v>
      </c>
      <c r="T125" s="213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14" t="s">
        <v>133</v>
      </c>
      <c r="AT125" s="214" t="s">
        <v>128</v>
      </c>
      <c r="AU125" s="214" t="s">
        <v>90</v>
      </c>
      <c r="AY125" s="17" t="s">
        <v>125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17" t="s">
        <v>88</v>
      </c>
      <c r="BK125" s="215">
        <f>ROUND(I125*H125,2)</f>
        <v>0</v>
      </c>
      <c r="BL125" s="17" t="s">
        <v>133</v>
      </c>
      <c r="BM125" s="214" t="s">
        <v>134</v>
      </c>
    </row>
    <row r="126" spans="2:51" s="13" customFormat="1" ht="11.25">
      <c r="B126" s="216"/>
      <c r="C126" s="217"/>
      <c r="D126" s="218" t="s">
        <v>135</v>
      </c>
      <c r="E126" s="219" t="s">
        <v>1</v>
      </c>
      <c r="F126" s="220" t="s">
        <v>136</v>
      </c>
      <c r="G126" s="217"/>
      <c r="H126" s="219" t="s">
        <v>1</v>
      </c>
      <c r="I126" s="221"/>
      <c r="J126" s="217"/>
      <c r="K126" s="217"/>
      <c r="L126" s="222"/>
      <c r="M126" s="223"/>
      <c r="N126" s="224"/>
      <c r="O126" s="224"/>
      <c r="P126" s="224"/>
      <c r="Q126" s="224"/>
      <c r="R126" s="224"/>
      <c r="S126" s="224"/>
      <c r="T126" s="225"/>
      <c r="AT126" s="226" t="s">
        <v>135</v>
      </c>
      <c r="AU126" s="226" t="s">
        <v>90</v>
      </c>
      <c r="AV126" s="13" t="s">
        <v>88</v>
      </c>
      <c r="AW126" s="13" t="s">
        <v>36</v>
      </c>
      <c r="AX126" s="13" t="s">
        <v>80</v>
      </c>
      <c r="AY126" s="226" t="s">
        <v>125</v>
      </c>
    </row>
    <row r="127" spans="2:51" s="14" customFormat="1" ht="11.25">
      <c r="B127" s="227"/>
      <c r="C127" s="228"/>
      <c r="D127" s="218" t="s">
        <v>135</v>
      </c>
      <c r="E127" s="229" t="s">
        <v>1</v>
      </c>
      <c r="F127" s="230" t="s">
        <v>88</v>
      </c>
      <c r="G127" s="228"/>
      <c r="H127" s="231">
        <v>1</v>
      </c>
      <c r="I127" s="232"/>
      <c r="J127" s="228"/>
      <c r="K127" s="228"/>
      <c r="L127" s="233"/>
      <c r="M127" s="234"/>
      <c r="N127" s="235"/>
      <c r="O127" s="235"/>
      <c r="P127" s="235"/>
      <c r="Q127" s="235"/>
      <c r="R127" s="235"/>
      <c r="S127" s="235"/>
      <c r="T127" s="236"/>
      <c r="AT127" s="237" t="s">
        <v>135</v>
      </c>
      <c r="AU127" s="237" t="s">
        <v>90</v>
      </c>
      <c r="AV127" s="14" t="s">
        <v>90</v>
      </c>
      <c r="AW127" s="14" t="s">
        <v>36</v>
      </c>
      <c r="AX127" s="14" t="s">
        <v>88</v>
      </c>
      <c r="AY127" s="237" t="s">
        <v>125</v>
      </c>
    </row>
    <row r="128" spans="1:65" s="2" customFormat="1" ht="14.45" customHeight="1">
      <c r="A128" s="34"/>
      <c r="B128" s="35"/>
      <c r="C128" s="203" t="s">
        <v>90</v>
      </c>
      <c r="D128" s="203" t="s">
        <v>128</v>
      </c>
      <c r="E128" s="204" t="s">
        <v>137</v>
      </c>
      <c r="F128" s="205" t="s">
        <v>138</v>
      </c>
      <c r="G128" s="206" t="s">
        <v>131</v>
      </c>
      <c r="H128" s="207">
        <v>1</v>
      </c>
      <c r="I128" s="208"/>
      <c r="J128" s="209">
        <f>ROUND(I128*H128,2)</f>
        <v>0</v>
      </c>
      <c r="K128" s="205" t="s">
        <v>132</v>
      </c>
      <c r="L128" s="39"/>
      <c r="M128" s="210" t="s">
        <v>1</v>
      </c>
      <c r="N128" s="211" t="s">
        <v>45</v>
      </c>
      <c r="O128" s="71"/>
      <c r="P128" s="212">
        <f>O128*H128</f>
        <v>0</v>
      </c>
      <c r="Q128" s="212">
        <v>0</v>
      </c>
      <c r="R128" s="212">
        <f>Q128*H128</f>
        <v>0</v>
      </c>
      <c r="S128" s="212">
        <v>0</v>
      </c>
      <c r="T128" s="213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14" t="s">
        <v>133</v>
      </c>
      <c r="AT128" s="214" t="s">
        <v>128</v>
      </c>
      <c r="AU128" s="214" t="s">
        <v>90</v>
      </c>
      <c r="AY128" s="17" t="s">
        <v>125</v>
      </c>
      <c r="BE128" s="215">
        <f>IF(N128="základní",J128,0)</f>
        <v>0</v>
      </c>
      <c r="BF128" s="215">
        <f>IF(N128="snížená",J128,0)</f>
        <v>0</v>
      </c>
      <c r="BG128" s="215">
        <f>IF(N128="zákl. přenesená",J128,0)</f>
        <v>0</v>
      </c>
      <c r="BH128" s="215">
        <f>IF(N128="sníž. přenesená",J128,0)</f>
        <v>0</v>
      </c>
      <c r="BI128" s="215">
        <f>IF(N128="nulová",J128,0)</f>
        <v>0</v>
      </c>
      <c r="BJ128" s="17" t="s">
        <v>88</v>
      </c>
      <c r="BK128" s="215">
        <f>ROUND(I128*H128,2)</f>
        <v>0</v>
      </c>
      <c r="BL128" s="17" t="s">
        <v>133</v>
      </c>
      <c r="BM128" s="214" t="s">
        <v>139</v>
      </c>
    </row>
    <row r="129" spans="2:51" s="13" customFormat="1" ht="11.25">
      <c r="B129" s="216"/>
      <c r="C129" s="217"/>
      <c r="D129" s="218" t="s">
        <v>135</v>
      </c>
      <c r="E129" s="219" t="s">
        <v>1</v>
      </c>
      <c r="F129" s="220" t="s">
        <v>140</v>
      </c>
      <c r="G129" s="217"/>
      <c r="H129" s="219" t="s">
        <v>1</v>
      </c>
      <c r="I129" s="221"/>
      <c r="J129" s="217"/>
      <c r="K129" s="217"/>
      <c r="L129" s="222"/>
      <c r="M129" s="223"/>
      <c r="N129" s="224"/>
      <c r="O129" s="224"/>
      <c r="P129" s="224"/>
      <c r="Q129" s="224"/>
      <c r="R129" s="224"/>
      <c r="S129" s="224"/>
      <c r="T129" s="225"/>
      <c r="AT129" s="226" t="s">
        <v>135</v>
      </c>
      <c r="AU129" s="226" t="s">
        <v>90</v>
      </c>
      <c r="AV129" s="13" t="s">
        <v>88</v>
      </c>
      <c r="AW129" s="13" t="s">
        <v>36</v>
      </c>
      <c r="AX129" s="13" t="s">
        <v>80</v>
      </c>
      <c r="AY129" s="226" t="s">
        <v>125</v>
      </c>
    </row>
    <row r="130" spans="2:51" s="14" customFormat="1" ht="11.25">
      <c r="B130" s="227"/>
      <c r="C130" s="228"/>
      <c r="D130" s="218" t="s">
        <v>135</v>
      </c>
      <c r="E130" s="229" t="s">
        <v>1</v>
      </c>
      <c r="F130" s="230" t="s">
        <v>88</v>
      </c>
      <c r="G130" s="228"/>
      <c r="H130" s="231">
        <v>1</v>
      </c>
      <c r="I130" s="232"/>
      <c r="J130" s="228"/>
      <c r="K130" s="228"/>
      <c r="L130" s="233"/>
      <c r="M130" s="234"/>
      <c r="N130" s="235"/>
      <c r="O130" s="235"/>
      <c r="P130" s="235"/>
      <c r="Q130" s="235"/>
      <c r="R130" s="235"/>
      <c r="S130" s="235"/>
      <c r="T130" s="236"/>
      <c r="AT130" s="237" t="s">
        <v>135</v>
      </c>
      <c r="AU130" s="237" t="s">
        <v>90</v>
      </c>
      <c r="AV130" s="14" t="s">
        <v>90</v>
      </c>
      <c r="AW130" s="14" t="s">
        <v>36</v>
      </c>
      <c r="AX130" s="14" t="s">
        <v>88</v>
      </c>
      <c r="AY130" s="237" t="s">
        <v>125</v>
      </c>
    </row>
    <row r="131" spans="2:63" s="12" customFormat="1" ht="22.9" customHeight="1">
      <c r="B131" s="187"/>
      <c r="C131" s="188"/>
      <c r="D131" s="189" t="s">
        <v>79</v>
      </c>
      <c r="E131" s="201" t="s">
        <v>141</v>
      </c>
      <c r="F131" s="201" t="s">
        <v>142</v>
      </c>
      <c r="G131" s="188"/>
      <c r="H131" s="188"/>
      <c r="I131" s="191"/>
      <c r="J131" s="202">
        <f>BK131</f>
        <v>0</v>
      </c>
      <c r="K131" s="188"/>
      <c r="L131" s="193"/>
      <c r="M131" s="194"/>
      <c r="N131" s="195"/>
      <c r="O131" s="195"/>
      <c r="P131" s="196">
        <f>SUM(P132:P137)</f>
        <v>0</v>
      </c>
      <c r="Q131" s="195"/>
      <c r="R131" s="196">
        <f>SUM(R132:R137)</f>
        <v>0</v>
      </c>
      <c r="S131" s="195"/>
      <c r="T131" s="197">
        <f>SUM(T132:T137)</f>
        <v>0</v>
      </c>
      <c r="AR131" s="198" t="s">
        <v>124</v>
      </c>
      <c r="AT131" s="199" t="s">
        <v>79</v>
      </c>
      <c r="AU131" s="199" t="s">
        <v>88</v>
      </c>
      <c r="AY131" s="198" t="s">
        <v>125</v>
      </c>
      <c r="BK131" s="200">
        <f>SUM(BK132:BK137)</f>
        <v>0</v>
      </c>
    </row>
    <row r="132" spans="1:65" s="2" customFormat="1" ht="14.45" customHeight="1">
      <c r="A132" s="34"/>
      <c r="B132" s="35"/>
      <c r="C132" s="203" t="s">
        <v>143</v>
      </c>
      <c r="D132" s="203" t="s">
        <v>128</v>
      </c>
      <c r="E132" s="204" t="s">
        <v>144</v>
      </c>
      <c r="F132" s="205" t="s">
        <v>145</v>
      </c>
      <c r="G132" s="206" t="s">
        <v>131</v>
      </c>
      <c r="H132" s="207">
        <v>1</v>
      </c>
      <c r="I132" s="208"/>
      <c r="J132" s="209">
        <f>ROUND(I132*H132,2)</f>
        <v>0</v>
      </c>
      <c r="K132" s="205" t="s">
        <v>132</v>
      </c>
      <c r="L132" s="39"/>
      <c r="M132" s="210" t="s">
        <v>1</v>
      </c>
      <c r="N132" s="211" t="s">
        <v>45</v>
      </c>
      <c r="O132" s="71"/>
      <c r="P132" s="212">
        <f>O132*H132</f>
        <v>0</v>
      </c>
      <c r="Q132" s="212">
        <v>0</v>
      </c>
      <c r="R132" s="212">
        <f>Q132*H132</f>
        <v>0</v>
      </c>
      <c r="S132" s="212">
        <v>0</v>
      </c>
      <c r="T132" s="213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14" t="s">
        <v>133</v>
      </c>
      <c r="AT132" s="214" t="s">
        <v>128</v>
      </c>
      <c r="AU132" s="214" t="s">
        <v>90</v>
      </c>
      <c r="AY132" s="17" t="s">
        <v>125</v>
      </c>
      <c r="BE132" s="215">
        <f>IF(N132="základní",J132,0)</f>
        <v>0</v>
      </c>
      <c r="BF132" s="215">
        <f>IF(N132="snížená",J132,0)</f>
        <v>0</v>
      </c>
      <c r="BG132" s="215">
        <f>IF(N132="zákl. přenesená",J132,0)</f>
        <v>0</v>
      </c>
      <c r="BH132" s="215">
        <f>IF(N132="sníž. přenesená",J132,0)</f>
        <v>0</v>
      </c>
      <c r="BI132" s="215">
        <f>IF(N132="nulová",J132,0)</f>
        <v>0</v>
      </c>
      <c r="BJ132" s="17" t="s">
        <v>88</v>
      </c>
      <c r="BK132" s="215">
        <f>ROUND(I132*H132,2)</f>
        <v>0</v>
      </c>
      <c r="BL132" s="17" t="s">
        <v>133</v>
      </c>
      <c r="BM132" s="214" t="s">
        <v>146</v>
      </c>
    </row>
    <row r="133" spans="2:51" s="13" customFormat="1" ht="22.5">
      <c r="B133" s="216"/>
      <c r="C133" s="217"/>
      <c r="D133" s="218" t="s">
        <v>135</v>
      </c>
      <c r="E133" s="219" t="s">
        <v>1</v>
      </c>
      <c r="F133" s="220" t="s">
        <v>147</v>
      </c>
      <c r="G133" s="217"/>
      <c r="H133" s="219" t="s">
        <v>1</v>
      </c>
      <c r="I133" s="221"/>
      <c r="J133" s="217"/>
      <c r="K133" s="217"/>
      <c r="L133" s="222"/>
      <c r="M133" s="223"/>
      <c r="N133" s="224"/>
      <c r="O133" s="224"/>
      <c r="P133" s="224"/>
      <c r="Q133" s="224"/>
      <c r="R133" s="224"/>
      <c r="S133" s="224"/>
      <c r="T133" s="225"/>
      <c r="AT133" s="226" t="s">
        <v>135</v>
      </c>
      <c r="AU133" s="226" t="s">
        <v>90</v>
      </c>
      <c r="AV133" s="13" t="s">
        <v>88</v>
      </c>
      <c r="AW133" s="13" t="s">
        <v>36</v>
      </c>
      <c r="AX133" s="13" t="s">
        <v>80</v>
      </c>
      <c r="AY133" s="226" t="s">
        <v>125</v>
      </c>
    </row>
    <row r="134" spans="2:51" s="14" customFormat="1" ht="11.25">
      <c r="B134" s="227"/>
      <c r="C134" s="228"/>
      <c r="D134" s="218" t="s">
        <v>135</v>
      </c>
      <c r="E134" s="229" t="s">
        <v>1</v>
      </c>
      <c r="F134" s="230" t="s">
        <v>88</v>
      </c>
      <c r="G134" s="228"/>
      <c r="H134" s="231">
        <v>1</v>
      </c>
      <c r="I134" s="232"/>
      <c r="J134" s="228"/>
      <c r="K134" s="228"/>
      <c r="L134" s="233"/>
      <c r="M134" s="234"/>
      <c r="N134" s="235"/>
      <c r="O134" s="235"/>
      <c r="P134" s="235"/>
      <c r="Q134" s="235"/>
      <c r="R134" s="235"/>
      <c r="S134" s="235"/>
      <c r="T134" s="236"/>
      <c r="AT134" s="237" t="s">
        <v>135</v>
      </c>
      <c r="AU134" s="237" t="s">
        <v>90</v>
      </c>
      <c r="AV134" s="14" t="s">
        <v>90</v>
      </c>
      <c r="AW134" s="14" t="s">
        <v>36</v>
      </c>
      <c r="AX134" s="14" t="s">
        <v>88</v>
      </c>
      <c r="AY134" s="237" t="s">
        <v>125</v>
      </c>
    </row>
    <row r="135" spans="1:65" s="2" customFormat="1" ht="14.45" customHeight="1">
      <c r="A135" s="34"/>
      <c r="B135" s="35"/>
      <c r="C135" s="203" t="s">
        <v>148</v>
      </c>
      <c r="D135" s="203" t="s">
        <v>128</v>
      </c>
      <c r="E135" s="204" t="s">
        <v>149</v>
      </c>
      <c r="F135" s="205" t="s">
        <v>150</v>
      </c>
      <c r="G135" s="206" t="s">
        <v>131</v>
      </c>
      <c r="H135" s="207">
        <v>1</v>
      </c>
      <c r="I135" s="208"/>
      <c r="J135" s="209">
        <f>ROUND(I135*H135,2)</f>
        <v>0</v>
      </c>
      <c r="K135" s="205" t="s">
        <v>132</v>
      </c>
      <c r="L135" s="39"/>
      <c r="M135" s="210" t="s">
        <v>1</v>
      </c>
      <c r="N135" s="211" t="s">
        <v>45</v>
      </c>
      <c r="O135" s="71"/>
      <c r="P135" s="212">
        <f>O135*H135</f>
        <v>0</v>
      </c>
      <c r="Q135" s="212">
        <v>0</v>
      </c>
      <c r="R135" s="212">
        <f>Q135*H135</f>
        <v>0</v>
      </c>
      <c r="S135" s="212">
        <v>0</v>
      </c>
      <c r="T135" s="213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14" t="s">
        <v>133</v>
      </c>
      <c r="AT135" s="214" t="s">
        <v>128</v>
      </c>
      <c r="AU135" s="214" t="s">
        <v>90</v>
      </c>
      <c r="AY135" s="17" t="s">
        <v>125</v>
      </c>
      <c r="BE135" s="215">
        <f>IF(N135="základní",J135,0)</f>
        <v>0</v>
      </c>
      <c r="BF135" s="215">
        <f>IF(N135="snížená",J135,0)</f>
        <v>0</v>
      </c>
      <c r="BG135" s="215">
        <f>IF(N135="zákl. přenesená",J135,0)</f>
        <v>0</v>
      </c>
      <c r="BH135" s="215">
        <f>IF(N135="sníž. přenesená",J135,0)</f>
        <v>0</v>
      </c>
      <c r="BI135" s="215">
        <f>IF(N135="nulová",J135,0)</f>
        <v>0</v>
      </c>
      <c r="BJ135" s="17" t="s">
        <v>88</v>
      </c>
      <c r="BK135" s="215">
        <f>ROUND(I135*H135,2)</f>
        <v>0</v>
      </c>
      <c r="BL135" s="17" t="s">
        <v>133</v>
      </c>
      <c r="BM135" s="214" t="s">
        <v>151</v>
      </c>
    </row>
    <row r="136" spans="2:51" s="13" customFormat="1" ht="11.25">
      <c r="B136" s="216"/>
      <c r="C136" s="217"/>
      <c r="D136" s="218" t="s">
        <v>135</v>
      </c>
      <c r="E136" s="219" t="s">
        <v>1</v>
      </c>
      <c r="F136" s="220" t="s">
        <v>152</v>
      </c>
      <c r="G136" s="217"/>
      <c r="H136" s="219" t="s">
        <v>1</v>
      </c>
      <c r="I136" s="221"/>
      <c r="J136" s="217"/>
      <c r="K136" s="217"/>
      <c r="L136" s="222"/>
      <c r="M136" s="223"/>
      <c r="N136" s="224"/>
      <c r="O136" s="224"/>
      <c r="P136" s="224"/>
      <c r="Q136" s="224"/>
      <c r="R136" s="224"/>
      <c r="S136" s="224"/>
      <c r="T136" s="225"/>
      <c r="AT136" s="226" t="s">
        <v>135</v>
      </c>
      <c r="AU136" s="226" t="s">
        <v>90</v>
      </c>
      <c r="AV136" s="13" t="s">
        <v>88</v>
      </c>
      <c r="AW136" s="13" t="s">
        <v>36</v>
      </c>
      <c r="AX136" s="13" t="s">
        <v>80</v>
      </c>
      <c r="AY136" s="226" t="s">
        <v>125</v>
      </c>
    </row>
    <row r="137" spans="2:51" s="14" customFormat="1" ht="11.25">
      <c r="B137" s="227"/>
      <c r="C137" s="228"/>
      <c r="D137" s="218" t="s">
        <v>135</v>
      </c>
      <c r="E137" s="229" t="s">
        <v>1</v>
      </c>
      <c r="F137" s="230" t="s">
        <v>88</v>
      </c>
      <c r="G137" s="228"/>
      <c r="H137" s="231">
        <v>1</v>
      </c>
      <c r="I137" s="232"/>
      <c r="J137" s="228"/>
      <c r="K137" s="228"/>
      <c r="L137" s="233"/>
      <c r="M137" s="234"/>
      <c r="N137" s="235"/>
      <c r="O137" s="235"/>
      <c r="P137" s="235"/>
      <c r="Q137" s="235"/>
      <c r="R137" s="235"/>
      <c r="S137" s="235"/>
      <c r="T137" s="236"/>
      <c r="AT137" s="237" t="s">
        <v>135</v>
      </c>
      <c r="AU137" s="237" t="s">
        <v>90</v>
      </c>
      <c r="AV137" s="14" t="s">
        <v>90</v>
      </c>
      <c r="AW137" s="14" t="s">
        <v>36</v>
      </c>
      <c r="AX137" s="14" t="s">
        <v>88</v>
      </c>
      <c r="AY137" s="237" t="s">
        <v>125</v>
      </c>
    </row>
    <row r="138" spans="2:63" s="12" customFormat="1" ht="22.9" customHeight="1">
      <c r="B138" s="187"/>
      <c r="C138" s="188"/>
      <c r="D138" s="189" t="s">
        <v>79</v>
      </c>
      <c r="E138" s="201" t="s">
        <v>153</v>
      </c>
      <c r="F138" s="201" t="s">
        <v>154</v>
      </c>
      <c r="G138" s="188"/>
      <c r="H138" s="188"/>
      <c r="I138" s="191"/>
      <c r="J138" s="202">
        <f>BK138</f>
        <v>0</v>
      </c>
      <c r="K138" s="188"/>
      <c r="L138" s="193"/>
      <c r="M138" s="194"/>
      <c r="N138" s="195"/>
      <c r="O138" s="195"/>
      <c r="P138" s="196">
        <f>SUM(P139:P147)</f>
        <v>0</v>
      </c>
      <c r="Q138" s="195"/>
      <c r="R138" s="196">
        <f>SUM(R139:R147)</f>
        <v>0</v>
      </c>
      <c r="S138" s="195"/>
      <c r="T138" s="197">
        <f>SUM(T139:T147)</f>
        <v>0</v>
      </c>
      <c r="AR138" s="198" t="s">
        <v>124</v>
      </c>
      <c r="AT138" s="199" t="s">
        <v>79</v>
      </c>
      <c r="AU138" s="199" t="s">
        <v>88</v>
      </c>
      <c r="AY138" s="198" t="s">
        <v>125</v>
      </c>
      <c r="BK138" s="200">
        <f>SUM(BK139:BK147)</f>
        <v>0</v>
      </c>
    </row>
    <row r="139" spans="1:65" s="2" customFormat="1" ht="14.45" customHeight="1">
      <c r="A139" s="34"/>
      <c r="B139" s="35"/>
      <c r="C139" s="203" t="s">
        <v>124</v>
      </c>
      <c r="D139" s="203" t="s">
        <v>128</v>
      </c>
      <c r="E139" s="204" t="s">
        <v>155</v>
      </c>
      <c r="F139" s="205" t="s">
        <v>154</v>
      </c>
      <c r="G139" s="206" t="s">
        <v>131</v>
      </c>
      <c r="H139" s="207">
        <v>1</v>
      </c>
      <c r="I139" s="208"/>
      <c r="J139" s="209">
        <f>ROUND(I139*H139,2)</f>
        <v>0</v>
      </c>
      <c r="K139" s="205" t="s">
        <v>132</v>
      </c>
      <c r="L139" s="39"/>
      <c r="M139" s="210" t="s">
        <v>1</v>
      </c>
      <c r="N139" s="211" t="s">
        <v>45</v>
      </c>
      <c r="O139" s="71"/>
      <c r="P139" s="212">
        <f>O139*H139</f>
        <v>0</v>
      </c>
      <c r="Q139" s="212">
        <v>0</v>
      </c>
      <c r="R139" s="212">
        <f>Q139*H139</f>
        <v>0</v>
      </c>
      <c r="S139" s="212">
        <v>0</v>
      </c>
      <c r="T139" s="213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14" t="s">
        <v>133</v>
      </c>
      <c r="AT139" s="214" t="s">
        <v>128</v>
      </c>
      <c r="AU139" s="214" t="s">
        <v>90</v>
      </c>
      <c r="AY139" s="17" t="s">
        <v>125</v>
      </c>
      <c r="BE139" s="215">
        <f>IF(N139="základní",J139,0)</f>
        <v>0</v>
      </c>
      <c r="BF139" s="215">
        <f>IF(N139="snížená",J139,0)</f>
        <v>0</v>
      </c>
      <c r="BG139" s="215">
        <f>IF(N139="zákl. přenesená",J139,0)</f>
        <v>0</v>
      </c>
      <c r="BH139" s="215">
        <f>IF(N139="sníž. přenesená",J139,0)</f>
        <v>0</v>
      </c>
      <c r="BI139" s="215">
        <f>IF(N139="nulová",J139,0)</f>
        <v>0</v>
      </c>
      <c r="BJ139" s="17" t="s">
        <v>88</v>
      </c>
      <c r="BK139" s="215">
        <f>ROUND(I139*H139,2)</f>
        <v>0</v>
      </c>
      <c r="BL139" s="17" t="s">
        <v>133</v>
      </c>
      <c r="BM139" s="214" t="s">
        <v>156</v>
      </c>
    </row>
    <row r="140" spans="2:51" s="13" customFormat="1" ht="22.5">
      <c r="B140" s="216"/>
      <c r="C140" s="217"/>
      <c r="D140" s="218" t="s">
        <v>135</v>
      </c>
      <c r="E140" s="219" t="s">
        <v>1</v>
      </c>
      <c r="F140" s="220" t="s">
        <v>157</v>
      </c>
      <c r="G140" s="217"/>
      <c r="H140" s="219" t="s">
        <v>1</v>
      </c>
      <c r="I140" s="221"/>
      <c r="J140" s="217"/>
      <c r="K140" s="217"/>
      <c r="L140" s="222"/>
      <c r="M140" s="223"/>
      <c r="N140" s="224"/>
      <c r="O140" s="224"/>
      <c r="P140" s="224"/>
      <c r="Q140" s="224"/>
      <c r="R140" s="224"/>
      <c r="S140" s="224"/>
      <c r="T140" s="225"/>
      <c r="AT140" s="226" t="s">
        <v>135</v>
      </c>
      <c r="AU140" s="226" t="s">
        <v>90</v>
      </c>
      <c r="AV140" s="13" t="s">
        <v>88</v>
      </c>
      <c r="AW140" s="13" t="s">
        <v>36</v>
      </c>
      <c r="AX140" s="13" t="s">
        <v>80</v>
      </c>
      <c r="AY140" s="226" t="s">
        <v>125</v>
      </c>
    </row>
    <row r="141" spans="2:51" s="14" customFormat="1" ht="11.25">
      <c r="B141" s="227"/>
      <c r="C141" s="228"/>
      <c r="D141" s="218" t="s">
        <v>135</v>
      </c>
      <c r="E141" s="229" t="s">
        <v>1</v>
      </c>
      <c r="F141" s="230" t="s">
        <v>88</v>
      </c>
      <c r="G141" s="228"/>
      <c r="H141" s="231">
        <v>1</v>
      </c>
      <c r="I141" s="232"/>
      <c r="J141" s="228"/>
      <c r="K141" s="228"/>
      <c r="L141" s="233"/>
      <c r="M141" s="234"/>
      <c r="N141" s="235"/>
      <c r="O141" s="235"/>
      <c r="P141" s="235"/>
      <c r="Q141" s="235"/>
      <c r="R141" s="235"/>
      <c r="S141" s="235"/>
      <c r="T141" s="236"/>
      <c r="AT141" s="237" t="s">
        <v>135</v>
      </c>
      <c r="AU141" s="237" t="s">
        <v>90</v>
      </c>
      <c r="AV141" s="14" t="s">
        <v>90</v>
      </c>
      <c r="AW141" s="14" t="s">
        <v>36</v>
      </c>
      <c r="AX141" s="14" t="s">
        <v>88</v>
      </c>
      <c r="AY141" s="237" t="s">
        <v>125</v>
      </c>
    </row>
    <row r="142" spans="1:65" s="2" customFormat="1" ht="14.45" customHeight="1">
      <c r="A142" s="34"/>
      <c r="B142" s="35"/>
      <c r="C142" s="203" t="s">
        <v>158</v>
      </c>
      <c r="D142" s="203" t="s">
        <v>128</v>
      </c>
      <c r="E142" s="204" t="s">
        <v>159</v>
      </c>
      <c r="F142" s="205" t="s">
        <v>160</v>
      </c>
      <c r="G142" s="206" t="s">
        <v>131</v>
      </c>
      <c r="H142" s="207">
        <v>1</v>
      </c>
      <c r="I142" s="208"/>
      <c r="J142" s="209">
        <f>ROUND(I142*H142,2)</f>
        <v>0</v>
      </c>
      <c r="K142" s="205" t="s">
        <v>132</v>
      </c>
      <c r="L142" s="39"/>
      <c r="M142" s="210" t="s">
        <v>1</v>
      </c>
      <c r="N142" s="211" t="s">
        <v>45</v>
      </c>
      <c r="O142" s="71"/>
      <c r="P142" s="212">
        <f>O142*H142</f>
        <v>0</v>
      </c>
      <c r="Q142" s="212">
        <v>0</v>
      </c>
      <c r="R142" s="212">
        <f>Q142*H142</f>
        <v>0</v>
      </c>
      <c r="S142" s="212">
        <v>0</v>
      </c>
      <c r="T142" s="213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14" t="s">
        <v>133</v>
      </c>
      <c r="AT142" s="214" t="s">
        <v>128</v>
      </c>
      <c r="AU142" s="214" t="s">
        <v>90</v>
      </c>
      <c r="AY142" s="17" t="s">
        <v>125</v>
      </c>
      <c r="BE142" s="215">
        <f>IF(N142="základní",J142,0)</f>
        <v>0</v>
      </c>
      <c r="BF142" s="215">
        <f>IF(N142="snížená",J142,0)</f>
        <v>0</v>
      </c>
      <c r="BG142" s="215">
        <f>IF(N142="zákl. přenesená",J142,0)</f>
        <v>0</v>
      </c>
      <c r="BH142" s="215">
        <f>IF(N142="sníž. přenesená",J142,0)</f>
        <v>0</v>
      </c>
      <c r="BI142" s="215">
        <f>IF(N142="nulová",J142,0)</f>
        <v>0</v>
      </c>
      <c r="BJ142" s="17" t="s">
        <v>88</v>
      </c>
      <c r="BK142" s="215">
        <f>ROUND(I142*H142,2)</f>
        <v>0</v>
      </c>
      <c r="BL142" s="17" t="s">
        <v>133</v>
      </c>
      <c r="BM142" s="214" t="s">
        <v>161</v>
      </c>
    </row>
    <row r="143" spans="2:51" s="13" customFormat="1" ht="22.5">
      <c r="B143" s="216"/>
      <c r="C143" s="217"/>
      <c r="D143" s="218" t="s">
        <v>135</v>
      </c>
      <c r="E143" s="219" t="s">
        <v>1</v>
      </c>
      <c r="F143" s="220" t="s">
        <v>162</v>
      </c>
      <c r="G143" s="217"/>
      <c r="H143" s="219" t="s">
        <v>1</v>
      </c>
      <c r="I143" s="221"/>
      <c r="J143" s="217"/>
      <c r="K143" s="217"/>
      <c r="L143" s="222"/>
      <c r="M143" s="223"/>
      <c r="N143" s="224"/>
      <c r="O143" s="224"/>
      <c r="P143" s="224"/>
      <c r="Q143" s="224"/>
      <c r="R143" s="224"/>
      <c r="S143" s="224"/>
      <c r="T143" s="225"/>
      <c r="AT143" s="226" t="s">
        <v>135</v>
      </c>
      <c r="AU143" s="226" t="s">
        <v>90</v>
      </c>
      <c r="AV143" s="13" t="s">
        <v>88</v>
      </c>
      <c r="AW143" s="13" t="s">
        <v>36</v>
      </c>
      <c r="AX143" s="13" t="s">
        <v>80</v>
      </c>
      <c r="AY143" s="226" t="s">
        <v>125</v>
      </c>
    </row>
    <row r="144" spans="2:51" s="14" customFormat="1" ht="11.25">
      <c r="B144" s="227"/>
      <c r="C144" s="228"/>
      <c r="D144" s="218" t="s">
        <v>135</v>
      </c>
      <c r="E144" s="229" t="s">
        <v>1</v>
      </c>
      <c r="F144" s="230" t="s">
        <v>88</v>
      </c>
      <c r="G144" s="228"/>
      <c r="H144" s="231">
        <v>1</v>
      </c>
      <c r="I144" s="232"/>
      <c r="J144" s="228"/>
      <c r="K144" s="228"/>
      <c r="L144" s="233"/>
      <c r="M144" s="234"/>
      <c r="N144" s="235"/>
      <c r="O144" s="235"/>
      <c r="P144" s="235"/>
      <c r="Q144" s="235"/>
      <c r="R144" s="235"/>
      <c r="S144" s="235"/>
      <c r="T144" s="236"/>
      <c r="AT144" s="237" t="s">
        <v>135</v>
      </c>
      <c r="AU144" s="237" t="s">
        <v>90</v>
      </c>
      <c r="AV144" s="14" t="s">
        <v>90</v>
      </c>
      <c r="AW144" s="14" t="s">
        <v>36</v>
      </c>
      <c r="AX144" s="14" t="s">
        <v>88</v>
      </c>
      <c r="AY144" s="237" t="s">
        <v>125</v>
      </c>
    </row>
    <row r="145" spans="1:65" s="2" customFormat="1" ht="14.45" customHeight="1">
      <c r="A145" s="34"/>
      <c r="B145" s="35"/>
      <c r="C145" s="203" t="s">
        <v>163</v>
      </c>
      <c r="D145" s="203" t="s">
        <v>128</v>
      </c>
      <c r="E145" s="204" t="s">
        <v>164</v>
      </c>
      <c r="F145" s="205" t="s">
        <v>165</v>
      </c>
      <c r="G145" s="206" t="s">
        <v>131</v>
      </c>
      <c r="H145" s="207">
        <v>1</v>
      </c>
      <c r="I145" s="208"/>
      <c r="J145" s="209">
        <f>ROUND(I145*H145,2)</f>
        <v>0</v>
      </c>
      <c r="K145" s="205" t="s">
        <v>132</v>
      </c>
      <c r="L145" s="39"/>
      <c r="M145" s="210" t="s">
        <v>1</v>
      </c>
      <c r="N145" s="211" t="s">
        <v>45</v>
      </c>
      <c r="O145" s="71"/>
      <c r="P145" s="212">
        <f>O145*H145</f>
        <v>0</v>
      </c>
      <c r="Q145" s="212">
        <v>0</v>
      </c>
      <c r="R145" s="212">
        <f>Q145*H145</f>
        <v>0</v>
      </c>
      <c r="S145" s="212">
        <v>0</v>
      </c>
      <c r="T145" s="213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14" t="s">
        <v>133</v>
      </c>
      <c r="AT145" s="214" t="s">
        <v>128</v>
      </c>
      <c r="AU145" s="214" t="s">
        <v>90</v>
      </c>
      <c r="AY145" s="17" t="s">
        <v>125</v>
      </c>
      <c r="BE145" s="215">
        <f>IF(N145="základní",J145,0)</f>
        <v>0</v>
      </c>
      <c r="BF145" s="215">
        <f>IF(N145="snížená",J145,0)</f>
        <v>0</v>
      </c>
      <c r="BG145" s="215">
        <f>IF(N145="zákl. přenesená",J145,0)</f>
        <v>0</v>
      </c>
      <c r="BH145" s="215">
        <f>IF(N145="sníž. přenesená",J145,0)</f>
        <v>0</v>
      </c>
      <c r="BI145" s="215">
        <f>IF(N145="nulová",J145,0)</f>
        <v>0</v>
      </c>
      <c r="BJ145" s="17" t="s">
        <v>88</v>
      </c>
      <c r="BK145" s="215">
        <f>ROUND(I145*H145,2)</f>
        <v>0</v>
      </c>
      <c r="BL145" s="17" t="s">
        <v>133</v>
      </c>
      <c r="BM145" s="214" t="s">
        <v>166</v>
      </c>
    </row>
    <row r="146" spans="2:51" s="13" customFormat="1" ht="22.5">
      <c r="B146" s="216"/>
      <c r="C146" s="217"/>
      <c r="D146" s="218" t="s">
        <v>135</v>
      </c>
      <c r="E146" s="219" t="s">
        <v>1</v>
      </c>
      <c r="F146" s="220" t="s">
        <v>167</v>
      </c>
      <c r="G146" s="217"/>
      <c r="H146" s="219" t="s">
        <v>1</v>
      </c>
      <c r="I146" s="221"/>
      <c r="J146" s="217"/>
      <c r="K146" s="217"/>
      <c r="L146" s="222"/>
      <c r="M146" s="223"/>
      <c r="N146" s="224"/>
      <c r="O146" s="224"/>
      <c r="P146" s="224"/>
      <c r="Q146" s="224"/>
      <c r="R146" s="224"/>
      <c r="S146" s="224"/>
      <c r="T146" s="225"/>
      <c r="AT146" s="226" t="s">
        <v>135</v>
      </c>
      <c r="AU146" s="226" t="s">
        <v>90</v>
      </c>
      <c r="AV146" s="13" t="s">
        <v>88</v>
      </c>
      <c r="AW146" s="13" t="s">
        <v>36</v>
      </c>
      <c r="AX146" s="13" t="s">
        <v>80</v>
      </c>
      <c r="AY146" s="226" t="s">
        <v>125</v>
      </c>
    </row>
    <row r="147" spans="2:51" s="14" customFormat="1" ht="11.25">
      <c r="B147" s="227"/>
      <c r="C147" s="228"/>
      <c r="D147" s="218" t="s">
        <v>135</v>
      </c>
      <c r="E147" s="229" t="s">
        <v>1</v>
      </c>
      <c r="F147" s="230" t="s">
        <v>88</v>
      </c>
      <c r="G147" s="228"/>
      <c r="H147" s="231">
        <v>1</v>
      </c>
      <c r="I147" s="232"/>
      <c r="J147" s="228"/>
      <c r="K147" s="228"/>
      <c r="L147" s="233"/>
      <c r="M147" s="234"/>
      <c r="N147" s="235"/>
      <c r="O147" s="235"/>
      <c r="P147" s="235"/>
      <c r="Q147" s="235"/>
      <c r="R147" s="235"/>
      <c r="S147" s="235"/>
      <c r="T147" s="236"/>
      <c r="AT147" s="237" t="s">
        <v>135</v>
      </c>
      <c r="AU147" s="237" t="s">
        <v>90</v>
      </c>
      <c r="AV147" s="14" t="s">
        <v>90</v>
      </c>
      <c r="AW147" s="14" t="s">
        <v>36</v>
      </c>
      <c r="AX147" s="14" t="s">
        <v>88</v>
      </c>
      <c r="AY147" s="237" t="s">
        <v>125</v>
      </c>
    </row>
    <row r="148" spans="2:63" s="12" customFormat="1" ht="22.9" customHeight="1">
      <c r="B148" s="187"/>
      <c r="C148" s="188"/>
      <c r="D148" s="189" t="s">
        <v>79</v>
      </c>
      <c r="E148" s="201" t="s">
        <v>168</v>
      </c>
      <c r="F148" s="201" t="s">
        <v>169</v>
      </c>
      <c r="G148" s="188"/>
      <c r="H148" s="188"/>
      <c r="I148" s="191"/>
      <c r="J148" s="202">
        <f>BK148</f>
        <v>0</v>
      </c>
      <c r="K148" s="188"/>
      <c r="L148" s="193"/>
      <c r="M148" s="194"/>
      <c r="N148" s="195"/>
      <c r="O148" s="195"/>
      <c r="P148" s="196">
        <f>SUM(P149:P157)</f>
        <v>0</v>
      </c>
      <c r="Q148" s="195"/>
      <c r="R148" s="196">
        <f>SUM(R149:R157)</f>
        <v>0</v>
      </c>
      <c r="S148" s="195"/>
      <c r="T148" s="197">
        <f>SUM(T149:T157)</f>
        <v>0</v>
      </c>
      <c r="AR148" s="198" t="s">
        <v>124</v>
      </c>
      <c r="AT148" s="199" t="s">
        <v>79</v>
      </c>
      <c r="AU148" s="199" t="s">
        <v>88</v>
      </c>
      <c r="AY148" s="198" t="s">
        <v>125</v>
      </c>
      <c r="BK148" s="200">
        <f>SUM(BK149:BK157)</f>
        <v>0</v>
      </c>
    </row>
    <row r="149" spans="1:65" s="2" customFormat="1" ht="14.45" customHeight="1">
      <c r="A149" s="34"/>
      <c r="B149" s="35"/>
      <c r="C149" s="203" t="s">
        <v>170</v>
      </c>
      <c r="D149" s="203" t="s">
        <v>128</v>
      </c>
      <c r="E149" s="204" t="s">
        <v>171</v>
      </c>
      <c r="F149" s="205" t="s">
        <v>172</v>
      </c>
      <c r="G149" s="206" t="s">
        <v>173</v>
      </c>
      <c r="H149" s="207">
        <v>1</v>
      </c>
      <c r="I149" s="208"/>
      <c r="J149" s="209">
        <f>ROUND(I149*H149,2)</f>
        <v>0</v>
      </c>
      <c r="K149" s="205" t="s">
        <v>174</v>
      </c>
      <c r="L149" s="39"/>
      <c r="M149" s="210" t="s">
        <v>1</v>
      </c>
      <c r="N149" s="211" t="s">
        <v>45</v>
      </c>
      <c r="O149" s="71"/>
      <c r="P149" s="212">
        <f>O149*H149</f>
        <v>0</v>
      </c>
      <c r="Q149" s="212">
        <v>0</v>
      </c>
      <c r="R149" s="212">
        <f>Q149*H149</f>
        <v>0</v>
      </c>
      <c r="S149" s="212">
        <v>0</v>
      </c>
      <c r="T149" s="213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14" t="s">
        <v>133</v>
      </c>
      <c r="AT149" s="214" t="s">
        <v>128</v>
      </c>
      <c r="AU149" s="214" t="s">
        <v>90</v>
      </c>
      <c r="AY149" s="17" t="s">
        <v>125</v>
      </c>
      <c r="BE149" s="215">
        <f>IF(N149="základní",J149,0)</f>
        <v>0</v>
      </c>
      <c r="BF149" s="215">
        <f>IF(N149="snížená",J149,0)</f>
        <v>0</v>
      </c>
      <c r="BG149" s="215">
        <f>IF(N149="zákl. přenesená",J149,0)</f>
        <v>0</v>
      </c>
      <c r="BH149" s="215">
        <f>IF(N149="sníž. přenesená",J149,0)</f>
        <v>0</v>
      </c>
      <c r="BI149" s="215">
        <f>IF(N149="nulová",J149,0)</f>
        <v>0</v>
      </c>
      <c r="BJ149" s="17" t="s">
        <v>88</v>
      </c>
      <c r="BK149" s="215">
        <f>ROUND(I149*H149,2)</f>
        <v>0</v>
      </c>
      <c r="BL149" s="17" t="s">
        <v>133</v>
      </c>
      <c r="BM149" s="214" t="s">
        <v>175</v>
      </c>
    </row>
    <row r="150" spans="2:51" s="13" customFormat="1" ht="11.25">
      <c r="B150" s="216"/>
      <c r="C150" s="217"/>
      <c r="D150" s="218" t="s">
        <v>135</v>
      </c>
      <c r="E150" s="219" t="s">
        <v>1</v>
      </c>
      <c r="F150" s="220" t="s">
        <v>176</v>
      </c>
      <c r="G150" s="217"/>
      <c r="H150" s="219" t="s">
        <v>1</v>
      </c>
      <c r="I150" s="221"/>
      <c r="J150" s="217"/>
      <c r="K150" s="217"/>
      <c r="L150" s="222"/>
      <c r="M150" s="223"/>
      <c r="N150" s="224"/>
      <c r="O150" s="224"/>
      <c r="P150" s="224"/>
      <c r="Q150" s="224"/>
      <c r="R150" s="224"/>
      <c r="S150" s="224"/>
      <c r="T150" s="225"/>
      <c r="AT150" s="226" t="s">
        <v>135</v>
      </c>
      <c r="AU150" s="226" t="s">
        <v>90</v>
      </c>
      <c r="AV150" s="13" t="s">
        <v>88</v>
      </c>
      <c r="AW150" s="13" t="s">
        <v>36</v>
      </c>
      <c r="AX150" s="13" t="s">
        <v>80</v>
      </c>
      <c r="AY150" s="226" t="s">
        <v>125</v>
      </c>
    </row>
    <row r="151" spans="2:51" s="14" customFormat="1" ht="11.25">
      <c r="B151" s="227"/>
      <c r="C151" s="228"/>
      <c r="D151" s="218" t="s">
        <v>135</v>
      </c>
      <c r="E151" s="229" t="s">
        <v>1</v>
      </c>
      <c r="F151" s="230" t="s">
        <v>88</v>
      </c>
      <c r="G151" s="228"/>
      <c r="H151" s="231">
        <v>1</v>
      </c>
      <c r="I151" s="232"/>
      <c r="J151" s="228"/>
      <c r="K151" s="228"/>
      <c r="L151" s="233"/>
      <c r="M151" s="234"/>
      <c r="N151" s="235"/>
      <c r="O151" s="235"/>
      <c r="P151" s="235"/>
      <c r="Q151" s="235"/>
      <c r="R151" s="235"/>
      <c r="S151" s="235"/>
      <c r="T151" s="236"/>
      <c r="AT151" s="237" t="s">
        <v>135</v>
      </c>
      <c r="AU151" s="237" t="s">
        <v>90</v>
      </c>
      <c r="AV151" s="14" t="s">
        <v>90</v>
      </c>
      <c r="AW151" s="14" t="s">
        <v>36</v>
      </c>
      <c r="AX151" s="14" t="s">
        <v>88</v>
      </c>
      <c r="AY151" s="237" t="s">
        <v>125</v>
      </c>
    </row>
    <row r="152" spans="1:65" s="2" customFormat="1" ht="14.45" customHeight="1">
      <c r="A152" s="34"/>
      <c r="B152" s="35"/>
      <c r="C152" s="203" t="s">
        <v>177</v>
      </c>
      <c r="D152" s="203" t="s">
        <v>128</v>
      </c>
      <c r="E152" s="204" t="s">
        <v>178</v>
      </c>
      <c r="F152" s="205" t="s">
        <v>179</v>
      </c>
      <c r="G152" s="206" t="s">
        <v>173</v>
      </c>
      <c r="H152" s="207">
        <v>1</v>
      </c>
      <c r="I152" s="208"/>
      <c r="J152" s="209">
        <f>ROUND(I152*H152,2)</f>
        <v>0</v>
      </c>
      <c r="K152" s="205" t="s">
        <v>174</v>
      </c>
      <c r="L152" s="39"/>
      <c r="M152" s="210" t="s">
        <v>1</v>
      </c>
      <c r="N152" s="211" t="s">
        <v>45</v>
      </c>
      <c r="O152" s="71"/>
      <c r="P152" s="212">
        <f>O152*H152</f>
        <v>0</v>
      </c>
      <c r="Q152" s="212">
        <v>0</v>
      </c>
      <c r="R152" s="212">
        <f>Q152*H152</f>
        <v>0</v>
      </c>
      <c r="S152" s="212">
        <v>0</v>
      </c>
      <c r="T152" s="213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14" t="s">
        <v>133</v>
      </c>
      <c r="AT152" s="214" t="s">
        <v>128</v>
      </c>
      <c r="AU152" s="214" t="s">
        <v>90</v>
      </c>
      <c r="AY152" s="17" t="s">
        <v>125</v>
      </c>
      <c r="BE152" s="215">
        <f>IF(N152="základní",J152,0)</f>
        <v>0</v>
      </c>
      <c r="BF152" s="215">
        <f>IF(N152="snížená",J152,0)</f>
        <v>0</v>
      </c>
      <c r="BG152" s="215">
        <f>IF(N152="zákl. přenesená",J152,0)</f>
        <v>0</v>
      </c>
      <c r="BH152" s="215">
        <f>IF(N152="sníž. přenesená",J152,0)</f>
        <v>0</v>
      </c>
      <c r="BI152" s="215">
        <f>IF(N152="nulová",J152,0)</f>
        <v>0</v>
      </c>
      <c r="BJ152" s="17" t="s">
        <v>88</v>
      </c>
      <c r="BK152" s="215">
        <f>ROUND(I152*H152,2)</f>
        <v>0</v>
      </c>
      <c r="BL152" s="17" t="s">
        <v>133</v>
      </c>
      <c r="BM152" s="214" t="s">
        <v>180</v>
      </c>
    </row>
    <row r="153" spans="2:51" s="13" customFormat="1" ht="22.5">
      <c r="B153" s="216"/>
      <c r="C153" s="217"/>
      <c r="D153" s="218" t="s">
        <v>135</v>
      </c>
      <c r="E153" s="219" t="s">
        <v>1</v>
      </c>
      <c r="F153" s="220" t="s">
        <v>181</v>
      </c>
      <c r="G153" s="217"/>
      <c r="H153" s="219" t="s">
        <v>1</v>
      </c>
      <c r="I153" s="221"/>
      <c r="J153" s="217"/>
      <c r="K153" s="217"/>
      <c r="L153" s="222"/>
      <c r="M153" s="223"/>
      <c r="N153" s="224"/>
      <c r="O153" s="224"/>
      <c r="P153" s="224"/>
      <c r="Q153" s="224"/>
      <c r="R153" s="224"/>
      <c r="S153" s="224"/>
      <c r="T153" s="225"/>
      <c r="AT153" s="226" t="s">
        <v>135</v>
      </c>
      <c r="AU153" s="226" t="s">
        <v>90</v>
      </c>
      <c r="AV153" s="13" t="s">
        <v>88</v>
      </c>
      <c r="AW153" s="13" t="s">
        <v>36</v>
      </c>
      <c r="AX153" s="13" t="s">
        <v>80</v>
      </c>
      <c r="AY153" s="226" t="s">
        <v>125</v>
      </c>
    </row>
    <row r="154" spans="2:51" s="14" customFormat="1" ht="11.25">
      <c r="B154" s="227"/>
      <c r="C154" s="228"/>
      <c r="D154" s="218" t="s">
        <v>135</v>
      </c>
      <c r="E154" s="229" t="s">
        <v>1</v>
      </c>
      <c r="F154" s="230" t="s">
        <v>88</v>
      </c>
      <c r="G154" s="228"/>
      <c r="H154" s="231">
        <v>1</v>
      </c>
      <c r="I154" s="232"/>
      <c r="J154" s="228"/>
      <c r="K154" s="228"/>
      <c r="L154" s="233"/>
      <c r="M154" s="234"/>
      <c r="N154" s="235"/>
      <c r="O154" s="235"/>
      <c r="P154" s="235"/>
      <c r="Q154" s="235"/>
      <c r="R154" s="235"/>
      <c r="S154" s="235"/>
      <c r="T154" s="236"/>
      <c r="AT154" s="237" t="s">
        <v>135</v>
      </c>
      <c r="AU154" s="237" t="s">
        <v>90</v>
      </c>
      <c r="AV154" s="14" t="s">
        <v>90</v>
      </c>
      <c r="AW154" s="14" t="s">
        <v>36</v>
      </c>
      <c r="AX154" s="14" t="s">
        <v>88</v>
      </c>
      <c r="AY154" s="237" t="s">
        <v>125</v>
      </c>
    </row>
    <row r="155" spans="1:65" s="2" customFormat="1" ht="14.45" customHeight="1">
      <c r="A155" s="34"/>
      <c r="B155" s="35"/>
      <c r="C155" s="203" t="s">
        <v>182</v>
      </c>
      <c r="D155" s="203" t="s">
        <v>128</v>
      </c>
      <c r="E155" s="204" t="s">
        <v>183</v>
      </c>
      <c r="F155" s="205" t="s">
        <v>184</v>
      </c>
      <c r="G155" s="206" t="s">
        <v>131</v>
      </c>
      <c r="H155" s="207">
        <v>1</v>
      </c>
      <c r="I155" s="208"/>
      <c r="J155" s="209">
        <f>ROUND(I155*H155,2)</f>
        <v>0</v>
      </c>
      <c r="K155" s="205" t="s">
        <v>132</v>
      </c>
      <c r="L155" s="39"/>
      <c r="M155" s="210" t="s">
        <v>1</v>
      </c>
      <c r="N155" s="211" t="s">
        <v>45</v>
      </c>
      <c r="O155" s="71"/>
      <c r="P155" s="212">
        <f>O155*H155</f>
        <v>0</v>
      </c>
      <c r="Q155" s="212">
        <v>0</v>
      </c>
      <c r="R155" s="212">
        <f>Q155*H155</f>
        <v>0</v>
      </c>
      <c r="S155" s="212">
        <v>0</v>
      </c>
      <c r="T155" s="213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14" t="s">
        <v>133</v>
      </c>
      <c r="AT155" s="214" t="s">
        <v>128</v>
      </c>
      <c r="AU155" s="214" t="s">
        <v>90</v>
      </c>
      <c r="AY155" s="17" t="s">
        <v>125</v>
      </c>
      <c r="BE155" s="215">
        <f>IF(N155="základní",J155,0)</f>
        <v>0</v>
      </c>
      <c r="BF155" s="215">
        <f>IF(N155="snížená",J155,0)</f>
        <v>0</v>
      </c>
      <c r="BG155" s="215">
        <f>IF(N155="zákl. přenesená",J155,0)</f>
        <v>0</v>
      </c>
      <c r="BH155" s="215">
        <f>IF(N155="sníž. přenesená",J155,0)</f>
        <v>0</v>
      </c>
      <c r="BI155" s="215">
        <f>IF(N155="nulová",J155,0)</f>
        <v>0</v>
      </c>
      <c r="BJ155" s="17" t="s">
        <v>88</v>
      </c>
      <c r="BK155" s="215">
        <f>ROUND(I155*H155,2)</f>
        <v>0</v>
      </c>
      <c r="BL155" s="17" t="s">
        <v>133</v>
      </c>
      <c r="BM155" s="214" t="s">
        <v>185</v>
      </c>
    </row>
    <row r="156" spans="2:51" s="13" customFormat="1" ht="22.5">
      <c r="B156" s="216"/>
      <c r="C156" s="217"/>
      <c r="D156" s="218" t="s">
        <v>135</v>
      </c>
      <c r="E156" s="219" t="s">
        <v>1</v>
      </c>
      <c r="F156" s="220" t="s">
        <v>186</v>
      </c>
      <c r="G156" s="217"/>
      <c r="H156" s="219" t="s">
        <v>1</v>
      </c>
      <c r="I156" s="221"/>
      <c r="J156" s="217"/>
      <c r="K156" s="217"/>
      <c r="L156" s="222"/>
      <c r="M156" s="223"/>
      <c r="N156" s="224"/>
      <c r="O156" s="224"/>
      <c r="P156" s="224"/>
      <c r="Q156" s="224"/>
      <c r="R156" s="224"/>
      <c r="S156" s="224"/>
      <c r="T156" s="225"/>
      <c r="AT156" s="226" t="s">
        <v>135</v>
      </c>
      <c r="AU156" s="226" t="s">
        <v>90</v>
      </c>
      <c r="AV156" s="13" t="s">
        <v>88</v>
      </c>
      <c r="AW156" s="13" t="s">
        <v>36</v>
      </c>
      <c r="AX156" s="13" t="s">
        <v>80</v>
      </c>
      <c r="AY156" s="226" t="s">
        <v>125</v>
      </c>
    </row>
    <row r="157" spans="2:51" s="14" customFormat="1" ht="11.25">
      <c r="B157" s="227"/>
      <c r="C157" s="228"/>
      <c r="D157" s="218" t="s">
        <v>135</v>
      </c>
      <c r="E157" s="229" t="s">
        <v>1</v>
      </c>
      <c r="F157" s="230" t="s">
        <v>88</v>
      </c>
      <c r="G157" s="228"/>
      <c r="H157" s="231">
        <v>1</v>
      </c>
      <c r="I157" s="232"/>
      <c r="J157" s="228"/>
      <c r="K157" s="228"/>
      <c r="L157" s="233"/>
      <c r="M157" s="234"/>
      <c r="N157" s="235"/>
      <c r="O157" s="235"/>
      <c r="P157" s="235"/>
      <c r="Q157" s="235"/>
      <c r="R157" s="235"/>
      <c r="S157" s="235"/>
      <c r="T157" s="236"/>
      <c r="AT157" s="237" t="s">
        <v>135</v>
      </c>
      <c r="AU157" s="237" t="s">
        <v>90</v>
      </c>
      <c r="AV157" s="14" t="s">
        <v>90</v>
      </c>
      <c r="AW157" s="14" t="s">
        <v>36</v>
      </c>
      <c r="AX157" s="14" t="s">
        <v>88</v>
      </c>
      <c r="AY157" s="237" t="s">
        <v>125</v>
      </c>
    </row>
    <row r="158" spans="2:63" s="12" customFormat="1" ht="22.9" customHeight="1">
      <c r="B158" s="187"/>
      <c r="C158" s="188"/>
      <c r="D158" s="189" t="s">
        <v>79</v>
      </c>
      <c r="E158" s="201" t="s">
        <v>187</v>
      </c>
      <c r="F158" s="201" t="s">
        <v>188</v>
      </c>
      <c r="G158" s="188"/>
      <c r="H158" s="188"/>
      <c r="I158" s="191"/>
      <c r="J158" s="202">
        <f>BK158</f>
        <v>0</v>
      </c>
      <c r="K158" s="188"/>
      <c r="L158" s="193"/>
      <c r="M158" s="194"/>
      <c r="N158" s="195"/>
      <c r="O158" s="195"/>
      <c r="P158" s="196">
        <f>SUM(P159:P164)</f>
        <v>0</v>
      </c>
      <c r="Q158" s="195"/>
      <c r="R158" s="196">
        <f>SUM(R159:R164)</f>
        <v>0</v>
      </c>
      <c r="S158" s="195"/>
      <c r="T158" s="197">
        <f>SUM(T159:T164)</f>
        <v>0</v>
      </c>
      <c r="AR158" s="198" t="s">
        <v>124</v>
      </c>
      <c r="AT158" s="199" t="s">
        <v>79</v>
      </c>
      <c r="AU158" s="199" t="s">
        <v>88</v>
      </c>
      <c r="AY158" s="198" t="s">
        <v>125</v>
      </c>
      <c r="BK158" s="200">
        <f>SUM(BK159:BK164)</f>
        <v>0</v>
      </c>
    </row>
    <row r="159" spans="1:65" s="2" customFormat="1" ht="14.45" customHeight="1">
      <c r="A159" s="34"/>
      <c r="B159" s="35"/>
      <c r="C159" s="203" t="s">
        <v>189</v>
      </c>
      <c r="D159" s="203" t="s">
        <v>128</v>
      </c>
      <c r="E159" s="204" t="s">
        <v>190</v>
      </c>
      <c r="F159" s="205" t="s">
        <v>191</v>
      </c>
      <c r="G159" s="206" t="s">
        <v>131</v>
      </c>
      <c r="H159" s="207">
        <v>1</v>
      </c>
      <c r="I159" s="208"/>
      <c r="J159" s="209">
        <f>ROUND(I159*H159,2)</f>
        <v>0</v>
      </c>
      <c r="K159" s="205" t="s">
        <v>132</v>
      </c>
      <c r="L159" s="39"/>
      <c r="M159" s="210" t="s">
        <v>1</v>
      </c>
      <c r="N159" s="211" t="s">
        <v>45</v>
      </c>
      <c r="O159" s="71"/>
      <c r="P159" s="212">
        <f>O159*H159</f>
        <v>0</v>
      </c>
      <c r="Q159" s="212">
        <v>0</v>
      </c>
      <c r="R159" s="212">
        <f>Q159*H159</f>
        <v>0</v>
      </c>
      <c r="S159" s="212">
        <v>0</v>
      </c>
      <c r="T159" s="213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14" t="s">
        <v>133</v>
      </c>
      <c r="AT159" s="214" t="s">
        <v>128</v>
      </c>
      <c r="AU159" s="214" t="s">
        <v>90</v>
      </c>
      <c r="AY159" s="17" t="s">
        <v>125</v>
      </c>
      <c r="BE159" s="215">
        <f>IF(N159="základní",J159,0)</f>
        <v>0</v>
      </c>
      <c r="BF159" s="215">
        <f>IF(N159="snížená",J159,0)</f>
        <v>0</v>
      </c>
      <c r="BG159" s="215">
        <f>IF(N159="zákl. přenesená",J159,0)</f>
        <v>0</v>
      </c>
      <c r="BH159" s="215">
        <f>IF(N159="sníž. přenesená",J159,0)</f>
        <v>0</v>
      </c>
      <c r="BI159" s="215">
        <f>IF(N159="nulová",J159,0)</f>
        <v>0</v>
      </c>
      <c r="BJ159" s="17" t="s">
        <v>88</v>
      </c>
      <c r="BK159" s="215">
        <f>ROUND(I159*H159,2)</f>
        <v>0</v>
      </c>
      <c r="BL159" s="17" t="s">
        <v>133</v>
      </c>
      <c r="BM159" s="214" t="s">
        <v>192</v>
      </c>
    </row>
    <row r="160" spans="2:51" s="13" customFormat="1" ht="22.5">
      <c r="B160" s="216"/>
      <c r="C160" s="217"/>
      <c r="D160" s="218" t="s">
        <v>135</v>
      </c>
      <c r="E160" s="219" t="s">
        <v>1</v>
      </c>
      <c r="F160" s="220" t="s">
        <v>193</v>
      </c>
      <c r="G160" s="217"/>
      <c r="H160" s="219" t="s">
        <v>1</v>
      </c>
      <c r="I160" s="221"/>
      <c r="J160" s="217"/>
      <c r="K160" s="217"/>
      <c r="L160" s="222"/>
      <c r="M160" s="223"/>
      <c r="N160" s="224"/>
      <c r="O160" s="224"/>
      <c r="P160" s="224"/>
      <c r="Q160" s="224"/>
      <c r="R160" s="224"/>
      <c r="S160" s="224"/>
      <c r="T160" s="225"/>
      <c r="AT160" s="226" t="s">
        <v>135</v>
      </c>
      <c r="AU160" s="226" t="s">
        <v>90</v>
      </c>
      <c r="AV160" s="13" t="s">
        <v>88</v>
      </c>
      <c r="AW160" s="13" t="s">
        <v>36</v>
      </c>
      <c r="AX160" s="13" t="s">
        <v>80</v>
      </c>
      <c r="AY160" s="226" t="s">
        <v>125</v>
      </c>
    </row>
    <row r="161" spans="2:51" s="14" customFormat="1" ht="11.25">
      <c r="B161" s="227"/>
      <c r="C161" s="228"/>
      <c r="D161" s="218" t="s">
        <v>135</v>
      </c>
      <c r="E161" s="229" t="s">
        <v>1</v>
      </c>
      <c r="F161" s="230" t="s">
        <v>88</v>
      </c>
      <c r="G161" s="228"/>
      <c r="H161" s="231">
        <v>1</v>
      </c>
      <c r="I161" s="232"/>
      <c r="J161" s="228"/>
      <c r="K161" s="228"/>
      <c r="L161" s="233"/>
      <c r="M161" s="234"/>
      <c r="N161" s="235"/>
      <c r="O161" s="235"/>
      <c r="P161" s="235"/>
      <c r="Q161" s="235"/>
      <c r="R161" s="235"/>
      <c r="S161" s="235"/>
      <c r="T161" s="236"/>
      <c r="AT161" s="237" t="s">
        <v>135</v>
      </c>
      <c r="AU161" s="237" t="s">
        <v>90</v>
      </c>
      <c r="AV161" s="14" t="s">
        <v>90</v>
      </c>
      <c r="AW161" s="14" t="s">
        <v>36</v>
      </c>
      <c r="AX161" s="14" t="s">
        <v>88</v>
      </c>
      <c r="AY161" s="237" t="s">
        <v>125</v>
      </c>
    </row>
    <row r="162" spans="1:65" s="2" customFormat="1" ht="14.45" customHeight="1">
      <c r="A162" s="34"/>
      <c r="B162" s="35"/>
      <c r="C162" s="203" t="s">
        <v>194</v>
      </c>
      <c r="D162" s="203" t="s">
        <v>128</v>
      </c>
      <c r="E162" s="204" t="s">
        <v>195</v>
      </c>
      <c r="F162" s="205" t="s">
        <v>196</v>
      </c>
      <c r="G162" s="206" t="s">
        <v>131</v>
      </c>
      <c r="H162" s="207">
        <v>1</v>
      </c>
      <c r="I162" s="208"/>
      <c r="J162" s="209">
        <f>ROUND(I162*H162,2)</f>
        <v>0</v>
      </c>
      <c r="K162" s="205" t="s">
        <v>132</v>
      </c>
      <c r="L162" s="39"/>
      <c r="M162" s="210" t="s">
        <v>1</v>
      </c>
      <c r="N162" s="211" t="s">
        <v>45</v>
      </c>
      <c r="O162" s="71"/>
      <c r="P162" s="212">
        <f>O162*H162</f>
        <v>0</v>
      </c>
      <c r="Q162" s="212">
        <v>0</v>
      </c>
      <c r="R162" s="212">
        <f>Q162*H162</f>
        <v>0</v>
      </c>
      <c r="S162" s="212">
        <v>0</v>
      </c>
      <c r="T162" s="213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14" t="s">
        <v>133</v>
      </c>
      <c r="AT162" s="214" t="s">
        <v>128</v>
      </c>
      <c r="AU162" s="214" t="s">
        <v>90</v>
      </c>
      <c r="AY162" s="17" t="s">
        <v>125</v>
      </c>
      <c r="BE162" s="215">
        <f>IF(N162="základní",J162,0)</f>
        <v>0</v>
      </c>
      <c r="BF162" s="215">
        <f>IF(N162="snížená",J162,0)</f>
        <v>0</v>
      </c>
      <c r="BG162" s="215">
        <f>IF(N162="zákl. přenesená",J162,0)</f>
        <v>0</v>
      </c>
      <c r="BH162" s="215">
        <f>IF(N162="sníž. přenesená",J162,0)</f>
        <v>0</v>
      </c>
      <c r="BI162" s="215">
        <f>IF(N162="nulová",J162,0)</f>
        <v>0</v>
      </c>
      <c r="BJ162" s="17" t="s">
        <v>88</v>
      </c>
      <c r="BK162" s="215">
        <f>ROUND(I162*H162,2)</f>
        <v>0</v>
      </c>
      <c r="BL162" s="17" t="s">
        <v>133</v>
      </c>
      <c r="BM162" s="214" t="s">
        <v>197</v>
      </c>
    </row>
    <row r="163" spans="2:51" s="13" customFormat="1" ht="11.25">
      <c r="B163" s="216"/>
      <c r="C163" s="217"/>
      <c r="D163" s="218" t="s">
        <v>135</v>
      </c>
      <c r="E163" s="219" t="s">
        <v>1</v>
      </c>
      <c r="F163" s="220" t="s">
        <v>198</v>
      </c>
      <c r="G163" s="217"/>
      <c r="H163" s="219" t="s">
        <v>1</v>
      </c>
      <c r="I163" s="221"/>
      <c r="J163" s="217"/>
      <c r="K163" s="217"/>
      <c r="L163" s="222"/>
      <c r="M163" s="223"/>
      <c r="N163" s="224"/>
      <c r="O163" s="224"/>
      <c r="P163" s="224"/>
      <c r="Q163" s="224"/>
      <c r="R163" s="224"/>
      <c r="S163" s="224"/>
      <c r="T163" s="225"/>
      <c r="AT163" s="226" t="s">
        <v>135</v>
      </c>
      <c r="AU163" s="226" t="s">
        <v>90</v>
      </c>
      <c r="AV163" s="13" t="s">
        <v>88</v>
      </c>
      <c r="AW163" s="13" t="s">
        <v>36</v>
      </c>
      <c r="AX163" s="13" t="s">
        <v>80</v>
      </c>
      <c r="AY163" s="226" t="s">
        <v>125</v>
      </c>
    </row>
    <row r="164" spans="2:51" s="14" customFormat="1" ht="11.25">
      <c r="B164" s="227"/>
      <c r="C164" s="228"/>
      <c r="D164" s="218" t="s">
        <v>135</v>
      </c>
      <c r="E164" s="229" t="s">
        <v>1</v>
      </c>
      <c r="F164" s="230" t="s">
        <v>88</v>
      </c>
      <c r="G164" s="228"/>
      <c r="H164" s="231">
        <v>1</v>
      </c>
      <c r="I164" s="232"/>
      <c r="J164" s="228"/>
      <c r="K164" s="228"/>
      <c r="L164" s="233"/>
      <c r="M164" s="238"/>
      <c r="N164" s="239"/>
      <c r="O164" s="239"/>
      <c r="P164" s="239"/>
      <c r="Q164" s="239"/>
      <c r="R164" s="239"/>
      <c r="S164" s="239"/>
      <c r="T164" s="240"/>
      <c r="AT164" s="237" t="s">
        <v>135</v>
      </c>
      <c r="AU164" s="237" t="s">
        <v>90</v>
      </c>
      <c r="AV164" s="14" t="s">
        <v>90</v>
      </c>
      <c r="AW164" s="14" t="s">
        <v>36</v>
      </c>
      <c r="AX164" s="14" t="s">
        <v>88</v>
      </c>
      <c r="AY164" s="237" t="s">
        <v>125</v>
      </c>
    </row>
    <row r="165" spans="1:31" s="2" customFormat="1" ht="6.95" customHeight="1">
      <c r="A165" s="34"/>
      <c r="B165" s="54"/>
      <c r="C165" s="55"/>
      <c r="D165" s="55"/>
      <c r="E165" s="55"/>
      <c r="F165" s="55"/>
      <c r="G165" s="55"/>
      <c r="H165" s="55"/>
      <c r="I165" s="152"/>
      <c r="J165" s="55"/>
      <c r="K165" s="55"/>
      <c r="L165" s="39"/>
      <c r="M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</row>
  </sheetData>
  <sheetProtection algorithmName="SHA-512" hashValue="abHcwcAFAf5VX0SBTUiW7rRPQCson6TeM/jlZtZroBlrKhkP5cNAGkwecY0uoaBazdHdXTm1zlxz4JGJ75r68g==" saltValue="rEfclVK3Bi69rLqcngyn/oTmzc4bxpB2jQ+bsb/+QhG8wGNGOQNdduzOnERfwfwEuIHd8YQT8HgjFOMGr5CG2A==" spinCount="100000" sheet="1" objects="1" scenarios="1" formatColumns="0" formatRows="0" autoFilter="0"/>
  <autoFilter ref="C121:K164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42"/>
  <sheetViews>
    <sheetView showGridLines="0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421875" style="1" customWidth="1"/>
    <col min="4" max="4" width="3.7109375" style="1" customWidth="1"/>
    <col min="5" max="5" width="14.7109375" style="1" customWidth="1"/>
    <col min="6" max="6" width="43.421875" style="1" customWidth="1"/>
    <col min="7" max="7" width="6.00390625" style="1" customWidth="1"/>
    <col min="8" max="8" width="9.8515625" style="1" customWidth="1"/>
    <col min="9" max="9" width="17.28125" style="108" customWidth="1"/>
    <col min="10" max="11" width="17.28125" style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421875" style="1" customWidth="1"/>
    <col min="23" max="23" width="14.00390625" style="1" customWidth="1"/>
    <col min="24" max="24" width="10.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5" customHeight="1">
      <c r="I2" s="108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7" t="s">
        <v>94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20"/>
      <c r="AT3" s="17" t="s">
        <v>90</v>
      </c>
    </row>
    <row r="4" spans="2:46" s="1" customFormat="1" ht="24.95" customHeight="1">
      <c r="B4" s="20"/>
      <c r="D4" s="112" t="s">
        <v>95</v>
      </c>
      <c r="I4" s="108"/>
      <c r="L4" s="20"/>
      <c r="M4" s="113" t="s">
        <v>10</v>
      </c>
      <c r="AT4" s="17" t="s">
        <v>4</v>
      </c>
    </row>
    <row r="5" spans="2:12" s="1" customFormat="1" ht="6.95" customHeight="1">
      <c r="B5" s="20"/>
      <c r="I5" s="108"/>
      <c r="L5" s="20"/>
    </row>
    <row r="6" spans="2:12" s="1" customFormat="1" ht="12" customHeight="1">
      <c r="B6" s="20"/>
      <c r="D6" s="114" t="s">
        <v>16</v>
      </c>
      <c r="I6" s="108"/>
      <c r="L6" s="20"/>
    </row>
    <row r="7" spans="2:12" s="1" customFormat="1" ht="24" customHeight="1">
      <c r="B7" s="20"/>
      <c r="E7" s="303" t="str">
        <f>'Rekapitulace stavby'!K6</f>
        <v>Stavební údržba mostu ev.č. M7 na ul. V Olšině v Petřvaldu</v>
      </c>
      <c r="F7" s="304"/>
      <c r="G7" s="304"/>
      <c r="H7" s="304"/>
      <c r="I7" s="108"/>
      <c r="L7" s="20"/>
    </row>
    <row r="8" spans="1:31" s="2" customFormat="1" ht="12" customHeight="1">
      <c r="A8" s="34"/>
      <c r="B8" s="39"/>
      <c r="C8" s="34"/>
      <c r="D8" s="114" t="s">
        <v>96</v>
      </c>
      <c r="E8" s="34"/>
      <c r="F8" s="34"/>
      <c r="G8" s="34"/>
      <c r="H8" s="34"/>
      <c r="I8" s="115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4.45" customHeight="1">
      <c r="A9" s="34"/>
      <c r="B9" s="39"/>
      <c r="C9" s="34"/>
      <c r="D9" s="34"/>
      <c r="E9" s="305" t="s">
        <v>199</v>
      </c>
      <c r="F9" s="306"/>
      <c r="G9" s="306"/>
      <c r="H9" s="306"/>
      <c r="I9" s="115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115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4" t="s">
        <v>18</v>
      </c>
      <c r="E11" s="34"/>
      <c r="F11" s="116" t="s">
        <v>1</v>
      </c>
      <c r="G11" s="34"/>
      <c r="H11" s="34"/>
      <c r="I11" s="117" t="s">
        <v>19</v>
      </c>
      <c r="J11" s="116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4" t="s">
        <v>20</v>
      </c>
      <c r="E12" s="34"/>
      <c r="F12" s="116" t="s">
        <v>21</v>
      </c>
      <c r="G12" s="34"/>
      <c r="H12" s="34"/>
      <c r="I12" s="117" t="s">
        <v>22</v>
      </c>
      <c r="J12" s="118" t="str">
        <f>'Rekapitulace stavby'!AN8</f>
        <v>15. 12. 2020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115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4" t="s">
        <v>24</v>
      </c>
      <c r="E14" s="34"/>
      <c r="F14" s="34"/>
      <c r="G14" s="34"/>
      <c r="H14" s="34"/>
      <c r="I14" s="117" t="s">
        <v>25</v>
      </c>
      <c r="J14" s="116" t="s">
        <v>26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6" t="s">
        <v>27</v>
      </c>
      <c r="F15" s="34"/>
      <c r="G15" s="34"/>
      <c r="H15" s="34"/>
      <c r="I15" s="117" t="s">
        <v>28</v>
      </c>
      <c r="J15" s="116" t="s">
        <v>29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115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4" t="s">
        <v>30</v>
      </c>
      <c r="E17" s="34"/>
      <c r="F17" s="34"/>
      <c r="G17" s="34"/>
      <c r="H17" s="34"/>
      <c r="I17" s="117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07" t="str">
        <f>'Rekapitulace stavby'!E14</f>
        <v>Vyplň údaj</v>
      </c>
      <c r="F18" s="308"/>
      <c r="G18" s="308"/>
      <c r="H18" s="308"/>
      <c r="I18" s="117" t="s">
        <v>28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115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4" t="s">
        <v>32</v>
      </c>
      <c r="E20" s="34"/>
      <c r="F20" s="34"/>
      <c r="G20" s="34"/>
      <c r="H20" s="34"/>
      <c r="I20" s="117" t="s">
        <v>25</v>
      </c>
      <c r="J20" s="116" t="s">
        <v>33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6" t="s">
        <v>34</v>
      </c>
      <c r="F21" s="34"/>
      <c r="G21" s="34"/>
      <c r="H21" s="34"/>
      <c r="I21" s="117" t="s">
        <v>28</v>
      </c>
      <c r="J21" s="116" t="s">
        <v>35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115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4" t="s">
        <v>37</v>
      </c>
      <c r="E23" s="34"/>
      <c r="F23" s="34"/>
      <c r="G23" s="34"/>
      <c r="H23" s="34"/>
      <c r="I23" s="117" t="s">
        <v>25</v>
      </c>
      <c r="J23" s="116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6" t="s">
        <v>38</v>
      </c>
      <c r="F24" s="34"/>
      <c r="G24" s="34"/>
      <c r="H24" s="34"/>
      <c r="I24" s="117" t="s">
        <v>28</v>
      </c>
      <c r="J24" s="116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115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4" t="s">
        <v>39</v>
      </c>
      <c r="E26" s="34"/>
      <c r="F26" s="34"/>
      <c r="G26" s="34"/>
      <c r="H26" s="34"/>
      <c r="I26" s="115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5" customHeight="1">
      <c r="A27" s="119"/>
      <c r="B27" s="120"/>
      <c r="C27" s="119"/>
      <c r="D27" s="119"/>
      <c r="E27" s="309" t="s">
        <v>1</v>
      </c>
      <c r="F27" s="309"/>
      <c r="G27" s="309"/>
      <c r="H27" s="309"/>
      <c r="I27" s="121"/>
      <c r="J27" s="119"/>
      <c r="K27" s="119"/>
      <c r="L27" s="122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115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3"/>
      <c r="E29" s="123"/>
      <c r="F29" s="123"/>
      <c r="G29" s="123"/>
      <c r="H29" s="123"/>
      <c r="I29" s="124"/>
      <c r="J29" s="123"/>
      <c r="K29" s="123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40</v>
      </c>
      <c r="E30" s="34"/>
      <c r="F30" s="34"/>
      <c r="G30" s="34"/>
      <c r="H30" s="34"/>
      <c r="I30" s="115"/>
      <c r="J30" s="126">
        <f>ROUND(J127,2)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3"/>
      <c r="E31" s="123"/>
      <c r="F31" s="123"/>
      <c r="G31" s="123"/>
      <c r="H31" s="123"/>
      <c r="I31" s="124"/>
      <c r="J31" s="123"/>
      <c r="K31" s="123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7" t="s">
        <v>42</v>
      </c>
      <c r="G32" s="34"/>
      <c r="H32" s="34"/>
      <c r="I32" s="128" t="s">
        <v>41</v>
      </c>
      <c r="J32" s="127" t="s">
        <v>43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9" t="s">
        <v>44</v>
      </c>
      <c r="E33" s="114" t="s">
        <v>45</v>
      </c>
      <c r="F33" s="130">
        <f>ROUND((SUM(BE127:BE441)),2)</f>
        <v>0</v>
      </c>
      <c r="G33" s="34"/>
      <c r="H33" s="34"/>
      <c r="I33" s="131">
        <v>0.21</v>
      </c>
      <c r="J33" s="130">
        <f>ROUND(((SUM(BE127:BE441))*I33),2)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4" t="s">
        <v>46</v>
      </c>
      <c r="F34" s="130">
        <f>ROUND((SUM(BF127:BF441)),2)</f>
        <v>0</v>
      </c>
      <c r="G34" s="34"/>
      <c r="H34" s="34"/>
      <c r="I34" s="131">
        <v>0.15</v>
      </c>
      <c r="J34" s="130">
        <f>ROUND(((SUM(BF127:BF441))*I34),2)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4" t="s">
        <v>47</v>
      </c>
      <c r="F35" s="130">
        <f>ROUND((SUM(BG127:BG441)),2)</f>
        <v>0</v>
      </c>
      <c r="G35" s="34"/>
      <c r="H35" s="34"/>
      <c r="I35" s="131">
        <v>0.21</v>
      </c>
      <c r="J35" s="130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4" t="s">
        <v>48</v>
      </c>
      <c r="F36" s="130">
        <f>ROUND((SUM(BH127:BH441)),2)</f>
        <v>0</v>
      </c>
      <c r="G36" s="34"/>
      <c r="H36" s="34"/>
      <c r="I36" s="131">
        <v>0.15</v>
      </c>
      <c r="J36" s="130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4" t="s">
        <v>49</v>
      </c>
      <c r="F37" s="130">
        <f>ROUND((SUM(BI127:BI441)),2)</f>
        <v>0</v>
      </c>
      <c r="G37" s="34"/>
      <c r="H37" s="34"/>
      <c r="I37" s="131">
        <v>0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115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2"/>
      <c r="D39" s="133" t="s">
        <v>50</v>
      </c>
      <c r="E39" s="134"/>
      <c r="F39" s="134"/>
      <c r="G39" s="135" t="s">
        <v>51</v>
      </c>
      <c r="H39" s="136" t="s">
        <v>52</v>
      </c>
      <c r="I39" s="137"/>
      <c r="J39" s="138">
        <f>SUM(J30:J37)</f>
        <v>0</v>
      </c>
      <c r="K39" s="139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115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I41" s="108"/>
      <c r="L41" s="20"/>
    </row>
    <row r="42" spans="2:12" s="1" customFormat="1" ht="14.45" customHeight="1">
      <c r="B42" s="20"/>
      <c r="I42" s="108"/>
      <c r="L42" s="20"/>
    </row>
    <row r="43" spans="2:12" s="1" customFormat="1" ht="14.45" customHeight="1">
      <c r="B43" s="20"/>
      <c r="I43" s="108"/>
      <c r="L43" s="20"/>
    </row>
    <row r="44" spans="2:12" s="1" customFormat="1" ht="14.45" customHeight="1">
      <c r="B44" s="20"/>
      <c r="I44" s="108"/>
      <c r="L44" s="20"/>
    </row>
    <row r="45" spans="2:12" s="1" customFormat="1" ht="14.45" customHeight="1">
      <c r="B45" s="20"/>
      <c r="I45" s="108"/>
      <c r="L45" s="20"/>
    </row>
    <row r="46" spans="2:12" s="1" customFormat="1" ht="14.45" customHeight="1">
      <c r="B46" s="20"/>
      <c r="I46" s="108"/>
      <c r="L46" s="20"/>
    </row>
    <row r="47" spans="2:12" s="1" customFormat="1" ht="14.45" customHeight="1">
      <c r="B47" s="20"/>
      <c r="I47" s="108"/>
      <c r="L47" s="20"/>
    </row>
    <row r="48" spans="2:12" s="1" customFormat="1" ht="14.45" customHeight="1">
      <c r="B48" s="20"/>
      <c r="I48" s="108"/>
      <c r="L48" s="20"/>
    </row>
    <row r="49" spans="2:12" s="1" customFormat="1" ht="14.45" customHeight="1">
      <c r="B49" s="20"/>
      <c r="I49" s="108"/>
      <c r="L49" s="20"/>
    </row>
    <row r="50" spans="2:12" s="2" customFormat="1" ht="14.45" customHeight="1">
      <c r="B50" s="51"/>
      <c r="D50" s="140" t="s">
        <v>53</v>
      </c>
      <c r="E50" s="141"/>
      <c r="F50" s="141"/>
      <c r="G50" s="140" t="s">
        <v>54</v>
      </c>
      <c r="H50" s="141"/>
      <c r="I50" s="142"/>
      <c r="J50" s="141"/>
      <c r="K50" s="141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3" t="s">
        <v>55</v>
      </c>
      <c r="E61" s="144"/>
      <c r="F61" s="145" t="s">
        <v>56</v>
      </c>
      <c r="G61" s="143" t="s">
        <v>55</v>
      </c>
      <c r="H61" s="144"/>
      <c r="I61" s="146"/>
      <c r="J61" s="147" t="s">
        <v>56</v>
      </c>
      <c r="K61" s="144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40" t="s">
        <v>57</v>
      </c>
      <c r="E65" s="148"/>
      <c r="F65" s="148"/>
      <c r="G65" s="140" t="s">
        <v>58</v>
      </c>
      <c r="H65" s="148"/>
      <c r="I65" s="149"/>
      <c r="J65" s="148"/>
      <c r="K65" s="14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3" t="s">
        <v>55</v>
      </c>
      <c r="E76" s="144"/>
      <c r="F76" s="145" t="s">
        <v>56</v>
      </c>
      <c r="G76" s="143" t="s">
        <v>55</v>
      </c>
      <c r="H76" s="144"/>
      <c r="I76" s="146"/>
      <c r="J76" s="147" t="s">
        <v>56</v>
      </c>
      <c r="K76" s="144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0"/>
      <c r="C77" s="151"/>
      <c r="D77" s="151"/>
      <c r="E77" s="151"/>
      <c r="F77" s="151"/>
      <c r="G77" s="151"/>
      <c r="H77" s="151"/>
      <c r="I77" s="152"/>
      <c r="J77" s="151"/>
      <c r="K77" s="151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3"/>
      <c r="C81" s="154"/>
      <c r="D81" s="154"/>
      <c r="E81" s="154"/>
      <c r="F81" s="154"/>
      <c r="G81" s="154"/>
      <c r="H81" s="154"/>
      <c r="I81" s="155"/>
      <c r="J81" s="154"/>
      <c r="K81" s="154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98</v>
      </c>
      <c r="D82" s="36"/>
      <c r="E82" s="36"/>
      <c r="F82" s="36"/>
      <c r="G82" s="36"/>
      <c r="H82" s="36"/>
      <c r="I82" s="115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15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15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4" customHeight="1">
      <c r="A85" s="34"/>
      <c r="B85" s="35"/>
      <c r="C85" s="36"/>
      <c r="D85" s="36"/>
      <c r="E85" s="310" t="str">
        <f>E7</f>
        <v>Stavební údržba mostu ev.č. M7 na ul. V Olšině v Petřvaldu</v>
      </c>
      <c r="F85" s="311"/>
      <c r="G85" s="311"/>
      <c r="H85" s="311"/>
      <c r="I85" s="115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96</v>
      </c>
      <c r="D86" s="36"/>
      <c r="E86" s="36"/>
      <c r="F86" s="36"/>
      <c r="G86" s="36"/>
      <c r="H86" s="36"/>
      <c r="I86" s="115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4.45" customHeight="1">
      <c r="A87" s="34"/>
      <c r="B87" s="35"/>
      <c r="C87" s="36"/>
      <c r="D87" s="36"/>
      <c r="E87" s="281" t="str">
        <f>E9</f>
        <v>SO - SO - Most ev.č. M7</v>
      </c>
      <c r="F87" s="312"/>
      <c r="G87" s="312"/>
      <c r="H87" s="312"/>
      <c r="I87" s="115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115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117" t="s">
        <v>22</v>
      </c>
      <c r="J89" s="66" t="str">
        <f>IF(J12="","",J12)</f>
        <v>15. 12. 2020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15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40.9" customHeight="1">
      <c r="A91" s="34"/>
      <c r="B91" s="35"/>
      <c r="C91" s="29" t="s">
        <v>24</v>
      </c>
      <c r="D91" s="36"/>
      <c r="E91" s="36"/>
      <c r="F91" s="27" t="str">
        <f>E15</f>
        <v>Město Petřvald</v>
      </c>
      <c r="G91" s="36"/>
      <c r="H91" s="36"/>
      <c r="I91" s="117" t="s">
        <v>32</v>
      </c>
      <c r="J91" s="32" t="str">
        <f>E21</f>
        <v>Ing. Pavel Kurečka MOSTY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6" customHeight="1">
      <c r="A92" s="34"/>
      <c r="B92" s="35"/>
      <c r="C92" s="29" t="s">
        <v>30</v>
      </c>
      <c r="D92" s="36"/>
      <c r="E92" s="36"/>
      <c r="F92" s="27" t="str">
        <f>IF(E18="","",E18)</f>
        <v>Vyplň údaj</v>
      </c>
      <c r="G92" s="36"/>
      <c r="H92" s="36"/>
      <c r="I92" s="117" t="s">
        <v>37</v>
      </c>
      <c r="J92" s="32" t="str">
        <f>E24</f>
        <v>Kurečková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15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56" t="s">
        <v>99</v>
      </c>
      <c r="D94" s="157"/>
      <c r="E94" s="157"/>
      <c r="F94" s="157"/>
      <c r="G94" s="157"/>
      <c r="H94" s="157"/>
      <c r="I94" s="158"/>
      <c r="J94" s="159" t="s">
        <v>100</v>
      </c>
      <c r="K94" s="157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15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60" t="s">
        <v>101</v>
      </c>
      <c r="D96" s="36"/>
      <c r="E96" s="36"/>
      <c r="F96" s="36"/>
      <c r="G96" s="36"/>
      <c r="H96" s="36"/>
      <c r="I96" s="115"/>
      <c r="J96" s="84">
        <f>J127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102</v>
      </c>
    </row>
    <row r="97" spans="2:12" s="9" customFormat="1" ht="24.95" customHeight="1">
      <c r="B97" s="161"/>
      <c r="C97" s="162"/>
      <c r="D97" s="163" t="s">
        <v>200</v>
      </c>
      <c r="E97" s="164"/>
      <c r="F97" s="164"/>
      <c r="G97" s="164"/>
      <c r="H97" s="164"/>
      <c r="I97" s="165"/>
      <c r="J97" s="166">
        <f>J128</f>
        <v>0</v>
      </c>
      <c r="K97" s="162"/>
      <c r="L97" s="167"/>
    </row>
    <row r="98" spans="2:12" s="10" customFormat="1" ht="19.9" customHeight="1">
      <c r="B98" s="168"/>
      <c r="C98" s="169"/>
      <c r="D98" s="170" t="s">
        <v>201</v>
      </c>
      <c r="E98" s="171"/>
      <c r="F98" s="171"/>
      <c r="G98" s="171"/>
      <c r="H98" s="171"/>
      <c r="I98" s="172"/>
      <c r="J98" s="173">
        <f>J129</f>
        <v>0</v>
      </c>
      <c r="K98" s="169"/>
      <c r="L98" s="174"/>
    </row>
    <row r="99" spans="2:12" s="10" customFormat="1" ht="19.9" customHeight="1">
      <c r="B99" s="168"/>
      <c r="C99" s="169"/>
      <c r="D99" s="170" t="s">
        <v>202</v>
      </c>
      <c r="E99" s="171"/>
      <c r="F99" s="171"/>
      <c r="G99" s="171"/>
      <c r="H99" s="171"/>
      <c r="I99" s="172"/>
      <c r="J99" s="173">
        <f>J154</f>
        <v>0</v>
      </c>
      <c r="K99" s="169"/>
      <c r="L99" s="174"/>
    </row>
    <row r="100" spans="2:12" s="10" customFormat="1" ht="19.9" customHeight="1">
      <c r="B100" s="168"/>
      <c r="C100" s="169"/>
      <c r="D100" s="170" t="s">
        <v>203</v>
      </c>
      <c r="E100" s="171"/>
      <c r="F100" s="171"/>
      <c r="G100" s="171"/>
      <c r="H100" s="171"/>
      <c r="I100" s="172"/>
      <c r="J100" s="173">
        <f>J178</f>
        <v>0</v>
      </c>
      <c r="K100" s="169"/>
      <c r="L100" s="174"/>
    </row>
    <row r="101" spans="2:12" s="10" customFormat="1" ht="19.9" customHeight="1">
      <c r="B101" s="168"/>
      <c r="C101" s="169"/>
      <c r="D101" s="170" t="s">
        <v>204</v>
      </c>
      <c r="E101" s="171"/>
      <c r="F101" s="171"/>
      <c r="G101" s="171"/>
      <c r="H101" s="171"/>
      <c r="I101" s="172"/>
      <c r="J101" s="173">
        <f>J182</f>
        <v>0</v>
      </c>
      <c r="K101" s="169"/>
      <c r="L101" s="174"/>
    </row>
    <row r="102" spans="2:12" s="10" customFormat="1" ht="19.9" customHeight="1">
      <c r="B102" s="168"/>
      <c r="C102" s="169"/>
      <c r="D102" s="170" t="s">
        <v>205</v>
      </c>
      <c r="E102" s="171"/>
      <c r="F102" s="171"/>
      <c r="G102" s="171"/>
      <c r="H102" s="171"/>
      <c r="I102" s="172"/>
      <c r="J102" s="173">
        <f>J202</f>
        <v>0</v>
      </c>
      <c r="K102" s="169"/>
      <c r="L102" s="174"/>
    </row>
    <row r="103" spans="2:12" s="10" customFormat="1" ht="19.9" customHeight="1">
      <c r="B103" s="168"/>
      <c r="C103" s="169"/>
      <c r="D103" s="170" t="s">
        <v>206</v>
      </c>
      <c r="E103" s="171"/>
      <c r="F103" s="171"/>
      <c r="G103" s="171"/>
      <c r="H103" s="171"/>
      <c r="I103" s="172"/>
      <c r="J103" s="173">
        <f>J222</f>
        <v>0</v>
      </c>
      <c r="K103" s="169"/>
      <c r="L103" s="174"/>
    </row>
    <row r="104" spans="2:12" s="10" customFormat="1" ht="19.9" customHeight="1">
      <c r="B104" s="168"/>
      <c r="C104" s="169"/>
      <c r="D104" s="170" t="s">
        <v>207</v>
      </c>
      <c r="E104" s="171"/>
      <c r="F104" s="171"/>
      <c r="G104" s="171"/>
      <c r="H104" s="171"/>
      <c r="I104" s="172"/>
      <c r="J104" s="173">
        <f>J382</f>
        <v>0</v>
      </c>
      <c r="K104" s="169"/>
      <c r="L104" s="174"/>
    </row>
    <row r="105" spans="2:12" s="10" customFormat="1" ht="19.9" customHeight="1">
      <c r="B105" s="168"/>
      <c r="C105" s="169"/>
      <c r="D105" s="170" t="s">
        <v>208</v>
      </c>
      <c r="E105" s="171"/>
      <c r="F105" s="171"/>
      <c r="G105" s="171"/>
      <c r="H105" s="171"/>
      <c r="I105" s="172"/>
      <c r="J105" s="173">
        <f>J422</f>
        <v>0</v>
      </c>
      <c r="K105" s="169"/>
      <c r="L105" s="174"/>
    </row>
    <row r="106" spans="2:12" s="9" customFormat="1" ht="24.95" customHeight="1">
      <c r="B106" s="161"/>
      <c r="C106" s="162"/>
      <c r="D106" s="163" t="s">
        <v>209</v>
      </c>
      <c r="E106" s="164"/>
      <c r="F106" s="164"/>
      <c r="G106" s="164"/>
      <c r="H106" s="164"/>
      <c r="I106" s="165"/>
      <c r="J106" s="166">
        <f>J424</f>
        <v>0</v>
      </c>
      <c r="K106" s="162"/>
      <c r="L106" s="167"/>
    </row>
    <row r="107" spans="2:12" s="10" customFormat="1" ht="19.9" customHeight="1">
      <c r="B107" s="168"/>
      <c r="C107" s="169"/>
      <c r="D107" s="170" t="s">
        <v>210</v>
      </c>
      <c r="E107" s="171"/>
      <c r="F107" s="171"/>
      <c r="G107" s="171"/>
      <c r="H107" s="171"/>
      <c r="I107" s="172"/>
      <c r="J107" s="173">
        <f>J425</f>
        <v>0</v>
      </c>
      <c r="K107" s="169"/>
      <c r="L107" s="174"/>
    </row>
    <row r="108" spans="1:31" s="2" customFormat="1" ht="21.75" customHeight="1">
      <c r="A108" s="34"/>
      <c r="B108" s="35"/>
      <c r="C108" s="36"/>
      <c r="D108" s="36"/>
      <c r="E108" s="36"/>
      <c r="F108" s="36"/>
      <c r="G108" s="36"/>
      <c r="H108" s="36"/>
      <c r="I108" s="115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5" customHeight="1">
      <c r="A109" s="34"/>
      <c r="B109" s="54"/>
      <c r="C109" s="55"/>
      <c r="D109" s="55"/>
      <c r="E109" s="55"/>
      <c r="F109" s="55"/>
      <c r="G109" s="55"/>
      <c r="H109" s="55"/>
      <c r="I109" s="152"/>
      <c r="J109" s="55"/>
      <c r="K109" s="55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3" spans="1:31" s="2" customFormat="1" ht="6.95" customHeight="1">
      <c r="A113" s="34"/>
      <c r="B113" s="56"/>
      <c r="C113" s="57"/>
      <c r="D113" s="57"/>
      <c r="E113" s="57"/>
      <c r="F113" s="57"/>
      <c r="G113" s="57"/>
      <c r="H113" s="57"/>
      <c r="I113" s="155"/>
      <c r="J113" s="57"/>
      <c r="K113" s="57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24.95" customHeight="1">
      <c r="A114" s="34"/>
      <c r="B114" s="35"/>
      <c r="C114" s="23" t="s">
        <v>109</v>
      </c>
      <c r="D114" s="36"/>
      <c r="E114" s="36"/>
      <c r="F114" s="36"/>
      <c r="G114" s="36"/>
      <c r="H114" s="36"/>
      <c r="I114" s="115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115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16</v>
      </c>
      <c r="D116" s="36"/>
      <c r="E116" s="36"/>
      <c r="F116" s="36"/>
      <c r="G116" s="36"/>
      <c r="H116" s="36"/>
      <c r="I116" s="115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24" customHeight="1">
      <c r="A117" s="34"/>
      <c r="B117" s="35"/>
      <c r="C117" s="36"/>
      <c r="D117" s="36"/>
      <c r="E117" s="310" t="str">
        <f>E7</f>
        <v>Stavební údržba mostu ev.č. M7 na ul. V Olšině v Petřvaldu</v>
      </c>
      <c r="F117" s="311"/>
      <c r="G117" s="311"/>
      <c r="H117" s="311"/>
      <c r="I117" s="115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96</v>
      </c>
      <c r="D118" s="36"/>
      <c r="E118" s="36"/>
      <c r="F118" s="36"/>
      <c r="G118" s="36"/>
      <c r="H118" s="36"/>
      <c r="I118" s="115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4.45" customHeight="1">
      <c r="A119" s="34"/>
      <c r="B119" s="35"/>
      <c r="C119" s="36"/>
      <c r="D119" s="36"/>
      <c r="E119" s="281" t="str">
        <f>E9</f>
        <v>SO - SO - Most ev.č. M7</v>
      </c>
      <c r="F119" s="312"/>
      <c r="G119" s="312"/>
      <c r="H119" s="312"/>
      <c r="I119" s="115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5" customHeight="1">
      <c r="A120" s="34"/>
      <c r="B120" s="35"/>
      <c r="C120" s="36"/>
      <c r="D120" s="36"/>
      <c r="E120" s="36"/>
      <c r="F120" s="36"/>
      <c r="G120" s="36"/>
      <c r="H120" s="36"/>
      <c r="I120" s="115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9" t="s">
        <v>20</v>
      </c>
      <c r="D121" s="36"/>
      <c r="E121" s="36"/>
      <c r="F121" s="27" t="str">
        <f>F12</f>
        <v xml:space="preserve"> </v>
      </c>
      <c r="G121" s="36"/>
      <c r="H121" s="36"/>
      <c r="I121" s="117" t="s">
        <v>22</v>
      </c>
      <c r="J121" s="66" t="str">
        <f>IF(J12="","",J12)</f>
        <v>15. 12. 2020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6.95" customHeight="1">
      <c r="A122" s="34"/>
      <c r="B122" s="35"/>
      <c r="C122" s="36"/>
      <c r="D122" s="36"/>
      <c r="E122" s="36"/>
      <c r="F122" s="36"/>
      <c r="G122" s="36"/>
      <c r="H122" s="36"/>
      <c r="I122" s="115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40.9" customHeight="1">
      <c r="A123" s="34"/>
      <c r="B123" s="35"/>
      <c r="C123" s="29" t="s">
        <v>24</v>
      </c>
      <c r="D123" s="36"/>
      <c r="E123" s="36"/>
      <c r="F123" s="27" t="str">
        <f>E15</f>
        <v>Město Petřvald</v>
      </c>
      <c r="G123" s="36"/>
      <c r="H123" s="36"/>
      <c r="I123" s="117" t="s">
        <v>32</v>
      </c>
      <c r="J123" s="32" t="str">
        <f>E21</f>
        <v>Ing. Pavel Kurečka MOSTY s.r.o.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5.6" customHeight="1">
      <c r="A124" s="34"/>
      <c r="B124" s="35"/>
      <c r="C124" s="29" t="s">
        <v>30</v>
      </c>
      <c r="D124" s="36"/>
      <c r="E124" s="36"/>
      <c r="F124" s="27" t="str">
        <f>IF(E18="","",E18)</f>
        <v>Vyplň údaj</v>
      </c>
      <c r="G124" s="36"/>
      <c r="H124" s="36"/>
      <c r="I124" s="117" t="s">
        <v>37</v>
      </c>
      <c r="J124" s="32" t="str">
        <f>E24</f>
        <v>Kurečková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0.35" customHeight="1">
      <c r="A125" s="34"/>
      <c r="B125" s="35"/>
      <c r="C125" s="36"/>
      <c r="D125" s="36"/>
      <c r="E125" s="36"/>
      <c r="F125" s="36"/>
      <c r="G125" s="36"/>
      <c r="H125" s="36"/>
      <c r="I125" s="115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11" customFormat="1" ht="29.25" customHeight="1">
      <c r="A126" s="175"/>
      <c r="B126" s="176"/>
      <c r="C126" s="177" t="s">
        <v>110</v>
      </c>
      <c r="D126" s="178" t="s">
        <v>65</v>
      </c>
      <c r="E126" s="178" t="s">
        <v>61</v>
      </c>
      <c r="F126" s="178" t="s">
        <v>62</v>
      </c>
      <c r="G126" s="178" t="s">
        <v>111</v>
      </c>
      <c r="H126" s="178" t="s">
        <v>112</v>
      </c>
      <c r="I126" s="179" t="s">
        <v>113</v>
      </c>
      <c r="J126" s="178" t="s">
        <v>100</v>
      </c>
      <c r="K126" s="180" t="s">
        <v>114</v>
      </c>
      <c r="L126" s="181"/>
      <c r="M126" s="75" t="s">
        <v>1</v>
      </c>
      <c r="N126" s="76" t="s">
        <v>44</v>
      </c>
      <c r="O126" s="76" t="s">
        <v>115</v>
      </c>
      <c r="P126" s="76" t="s">
        <v>116</v>
      </c>
      <c r="Q126" s="76" t="s">
        <v>117</v>
      </c>
      <c r="R126" s="76" t="s">
        <v>118</v>
      </c>
      <c r="S126" s="76" t="s">
        <v>119</v>
      </c>
      <c r="T126" s="77" t="s">
        <v>120</v>
      </c>
      <c r="U126" s="175"/>
      <c r="V126" s="175"/>
      <c r="W126" s="175"/>
      <c r="X126" s="175"/>
      <c r="Y126" s="175"/>
      <c r="Z126" s="175"/>
      <c r="AA126" s="175"/>
      <c r="AB126" s="175"/>
      <c r="AC126" s="175"/>
      <c r="AD126" s="175"/>
      <c r="AE126" s="175"/>
    </row>
    <row r="127" spans="1:63" s="2" customFormat="1" ht="22.9" customHeight="1">
      <c r="A127" s="34"/>
      <c r="B127" s="35"/>
      <c r="C127" s="82" t="s">
        <v>121</v>
      </c>
      <c r="D127" s="36"/>
      <c r="E127" s="36"/>
      <c r="F127" s="36"/>
      <c r="G127" s="36"/>
      <c r="H127" s="36"/>
      <c r="I127" s="115"/>
      <c r="J127" s="182">
        <f>BK127</f>
        <v>0</v>
      </c>
      <c r="K127" s="36"/>
      <c r="L127" s="39"/>
      <c r="M127" s="78"/>
      <c r="N127" s="183"/>
      <c r="O127" s="79"/>
      <c r="P127" s="184">
        <f>P128+P424</f>
        <v>0</v>
      </c>
      <c r="Q127" s="79"/>
      <c r="R127" s="184">
        <f>R128+R424</f>
        <v>5.802216145799999</v>
      </c>
      <c r="S127" s="79"/>
      <c r="T127" s="185">
        <f>T128+T424</f>
        <v>43.171764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79</v>
      </c>
      <c r="AU127" s="17" t="s">
        <v>102</v>
      </c>
      <c r="BK127" s="186">
        <f>BK128+BK424</f>
        <v>0</v>
      </c>
    </row>
    <row r="128" spans="2:63" s="12" customFormat="1" ht="25.9" customHeight="1">
      <c r="B128" s="187"/>
      <c r="C128" s="188"/>
      <c r="D128" s="189" t="s">
        <v>79</v>
      </c>
      <c r="E128" s="190" t="s">
        <v>211</v>
      </c>
      <c r="F128" s="190" t="s">
        <v>212</v>
      </c>
      <c r="G128" s="188"/>
      <c r="H128" s="188"/>
      <c r="I128" s="191"/>
      <c r="J128" s="192">
        <f>BK128</f>
        <v>0</v>
      </c>
      <c r="K128" s="188"/>
      <c r="L128" s="193"/>
      <c r="M128" s="194"/>
      <c r="N128" s="195"/>
      <c r="O128" s="195"/>
      <c r="P128" s="196">
        <f>P129+P154+P178+P182+P202+P222+P382+P422</f>
        <v>0</v>
      </c>
      <c r="Q128" s="195"/>
      <c r="R128" s="196">
        <f>R129+R154+R178+R182+R202+R222+R382+R422</f>
        <v>5.752918049999999</v>
      </c>
      <c r="S128" s="195"/>
      <c r="T128" s="197">
        <f>T129+T154+T178+T182+T202+T222+T382+T422</f>
        <v>43.171764</v>
      </c>
      <c r="AR128" s="198" t="s">
        <v>88</v>
      </c>
      <c r="AT128" s="199" t="s">
        <v>79</v>
      </c>
      <c r="AU128" s="199" t="s">
        <v>80</v>
      </c>
      <c r="AY128" s="198" t="s">
        <v>125</v>
      </c>
      <c r="BK128" s="200">
        <f>BK129+BK154+BK178+BK182+BK202+BK222+BK382+BK422</f>
        <v>0</v>
      </c>
    </row>
    <row r="129" spans="2:63" s="12" customFormat="1" ht="22.9" customHeight="1">
      <c r="B129" s="187"/>
      <c r="C129" s="188"/>
      <c r="D129" s="189" t="s">
        <v>79</v>
      </c>
      <c r="E129" s="201" t="s">
        <v>88</v>
      </c>
      <c r="F129" s="201" t="s">
        <v>213</v>
      </c>
      <c r="G129" s="188"/>
      <c r="H129" s="188"/>
      <c r="I129" s="191"/>
      <c r="J129" s="202">
        <f>BK129</f>
        <v>0</v>
      </c>
      <c r="K129" s="188"/>
      <c r="L129" s="193"/>
      <c r="M129" s="194"/>
      <c r="N129" s="195"/>
      <c r="O129" s="195"/>
      <c r="P129" s="196">
        <f>SUM(P130:P153)</f>
        <v>0</v>
      </c>
      <c r="Q129" s="195"/>
      <c r="R129" s="196">
        <f>SUM(R130:R153)</f>
        <v>0.21812536</v>
      </c>
      <c r="S129" s="195"/>
      <c r="T129" s="197">
        <f>SUM(T130:T153)</f>
        <v>25.281964000000002</v>
      </c>
      <c r="AR129" s="198" t="s">
        <v>88</v>
      </c>
      <c r="AT129" s="199" t="s">
        <v>79</v>
      </c>
      <c r="AU129" s="199" t="s">
        <v>88</v>
      </c>
      <c r="AY129" s="198" t="s">
        <v>125</v>
      </c>
      <c r="BK129" s="200">
        <f>SUM(BK130:BK153)</f>
        <v>0</v>
      </c>
    </row>
    <row r="130" spans="1:65" s="2" customFormat="1" ht="19.9" customHeight="1">
      <c r="A130" s="34"/>
      <c r="B130" s="35"/>
      <c r="C130" s="203" t="s">
        <v>88</v>
      </c>
      <c r="D130" s="203" t="s">
        <v>128</v>
      </c>
      <c r="E130" s="204" t="s">
        <v>214</v>
      </c>
      <c r="F130" s="205" t="s">
        <v>215</v>
      </c>
      <c r="G130" s="206" t="s">
        <v>216</v>
      </c>
      <c r="H130" s="207">
        <v>15.722</v>
      </c>
      <c r="I130" s="208"/>
      <c r="J130" s="209">
        <f>ROUND(I130*H130,2)</f>
        <v>0</v>
      </c>
      <c r="K130" s="205" t="s">
        <v>132</v>
      </c>
      <c r="L130" s="39"/>
      <c r="M130" s="210" t="s">
        <v>1</v>
      </c>
      <c r="N130" s="211" t="s">
        <v>45</v>
      </c>
      <c r="O130" s="71"/>
      <c r="P130" s="212">
        <f>O130*H130</f>
        <v>0</v>
      </c>
      <c r="Q130" s="212">
        <v>0</v>
      </c>
      <c r="R130" s="212">
        <f>Q130*H130</f>
        <v>0</v>
      </c>
      <c r="S130" s="212">
        <v>0.75</v>
      </c>
      <c r="T130" s="213">
        <f>S130*H130</f>
        <v>11.7915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14" t="s">
        <v>148</v>
      </c>
      <c r="AT130" s="214" t="s">
        <v>128</v>
      </c>
      <c r="AU130" s="214" t="s">
        <v>90</v>
      </c>
      <c r="AY130" s="17" t="s">
        <v>125</v>
      </c>
      <c r="BE130" s="215">
        <f>IF(N130="základní",J130,0)</f>
        <v>0</v>
      </c>
      <c r="BF130" s="215">
        <f>IF(N130="snížená",J130,0)</f>
        <v>0</v>
      </c>
      <c r="BG130" s="215">
        <f>IF(N130="zákl. přenesená",J130,0)</f>
        <v>0</v>
      </c>
      <c r="BH130" s="215">
        <f>IF(N130="sníž. přenesená",J130,0)</f>
        <v>0</v>
      </c>
      <c r="BI130" s="215">
        <f>IF(N130="nulová",J130,0)</f>
        <v>0</v>
      </c>
      <c r="BJ130" s="17" t="s">
        <v>88</v>
      </c>
      <c r="BK130" s="215">
        <f>ROUND(I130*H130,2)</f>
        <v>0</v>
      </c>
      <c r="BL130" s="17" t="s">
        <v>148</v>
      </c>
      <c r="BM130" s="214" t="s">
        <v>217</v>
      </c>
    </row>
    <row r="131" spans="2:51" s="13" customFormat="1" ht="22.5">
      <c r="B131" s="216"/>
      <c r="C131" s="217"/>
      <c r="D131" s="218" t="s">
        <v>135</v>
      </c>
      <c r="E131" s="219" t="s">
        <v>1</v>
      </c>
      <c r="F131" s="220" t="s">
        <v>218</v>
      </c>
      <c r="G131" s="217"/>
      <c r="H131" s="219" t="s">
        <v>1</v>
      </c>
      <c r="I131" s="221"/>
      <c r="J131" s="217"/>
      <c r="K131" s="217"/>
      <c r="L131" s="222"/>
      <c r="M131" s="223"/>
      <c r="N131" s="224"/>
      <c r="O131" s="224"/>
      <c r="P131" s="224"/>
      <c r="Q131" s="224"/>
      <c r="R131" s="224"/>
      <c r="S131" s="224"/>
      <c r="T131" s="225"/>
      <c r="AT131" s="226" t="s">
        <v>135</v>
      </c>
      <c r="AU131" s="226" t="s">
        <v>90</v>
      </c>
      <c r="AV131" s="13" t="s">
        <v>88</v>
      </c>
      <c r="AW131" s="13" t="s">
        <v>36</v>
      </c>
      <c r="AX131" s="13" t="s">
        <v>80</v>
      </c>
      <c r="AY131" s="226" t="s">
        <v>125</v>
      </c>
    </row>
    <row r="132" spans="2:51" s="14" customFormat="1" ht="11.25">
      <c r="B132" s="227"/>
      <c r="C132" s="228"/>
      <c r="D132" s="218" t="s">
        <v>135</v>
      </c>
      <c r="E132" s="229" t="s">
        <v>1</v>
      </c>
      <c r="F132" s="230" t="s">
        <v>219</v>
      </c>
      <c r="G132" s="228"/>
      <c r="H132" s="231">
        <v>15.722</v>
      </c>
      <c r="I132" s="232"/>
      <c r="J132" s="228"/>
      <c r="K132" s="228"/>
      <c r="L132" s="233"/>
      <c r="M132" s="234"/>
      <c r="N132" s="235"/>
      <c r="O132" s="235"/>
      <c r="P132" s="235"/>
      <c r="Q132" s="235"/>
      <c r="R132" s="235"/>
      <c r="S132" s="235"/>
      <c r="T132" s="236"/>
      <c r="AT132" s="237" t="s">
        <v>135</v>
      </c>
      <c r="AU132" s="237" t="s">
        <v>90</v>
      </c>
      <c r="AV132" s="14" t="s">
        <v>90</v>
      </c>
      <c r="AW132" s="14" t="s">
        <v>36</v>
      </c>
      <c r="AX132" s="14" t="s">
        <v>88</v>
      </c>
      <c r="AY132" s="237" t="s">
        <v>125</v>
      </c>
    </row>
    <row r="133" spans="1:65" s="2" customFormat="1" ht="19.9" customHeight="1">
      <c r="A133" s="34"/>
      <c r="B133" s="35"/>
      <c r="C133" s="203" t="s">
        <v>90</v>
      </c>
      <c r="D133" s="203" t="s">
        <v>128</v>
      </c>
      <c r="E133" s="204" t="s">
        <v>220</v>
      </c>
      <c r="F133" s="205" t="s">
        <v>221</v>
      </c>
      <c r="G133" s="206" t="s">
        <v>216</v>
      </c>
      <c r="H133" s="207">
        <v>26.232</v>
      </c>
      <c r="I133" s="208"/>
      <c r="J133" s="209">
        <f>ROUND(I133*H133,2)</f>
        <v>0</v>
      </c>
      <c r="K133" s="205" t="s">
        <v>132</v>
      </c>
      <c r="L133" s="39"/>
      <c r="M133" s="210" t="s">
        <v>1</v>
      </c>
      <c r="N133" s="211" t="s">
        <v>45</v>
      </c>
      <c r="O133" s="71"/>
      <c r="P133" s="212">
        <f>O133*H133</f>
        <v>0</v>
      </c>
      <c r="Q133" s="212">
        <v>0</v>
      </c>
      <c r="R133" s="212">
        <f>Q133*H133</f>
        <v>0</v>
      </c>
      <c r="S133" s="212">
        <v>0.316</v>
      </c>
      <c r="T133" s="213">
        <f>S133*H133</f>
        <v>8.289312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14" t="s">
        <v>148</v>
      </c>
      <c r="AT133" s="214" t="s">
        <v>128</v>
      </c>
      <c r="AU133" s="214" t="s">
        <v>90</v>
      </c>
      <c r="AY133" s="17" t="s">
        <v>125</v>
      </c>
      <c r="BE133" s="215">
        <f>IF(N133="základní",J133,0)</f>
        <v>0</v>
      </c>
      <c r="BF133" s="215">
        <f>IF(N133="snížená",J133,0)</f>
        <v>0</v>
      </c>
      <c r="BG133" s="215">
        <f>IF(N133="zákl. přenesená",J133,0)</f>
        <v>0</v>
      </c>
      <c r="BH133" s="215">
        <f>IF(N133="sníž. přenesená",J133,0)</f>
        <v>0</v>
      </c>
      <c r="BI133" s="215">
        <f>IF(N133="nulová",J133,0)</f>
        <v>0</v>
      </c>
      <c r="BJ133" s="17" t="s">
        <v>88</v>
      </c>
      <c r="BK133" s="215">
        <f>ROUND(I133*H133,2)</f>
        <v>0</v>
      </c>
      <c r="BL133" s="17" t="s">
        <v>148</v>
      </c>
      <c r="BM133" s="214" t="s">
        <v>222</v>
      </c>
    </row>
    <row r="134" spans="2:51" s="13" customFormat="1" ht="22.5">
      <c r="B134" s="216"/>
      <c r="C134" s="217"/>
      <c r="D134" s="218" t="s">
        <v>135</v>
      </c>
      <c r="E134" s="219" t="s">
        <v>1</v>
      </c>
      <c r="F134" s="220" t="s">
        <v>223</v>
      </c>
      <c r="G134" s="217"/>
      <c r="H134" s="219" t="s">
        <v>1</v>
      </c>
      <c r="I134" s="221"/>
      <c r="J134" s="217"/>
      <c r="K134" s="217"/>
      <c r="L134" s="222"/>
      <c r="M134" s="223"/>
      <c r="N134" s="224"/>
      <c r="O134" s="224"/>
      <c r="P134" s="224"/>
      <c r="Q134" s="224"/>
      <c r="R134" s="224"/>
      <c r="S134" s="224"/>
      <c r="T134" s="225"/>
      <c r="AT134" s="226" t="s">
        <v>135</v>
      </c>
      <c r="AU134" s="226" t="s">
        <v>90</v>
      </c>
      <c r="AV134" s="13" t="s">
        <v>88</v>
      </c>
      <c r="AW134" s="13" t="s">
        <v>36</v>
      </c>
      <c r="AX134" s="13" t="s">
        <v>80</v>
      </c>
      <c r="AY134" s="226" t="s">
        <v>125</v>
      </c>
    </row>
    <row r="135" spans="2:51" s="14" customFormat="1" ht="11.25">
      <c r="B135" s="227"/>
      <c r="C135" s="228"/>
      <c r="D135" s="218" t="s">
        <v>135</v>
      </c>
      <c r="E135" s="229" t="s">
        <v>1</v>
      </c>
      <c r="F135" s="230" t="s">
        <v>224</v>
      </c>
      <c r="G135" s="228"/>
      <c r="H135" s="231">
        <v>26.232</v>
      </c>
      <c r="I135" s="232"/>
      <c r="J135" s="228"/>
      <c r="K135" s="228"/>
      <c r="L135" s="233"/>
      <c r="M135" s="234"/>
      <c r="N135" s="235"/>
      <c r="O135" s="235"/>
      <c r="P135" s="235"/>
      <c r="Q135" s="235"/>
      <c r="R135" s="235"/>
      <c r="S135" s="235"/>
      <c r="T135" s="236"/>
      <c r="AT135" s="237" t="s">
        <v>135</v>
      </c>
      <c r="AU135" s="237" t="s">
        <v>90</v>
      </c>
      <c r="AV135" s="14" t="s">
        <v>90</v>
      </c>
      <c r="AW135" s="14" t="s">
        <v>36</v>
      </c>
      <c r="AX135" s="14" t="s">
        <v>88</v>
      </c>
      <c r="AY135" s="237" t="s">
        <v>125</v>
      </c>
    </row>
    <row r="136" spans="1:65" s="2" customFormat="1" ht="19.9" customHeight="1">
      <c r="A136" s="34"/>
      <c r="B136" s="35"/>
      <c r="C136" s="203" t="s">
        <v>143</v>
      </c>
      <c r="D136" s="203" t="s">
        <v>128</v>
      </c>
      <c r="E136" s="204" t="s">
        <v>225</v>
      </c>
      <c r="F136" s="205" t="s">
        <v>226</v>
      </c>
      <c r="G136" s="206" t="s">
        <v>216</v>
      </c>
      <c r="H136" s="207">
        <v>40.634</v>
      </c>
      <c r="I136" s="208"/>
      <c r="J136" s="209">
        <f>ROUND(I136*H136,2)</f>
        <v>0</v>
      </c>
      <c r="K136" s="205" t="s">
        <v>132</v>
      </c>
      <c r="L136" s="39"/>
      <c r="M136" s="210" t="s">
        <v>1</v>
      </c>
      <c r="N136" s="211" t="s">
        <v>45</v>
      </c>
      <c r="O136" s="71"/>
      <c r="P136" s="212">
        <f>O136*H136</f>
        <v>0</v>
      </c>
      <c r="Q136" s="212">
        <v>4E-05</v>
      </c>
      <c r="R136" s="212">
        <f>Q136*H136</f>
        <v>0.0016253600000000002</v>
      </c>
      <c r="S136" s="212">
        <v>0.128</v>
      </c>
      <c r="T136" s="213">
        <f>S136*H136</f>
        <v>5.201152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14" t="s">
        <v>148</v>
      </c>
      <c r="AT136" s="214" t="s">
        <v>128</v>
      </c>
      <c r="AU136" s="214" t="s">
        <v>90</v>
      </c>
      <c r="AY136" s="17" t="s">
        <v>125</v>
      </c>
      <c r="BE136" s="215">
        <f>IF(N136="základní",J136,0)</f>
        <v>0</v>
      </c>
      <c r="BF136" s="215">
        <f>IF(N136="snížená",J136,0)</f>
        <v>0</v>
      </c>
      <c r="BG136" s="215">
        <f>IF(N136="zákl. přenesená",J136,0)</f>
        <v>0</v>
      </c>
      <c r="BH136" s="215">
        <f>IF(N136="sníž. přenesená",J136,0)</f>
        <v>0</v>
      </c>
      <c r="BI136" s="215">
        <f>IF(N136="nulová",J136,0)</f>
        <v>0</v>
      </c>
      <c r="BJ136" s="17" t="s">
        <v>88</v>
      </c>
      <c r="BK136" s="215">
        <f>ROUND(I136*H136,2)</f>
        <v>0</v>
      </c>
      <c r="BL136" s="17" t="s">
        <v>148</v>
      </c>
      <c r="BM136" s="214" t="s">
        <v>227</v>
      </c>
    </row>
    <row r="137" spans="2:51" s="14" customFormat="1" ht="11.25">
      <c r="B137" s="227"/>
      <c r="C137" s="228"/>
      <c r="D137" s="218" t="s">
        <v>135</v>
      </c>
      <c r="E137" s="229" t="s">
        <v>1</v>
      </c>
      <c r="F137" s="230" t="s">
        <v>228</v>
      </c>
      <c r="G137" s="228"/>
      <c r="H137" s="231">
        <v>40.634</v>
      </c>
      <c r="I137" s="232"/>
      <c r="J137" s="228"/>
      <c r="K137" s="228"/>
      <c r="L137" s="233"/>
      <c r="M137" s="234"/>
      <c r="N137" s="235"/>
      <c r="O137" s="235"/>
      <c r="P137" s="235"/>
      <c r="Q137" s="235"/>
      <c r="R137" s="235"/>
      <c r="S137" s="235"/>
      <c r="T137" s="236"/>
      <c r="AT137" s="237" t="s">
        <v>135</v>
      </c>
      <c r="AU137" s="237" t="s">
        <v>90</v>
      </c>
      <c r="AV137" s="14" t="s">
        <v>90</v>
      </c>
      <c r="AW137" s="14" t="s">
        <v>36</v>
      </c>
      <c r="AX137" s="14" t="s">
        <v>88</v>
      </c>
      <c r="AY137" s="237" t="s">
        <v>125</v>
      </c>
    </row>
    <row r="138" spans="1:65" s="2" customFormat="1" ht="19.9" customHeight="1">
      <c r="A138" s="34"/>
      <c r="B138" s="35"/>
      <c r="C138" s="203" t="s">
        <v>148</v>
      </c>
      <c r="D138" s="203" t="s">
        <v>128</v>
      </c>
      <c r="E138" s="204" t="s">
        <v>229</v>
      </c>
      <c r="F138" s="205" t="s">
        <v>230</v>
      </c>
      <c r="G138" s="206" t="s">
        <v>231</v>
      </c>
      <c r="H138" s="207">
        <v>2.448</v>
      </c>
      <c r="I138" s="208"/>
      <c r="J138" s="209">
        <f>ROUND(I138*H138,2)</f>
        <v>0</v>
      </c>
      <c r="K138" s="205" t="s">
        <v>132</v>
      </c>
      <c r="L138" s="39"/>
      <c r="M138" s="210" t="s">
        <v>1</v>
      </c>
      <c r="N138" s="211" t="s">
        <v>45</v>
      </c>
      <c r="O138" s="71"/>
      <c r="P138" s="212">
        <f>O138*H138</f>
        <v>0</v>
      </c>
      <c r="Q138" s="212">
        <v>0</v>
      </c>
      <c r="R138" s="212">
        <f>Q138*H138</f>
        <v>0</v>
      </c>
      <c r="S138" s="212">
        <v>0</v>
      </c>
      <c r="T138" s="213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14" t="s">
        <v>148</v>
      </c>
      <c r="AT138" s="214" t="s">
        <v>128</v>
      </c>
      <c r="AU138" s="214" t="s">
        <v>90</v>
      </c>
      <c r="AY138" s="17" t="s">
        <v>125</v>
      </c>
      <c r="BE138" s="215">
        <f>IF(N138="základní",J138,0)</f>
        <v>0</v>
      </c>
      <c r="BF138" s="215">
        <f>IF(N138="snížená",J138,0)</f>
        <v>0</v>
      </c>
      <c r="BG138" s="215">
        <f>IF(N138="zákl. přenesená",J138,0)</f>
        <v>0</v>
      </c>
      <c r="BH138" s="215">
        <f>IF(N138="sníž. přenesená",J138,0)</f>
        <v>0</v>
      </c>
      <c r="BI138" s="215">
        <f>IF(N138="nulová",J138,0)</f>
        <v>0</v>
      </c>
      <c r="BJ138" s="17" t="s">
        <v>88</v>
      </c>
      <c r="BK138" s="215">
        <f>ROUND(I138*H138,2)</f>
        <v>0</v>
      </c>
      <c r="BL138" s="17" t="s">
        <v>148</v>
      </c>
      <c r="BM138" s="214" t="s">
        <v>232</v>
      </c>
    </row>
    <row r="139" spans="2:51" s="13" customFormat="1" ht="11.25">
      <c r="B139" s="216"/>
      <c r="C139" s="217"/>
      <c r="D139" s="218" t="s">
        <v>135</v>
      </c>
      <c r="E139" s="219" t="s">
        <v>1</v>
      </c>
      <c r="F139" s="220" t="s">
        <v>233</v>
      </c>
      <c r="G139" s="217"/>
      <c r="H139" s="219" t="s">
        <v>1</v>
      </c>
      <c r="I139" s="221"/>
      <c r="J139" s="217"/>
      <c r="K139" s="217"/>
      <c r="L139" s="222"/>
      <c r="M139" s="223"/>
      <c r="N139" s="224"/>
      <c r="O139" s="224"/>
      <c r="P139" s="224"/>
      <c r="Q139" s="224"/>
      <c r="R139" s="224"/>
      <c r="S139" s="224"/>
      <c r="T139" s="225"/>
      <c r="AT139" s="226" t="s">
        <v>135</v>
      </c>
      <c r="AU139" s="226" t="s">
        <v>90</v>
      </c>
      <c r="AV139" s="13" t="s">
        <v>88</v>
      </c>
      <c r="AW139" s="13" t="s">
        <v>36</v>
      </c>
      <c r="AX139" s="13" t="s">
        <v>80</v>
      </c>
      <c r="AY139" s="226" t="s">
        <v>125</v>
      </c>
    </row>
    <row r="140" spans="2:51" s="13" customFormat="1" ht="11.25">
      <c r="B140" s="216"/>
      <c r="C140" s="217"/>
      <c r="D140" s="218" t="s">
        <v>135</v>
      </c>
      <c r="E140" s="219" t="s">
        <v>1</v>
      </c>
      <c r="F140" s="220" t="s">
        <v>234</v>
      </c>
      <c r="G140" s="217"/>
      <c r="H140" s="219" t="s">
        <v>1</v>
      </c>
      <c r="I140" s="221"/>
      <c r="J140" s="217"/>
      <c r="K140" s="217"/>
      <c r="L140" s="222"/>
      <c r="M140" s="223"/>
      <c r="N140" s="224"/>
      <c r="O140" s="224"/>
      <c r="P140" s="224"/>
      <c r="Q140" s="224"/>
      <c r="R140" s="224"/>
      <c r="S140" s="224"/>
      <c r="T140" s="225"/>
      <c r="AT140" s="226" t="s">
        <v>135</v>
      </c>
      <c r="AU140" s="226" t="s">
        <v>90</v>
      </c>
      <c r="AV140" s="13" t="s">
        <v>88</v>
      </c>
      <c r="AW140" s="13" t="s">
        <v>36</v>
      </c>
      <c r="AX140" s="13" t="s">
        <v>80</v>
      </c>
      <c r="AY140" s="226" t="s">
        <v>125</v>
      </c>
    </row>
    <row r="141" spans="2:51" s="14" customFormat="1" ht="11.25">
      <c r="B141" s="227"/>
      <c r="C141" s="228"/>
      <c r="D141" s="218" t="s">
        <v>135</v>
      </c>
      <c r="E141" s="229" t="s">
        <v>1</v>
      </c>
      <c r="F141" s="230" t="s">
        <v>235</v>
      </c>
      <c r="G141" s="228"/>
      <c r="H141" s="231">
        <v>2.448</v>
      </c>
      <c r="I141" s="232"/>
      <c r="J141" s="228"/>
      <c r="K141" s="228"/>
      <c r="L141" s="233"/>
      <c r="M141" s="234"/>
      <c r="N141" s="235"/>
      <c r="O141" s="235"/>
      <c r="P141" s="235"/>
      <c r="Q141" s="235"/>
      <c r="R141" s="235"/>
      <c r="S141" s="235"/>
      <c r="T141" s="236"/>
      <c r="AT141" s="237" t="s">
        <v>135</v>
      </c>
      <c r="AU141" s="237" t="s">
        <v>90</v>
      </c>
      <c r="AV141" s="14" t="s">
        <v>90</v>
      </c>
      <c r="AW141" s="14" t="s">
        <v>36</v>
      </c>
      <c r="AX141" s="14" t="s">
        <v>88</v>
      </c>
      <c r="AY141" s="237" t="s">
        <v>125</v>
      </c>
    </row>
    <row r="142" spans="1:65" s="2" customFormat="1" ht="19.9" customHeight="1">
      <c r="A142" s="34"/>
      <c r="B142" s="35"/>
      <c r="C142" s="203" t="s">
        <v>124</v>
      </c>
      <c r="D142" s="203" t="s">
        <v>128</v>
      </c>
      <c r="E142" s="204" t="s">
        <v>236</v>
      </c>
      <c r="F142" s="205" t="s">
        <v>237</v>
      </c>
      <c r="G142" s="206" t="s">
        <v>231</v>
      </c>
      <c r="H142" s="207">
        <v>2.556</v>
      </c>
      <c r="I142" s="208"/>
      <c r="J142" s="209">
        <f>ROUND(I142*H142,2)</f>
        <v>0</v>
      </c>
      <c r="K142" s="205" t="s">
        <v>132</v>
      </c>
      <c r="L142" s="39"/>
      <c r="M142" s="210" t="s">
        <v>1</v>
      </c>
      <c r="N142" s="211" t="s">
        <v>45</v>
      </c>
      <c r="O142" s="71"/>
      <c r="P142" s="212">
        <f>O142*H142</f>
        <v>0</v>
      </c>
      <c r="Q142" s="212">
        <v>0</v>
      </c>
      <c r="R142" s="212">
        <f>Q142*H142</f>
        <v>0</v>
      </c>
      <c r="S142" s="212">
        <v>0</v>
      </c>
      <c r="T142" s="213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14" t="s">
        <v>148</v>
      </c>
      <c r="AT142" s="214" t="s">
        <v>128</v>
      </c>
      <c r="AU142" s="214" t="s">
        <v>90</v>
      </c>
      <c r="AY142" s="17" t="s">
        <v>125</v>
      </c>
      <c r="BE142" s="215">
        <f>IF(N142="základní",J142,0)</f>
        <v>0</v>
      </c>
      <c r="BF142" s="215">
        <f>IF(N142="snížená",J142,0)</f>
        <v>0</v>
      </c>
      <c r="BG142" s="215">
        <f>IF(N142="zákl. přenesená",J142,0)</f>
        <v>0</v>
      </c>
      <c r="BH142" s="215">
        <f>IF(N142="sníž. přenesená",J142,0)</f>
        <v>0</v>
      </c>
      <c r="BI142" s="215">
        <f>IF(N142="nulová",J142,0)</f>
        <v>0</v>
      </c>
      <c r="BJ142" s="17" t="s">
        <v>88</v>
      </c>
      <c r="BK142" s="215">
        <f>ROUND(I142*H142,2)</f>
        <v>0</v>
      </c>
      <c r="BL142" s="17" t="s">
        <v>148</v>
      </c>
      <c r="BM142" s="214" t="s">
        <v>238</v>
      </c>
    </row>
    <row r="143" spans="2:51" s="13" customFormat="1" ht="11.25">
      <c r="B143" s="216"/>
      <c r="C143" s="217"/>
      <c r="D143" s="218" t="s">
        <v>135</v>
      </c>
      <c r="E143" s="219" t="s">
        <v>1</v>
      </c>
      <c r="F143" s="220" t="s">
        <v>239</v>
      </c>
      <c r="G143" s="217"/>
      <c r="H143" s="219" t="s">
        <v>1</v>
      </c>
      <c r="I143" s="221"/>
      <c r="J143" s="217"/>
      <c r="K143" s="217"/>
      <c r="L143" s="222"/>
      <c r="M143" s="223"/>
      <c r="N143" s="224"/>
      <c r="O143" s="224"/>
      <c r="P143" s="224"/>
      <c r="Q143" s="224"/>
      <c r="R143" s="224"/>
      <c r="S143" s="224"/>
      <c r="T143" s="225"/>
      <c r="AT143" s="226" t="s">
        <v>135</v>
      </c>
      <c r="AU143" s="226" t="s">
        <v>90</v>
      </c>
      <c r="AV143" s="13" t="s">
        <v>88</v>
      </c>
      <c r="AW143" s="13" t="s">
        <v>36</v>
      </c>
      <c r="AX143" s="13" t="s">
        <v>80</v>
      </c>
      <c r="AY143" s="226" t="s">
        <v>125</v>
      </c>
    </row>
    <row r="144" spans="2:51" s="14" customFormat="1" ht="11.25">
      <c r="B144" s="227"/>
      <c r="C144" s="228"/>
      <c r="D144" s="218" t="s">
        <v>135</v>
      </c>
      <c r="E144" s="229" t="s">
        <v>1</v>
      </c>
      <c r="F144" s="230" t="s">
        <v>235</v>
      </c>
      <c r="G144" s="228"/>
      <c r="H144" s="231">
        <v>2.448</v>
      </c>
      <c r="I144" s="232"/>
      <c r="J144" s="228"/>
      <c r="K144" s="228"/>
      <c r="L144" s="233"/>
      <c r="M144" s="234"/>
      <c r="N144" s="235"/>
      <c r="O144" s="235"/>
      <c r="P144" s="235"/>
      <c r="Q144" s="235"/>
      <c r="R144" s="235"/>
      <c r="S144" s="235"/>
      <c r="T144" s="236"/>
      <c r="AT144" s="237" t="s">
        <v>135</v>
      </c>
      <c r="AU144" s="237" t="s">
        <v>90</v>
      </c>
      <c r="AV144" s="14" t="s">
        <v>90</v>
      </c>
      <c r="AW144" s="14" t="s">
        <v>36</v>
      </c>
      <c r="AX144" s="14" t="s">
        <v>80</v>
      </c>
      <c r="AY144" s="237" t="s">
        <v>125</v>
      </c>
    </row>
    <row r="145" spans="2:51" s="13" customFormat="1" ht="22.5">
      <c r="B145" s="216"/>
      <c r="C145" s="217"/>
      <c r="D145" s="218" t="s">
        <v>135</v>
      </c>
      <c r="E145" s="219" t="s">
        <v>1</v>
      </c>
      <c r="F145" s="220" t="s">
        <v>240</v>
      </c>
      <c r="G145" s="217"/>
      <c r="H145" s="219" t="s">
        <v>1</v>
      </c>
      <c r="I145" s="221"/>
      <c r="J145" s="217"/>
      <c r="K145" s="217"/>
      <c r="L145" s="222"/>
      <c r="M145" s="223"/>
      <c r="N145" s="224"/>
      <c r="O145" s="224"/>
      <c r="P145" s="224"/>
      <c r="Q145" s="224"/>
      <c r="R145" s="224"/>
      <c r="S145" s="224"/>
      <c r="T145" s="225"/>
      <c r="AT145" s="226" t="s">
        <v>135</v>
      </c>
      <c r="AU145" s="226" t="s">
        <v>90</v>
      </c>
      <c r="AV145" s="13" t="s">
        <v>88</v>
      </c>
      <c r="AW145" s="13" t="s">
        <v>36</v>
      </c>
      <c r="AX145" s="13" t="s">
        <v>80</v>
      </c>
      <c r="AY145" s="226" t="s">
        <v>125</v>
      </c>
    </row>
    <row r="146" spans="2:51" s="14" customFormat="1" ht="11.25">
      <c r="B146" s="227"/>
      <c r="C146" s="228"/>
      <c r="D146" s="218" t="s">
        <v>135</v>
      </c>
      <c r="E146" s="229" t="s">
        <v>1</v>
      </c>
      <c r="F146" s="230" t="s">
        <v>241</v>
      </c>
      <c r="G146" s="228"/>
      <c r="H146" s="231">
        <v>0.108</v>
      </c>
      <c r="I146" s="232"/>
      <c r="J146" s="228"/>
      <c r="K146" s="228"/>
      <c r="L146" s="233"/>
      <c r="M146" s="234"/>
      <c r="N146" s="235"/>
      <c r="O146" s="235"/>
      <c r="P146" s="235"/>
      <c r="Q146" s="235"/>
      <c r="R146" s="235"/>
      <c r="S146" s="235"/>
      <c r="T146" s="236"/>
      <c r="AT146" s="237" t="s">
        <v>135</v>
      </c>
      <c r="AU146" s="237" t="s">
        <v>90</v>
      </c>
      <c r="AV146" s="14" t="s">
        <v>90</v>
      </c>
      <c r="AW146" s="14" t="s">
        <v>36</v>
      </c>
      <c r="AX146" s="14" t="s">
        <v>80</v>
      </c>
      <c r="AY146" s="237" t="s">
        <v>125</v>
      </c>
    </row>
    <row r="147" spans="2:51" s="15" customFormat="1" ht="11.25">
      <c r="B147" s="241"/>
      <c r="C147" s="242"/>
      <c r="D147" s="218" t="s">
        <v>135</v>
      </c>
      <c r="E147" s="243" t="s">
        <v>1</v>
      </c>
      <c r="F147" s="244" t="s">
        <v>242</v>
      </c>
      <c r="G147" s="242"/>
      <c r="H147" s="245">
        <v>2.556</v>
      </c>
      <c r="I147" s="246"/>
      <c r="J147" s="242"/>
      <c r="K147" s="242"/>
      <c r="L147" s="247"/>
      <c r="M147" s="248"/>
      <c r="N147" s="249"/>
      <c r="O147" s="249"/>
      <c r="P147" s="249"/>
      <c r="Q147" s="249"/>
      <c r="R147" s="249"/>
      <c r="S147" s="249"/>
      <c r="T147" s="250"/>
      <c r="AT147" s="251" t="s">
        <v>135</v>
      </c>
      <c r="AU147" s="251" t="s">
        <v>90</v>
      </c>
      <c r="AV147" s="15" t="s">
        <v>148</v>
      </c>
      <c r="AW147" s="15" t="s">
        <v>36</v>
      </c>
      <c r="AX147" s="15" t="s">
        <v>88</v>
      </c>
      <c r="AY147" s="251" t="s">
        <v>125</v>
      </c>
    </row>
    <row r="148" spans="1:65" s="2" customFormat="1" ht="19.9" customHeight="1">
      <c r="A148" s="34"/>
      <c r="B148" s="35"/>
      <c r="C148" s="252" t="s">
        <v>158</v>
      </c>
      <c r="D148" s="252" t="s">
        <v>243</v>
      </c>
      <c r="E148" s="253" t="s">
        <v>244</v>
      </c>
      <c r="F148" s="254" t="s">
        <v>245</v>
      </c>
      <c r="G148" s="255" t="s">
        <v>231</v>
      </c>
      <c r="H148" s="256">
        <v>0.108</v>
      </c>
      <c r="I148" s="257"/>
      <c r="J148" s="258">
        <f>ROUND(I148*H148,2)</f>
        <v>0</v>
      </c>
      <c r="K148" s="254" t="s">
        <v>174</v>
      </c>
      <c r="L148" s="259"/>
      <c r="M148" s="260" t="s">
        <v>1</v>
      </c>
      <c r="N148" s="261" t="s">
        <v>45</v>
      </c>
      <c r="O148" s="71"/>
      <c r="P148" s="212">
        <f>O148*H148</f>
        <v>0</v>
      </c>
      <c r="Q148" s="212">
        <v>2</v>
      </c>
      <c r="R148" s="212">
        <f>Q148*H148</f>
        <v>0.216</v>
      </c>
      <c r="S148" s="212">
        <v>0</v>
      </c>
      <c r="T148" s="213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14" t="s">
        <v>170</v>
      </c>
      <c r="AT148" s="214" t="s">
        <v>243</v>
      </c>
      <c r="AU148" s="214" t="s">
        <v>90</v>
      </c>
      <c r="AY148" s="17" t="s">
        <v>125</v>
      </c>
      <c r="BE148" s="215">
        <f>IF(N148="základní",J148,0)</f>
        <v>0</v>
      </c>
      <c r="BF148" s="215">
        <f>IF(N148="snížená",J148,0)</f>
        <v>0</v>
      </c>
      <c r="BG148" s="215">
        <f>IF(N148="zákl. přenesená",J148,0)</f>
        <v>0</v>
      </c>
      <c r="BH148" s="215">
        <f>IF(N148="sníž. přenesená",J148,0)</f>
        <v>0</v>
      </c>
      <c r="BI148" s="215">
        <f>IF(N148="nulová",J148,0)</f>
        <v>0</v>
      </c>
      <c r="BJ148" s="17" t="s">
        <v>88</v>
      </c>
      <c r="BK148" s="215">
        <f>ROUND(I148*H148,2)</f>
        <v>0</v>
      </c>
      <c r="BL148" s="17" t="s">
        <v>148</v>
      </c>
      <c r="BM148" s="214" t="s">
        <v>246</v>
      </c>
    </row>
    <row r="149" spans="2:51" s="14" customFormat="1" ht="11.25">
      <c r="B149" s="227"/>
      <c r="C149" s="228"/>
      <c r="D149" s="218" t="s">
        <v>135</v>
      </c>
      <c r="E149" s="229" t="s">
        <v>1</v>
      </c>
      <c r="F149" s="230" t="s">
        <v>247</v>
      </c>
      <c r="G149" s="228"/>
      <c r="H149" s="231">
        <v>0.108</v>
      </c>
      <c r="I149" s="232"/>
      <c r="J149" s="228"/>
      <c r="K149" s="228"/>
      <c r="L149" s="233"/>
      <c r="M149" s="234"/>
      <c r="N149" s="235"/>
      <c r="O149" s="235"/>
      <c r="P149" s="235"/>
      <c r="Q149" s="235"/>
      <c r="R149" s="235"/>
      <c r="S149" s="235"/>
      <c r="T149" s="236"/>
      <c r="AT149" s="237" t="s">
        <v>135</v>
      </c>
      <c r="AU149" s="237" t="s">
        <v>90</v>
      </c>
      <c r="AV149" s="14" t="s">
        <v>90</v>
      </c>
      <c r="AW149" s="14" t="s">
        <v>36</v>
      </c>
      <c r="AX149" s="14" t="s">
        <v>88</v>
      </c>
      <c r="AY149" s="237" t="s">
        <v>125</v>
      </c>
    </row>
    <row r="150" spans="1:65" s="2" customFormat="1" ht="19.9" customHeight="1">
      <c r="A150" s="34"/>
      <c r="B150" s="35"/>
      <c r="C150" s="203" t="s">
        <v>163</v>
      </c>
      <c r="D150" s="203" t="s">
        <v>128</v>
      </c>
      <c r="E150" s="204" t="s">
        <v>248</v>
      </c>
      <c r="F150" s="205" t="s">
        <v>249</v>
      </c>
      <c r="G150" s="206" t="s">
        <v>216</v>
      </c>
      <c r="H150" s="207">
        <v>20</v>
      </c>
      <c r="I150" s="208"/>
      <c r="J150" s="209">
        <f>ROUND(I150*H150,2)</f>
        <v>0</v>
      </c>
      <c r="K150" s="205" t="s">
        <v>132</v>
      </c>
      <c r="L150" s="39"/>
      <c r="M150" s="210" t="s">
        <v>1</v>
      </c>
      <c r="N150" s="211" t="s">
        <v>45</v>
      </c>
      <c r="O150" s="71"/>
      <c r="P150" s="212">
        <f>O150*H150</f>
        <v>0</v>
      </c>
      <c r="Q150" s="212">
        <v>0</v>
      </c>
      <c r="R150" s="212">
        <f>Q150*H150</f>
        <v>0</v>
      </c>
      <c r="S150" s="212">
        <v>0</v>
      </c>
      <c r="T150" s="213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14" t="s">
        <v>148</v>
      </c>
      <c r="AT150" s="214" t="s">
        <v>128</v>
      </c>
      <c r="AU150" s="214" t="s">
        <v>90</v>
      </c>
      <c r="AY150" s="17" t="s">
        <v>125</v>
      </c>
      <c r="BE150" s="215">
        <f>IF(N150="základní",J150,0)</f>
        <v>0</v>
      </c>
      <c r="BF150" s="215">
        <f>IF(N150="snížená",J150,0)</f>
        <v>0</v>
      </c>
      <c r="BG150" s="215">
        <f>IF(N150="zákl. přenesená",J150,0)</f>
        <v>0</v>
      </c>
      <c r="BH150" s="215">
        <f>IF(N150="sníž. přenesená",J150,0)</f>
        <v>0</v>
      </c>
      <c r="BI150" s="215">
        <f>IF(N150="nulová",J150,0)</f>
        <v>0</v>
      </c>
      <c r="BJ150" s="17" t="s">
        <v>88</v>
      </c>
      <c r="BK150" s="215">
        <f>ROUND(I150*H150,2)</f>
        <v>0</v>
      </c>
      <c r="BL150" s="17" t="s">
        <v>148</v>
      </c>
      <c r="BM150" s="214" t="s">
        <v>250</v>
      </c>
    </row>
    <row r="151" spans="1:65" s="2" customFormat="1" ht="19.9" customHeight="1">
      <c r="A151" s="34"/>
      <c r="B151" s="35"/>
      <c r="C151" s="203" t="s">
        <v>170</v>
      </c>
      <c r="D151" s="203" t="s">
        <v>128</v>
      </c>
      <c r="E151" s="204" t="s">
        <v>251</v>
      </c>
      <c r="F151" s="205" t="s">
        <v>252</v>
      </c>
      <c r="G151" s="206" t="s">
        <v>216</v>
      </c>
      <c r="H151" s="207">
        <v>20</v>
      </c>
      <c r="I151" s="208"/>
      <c r="J151" s="209">
        <f>ROUND(I151*H151,2)</f>
        <v>0</v>
      </c>
      <c r="K151" s="205" t="s">
        <v>132</v>
      </c>
      <c r="L151" s="39"/>
      <c r="M151" s="210" t="s">
        <v>1</v>
      </c>
      <c r="N151" s="211" t="s">
        <v>45</v>
      </c>
      <c r="O151" s="71"/>
      <c r="P151" s="212">
        <f>O151*H151</f>
        <v>0</v>
      </c>
      <c r="Q151" s="212">
        <v>0</v>
      </c>
      <c r="R151" s="212">
        <f>Q151*H151</f>
        <v>0</v>
      </c>
      <c r="S151" s="212">
        <v>0</v>
      </c>
      <c r="T151" s="213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14" t="s">
        <v>148</v>
      </c>
      <c r="AT151" s="214" t="s">
        <v>128</v>
      </c>
      <c r="AU151" s="214" t="s">
        <v>90</v>
      </c>
      <c r="AY151" s="17" t="s">
        <v>125</v>
      </c>
      <c r="BE151" s="215">
        <f>IF(N151="základní",J151,0)</f>
        <v>0</v>
      </c>
      <c r="BF151" s="215">
        <f>IF(N151="snížená",J151,0)</f>
        <v>0</v>
      </c>
      <c r="BG151" s="215">
        <f>IF(N151="zákl. přenesená",J151,0)</f>
        <v>0</v>
      </c>
      <c r="BH151" s="215">
        <f>IF(N151="sníž. přenesená",J151,0)</f>
        <v>0</v>
      </c>
      <c r="BI151" s="215">
        <f>IF(N151="nulová",J151,0)</f>
        <v>0</v>
      </c>
      <c r="BJ151" s="17" t="s">
        <v>88</v>
      </c>
      <c r="BK151" s="215">
        <f>ROUND(I151*H151,2)</f>
        <v>0</v>
      </c>
      <c r="BL151" s="17" t="s">
        <v>148</v>
      </c>
      <c r="BM151" s="214" t="s">
        <v>253</v>
      </c>
    </row>
    <row r="152" spans="1:65" s="2" customFormat="1" ht="14.45" customHeight="1">
      <c r="A152" s="34"/>
      <c r="B152" s="35"/>
      <c r="C152" s="252" t="s">
        <v>177</v>
      </c>
      <c r="D152" s="252" t="s">
        <v>243</v>
      </c>
      <c r="E152" s="253" t="s">
        <v>254</v>
      </c>
      <c r="F152" s="254" t="s">
        <v>255</v>
      </c>
      <c r="G152" s="255" t="s">
        <v>256</v>
      </c>
      <c r="H152" s="256">
        <v>0.5</v>
      </c>
      <c r="I152" s="257"/>
      <c r="J152" s="258">
        <f>ROUND(I152*H152,2)</f>
        <v>0</v>
      </c>
      <c r="K152" s="254" t="s">
        <v>132</v>
      </c>
      <c r="L152" s="259"/>
      <c r="M152" s="260" t="s">
        <v>1</v>
      </c>
      <c r="N152" s="261" t="s">
        <v>45</v>
      </c>
      <c r="O152" s="71"/>
      <c r="P152" s="212">
        <f>O152*H152</f>
        <v>0</v>
      </c>
      <c r="Q152" s="212">
        <v>0.001</v>
      </c>
      <c r="R152" s="212">
        <f>Q152*H152</f>
        <v>0.0005</v>
      </c>
      <c r="S152" s="212">
        <v>0</v>
      </c>
      <c r="T152" s="213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14" t="s">
        <v>170</v>
      </c>
      <c r="AT152" s="214" t="s">
        <v>243</v>
      </c>
      <c r="AU152" s="214" t="s">
        <v>90</v>
      </c>
      <c r="AY152" s="17" t="s">
        <v>125</v>
      </c>
      <c r="BE152" s="215">
        <f>IF(N152="základní",J152,0)</f>
        <v>0</v>
      </c>
      <c r="BF152" s="215">
        <f>IF(N152="snížená",J152,0)</f>
        <v>0</v>
      </c>
      <c r="BG152" s="215">
        <f>IF(N152="zákl. přenesená",J152,0)</f>
        <v>0</v>
      </c>
      <c r="BH152" s="215">
        <f>IF(N152="sníž. přenesená",J152,0)</f>
        <v>0</v>
      </c>
      <c r="BI152" s="215">
        <f>IF(N152="nulová",J152,0)</f>
        <v>0</v>
      </c>
      <c r="BJ152" s="17" t="s">
        <v>88</v>
      </c>
      <c r="BK152" s="215">
        <f>ROUND(I152*H152,2)</f>
        <v>0</v>
      </c>
      <c r="BL152" s="17" t="s">
        <v>148</v>
      </c>
      <c r="BM152" s="214" t="s">
        <v>257</v>
      </c>
    </row>
    <row r="153" spans="2:51" s="14" customFormat="1" ht="11.25">
      <c r="B153" s="227"/>
      <c r="C153" s="228"/>
      <c r="D153" s="218" t="s">
        <v>135</v>
      </c>
      <c r="E153" s="228"/>
      <c r="F153" s="230" t="s">
        <v>258</v>
      </c>
      <c r="G153" s="228"/>
      <c r="H153" s="231">
        <v>0.5</v>
      </c>
      <c r="I153" s="232"/>
      <c r="J153" s="228"/>
      <c r="K153" s="228"/>
      <c r="L153" s="233"/>
      <c r="M153" s="234"/>
      <c r="N153" s="235"/>
      <c r="O153" s="235"/>
      <c r="P153" s="235"/>
      <c r="Q153" s="235"/>
      <c r="R153" s="235"/>
      <c r="S153" s="235"/>
      <c r="T153" s="236"/>
      <c r="AT153" s="237" t="s">
        <v>135</v>
      </c>
      <c r="AU153" s="237" t="s">
        <v>90</v>
      </c>
      <c r="AV153" s="14" t="s">
        <v>90</v>
      </c>
      <c r="AW153" s="14" t="s">
        <v>4</v>
      </c>
      <c r="AX153" s="14" t="s">
        <v>88</v>
      </c>
      <c r="AY153" s="237" t="s">
        <v>125</v>
      </c>
    </row>
    <row r="154" spans="2:63" s="12" customFormat="1" ht="22.9" customHeight="1">
      <c r="B154" s="187"/>
      <c r="C154" s="188"/>
      <c r="D154" s="189" t="s">
        <v>79</v>
      </c>
      <c r="E154" s="201" t="s">
        <v>143</v>
      </c>
      <c r="F154" s="201" t="s">
        <v>259</v>
      </c>
      <c r="G154" s="188"/>
      <c r="H154" s="188"/>
      <c r="I154" s="191"/>
      <c r="J154" s="202">
        <f>BK154</f>
        <v>0</v>
      </c>
      <c r="K154" s="188"/>
      <c r="L154" s="193"/>
      <c r="M154" s="194"/>
      <c r="N154" s="195"/>
      <c r="O154" s="195"/>
      <c r="P154" s="196">
        <f>SUM(P155:P177)</f>
        <v>0</v>
      </c>
      <c r="Q154" s="195"/>
      <c r="R154" s="196">
        <f>SUM(R155:R177)</f>
        <v>1.4086052800000002</v>
      </c>
      <c r="S154" s="195"/>
      <c r="T154" s="197">
        <f>SUM(T155:T177)</f>
        <v>0</v>
      </c>
      <c r="AR154" s="198" t="s">
        <v>88</v>
      </c>
      <c r="AT154" s="199" t="s">
        <v>79</v>
      </c>
      <c r="AU154" s="199" t="s">
        <v>88</v>
      </c>
      <c r="AY154" s="198" t="s">
        <v>125</v>
      </c>
      <c r="BK154" s="200">
        <f>SUM(BK155:BK177)</f>
        <v>0</v>
      </c>
    </row>
    <row r="155" spans="1:65" s="2" customFormat="1" ht="14.45" customHeight="1">
      <c r="A155" s="34"/>
      <c r="B155" s="35"/>
      <c r="C155" s="203" t="s">
        <v>182</v>
      </c>
      <c r="D155" s="203" t="s">
        <v>128</v>
      </c>
      <c r="E155" s="204" t="s">
        <v>260</v>
      </c>
      <c r="F155" s="205" t="s">
        <v>261</v>
      </c>
      <c r="G155" s="206" t="s">
        <v>231</v>
      </c>
      <c r="H155" s="207">
        <v>2.546</v>
      </c>
      <c r="I155" s="208"/>
      <c r="J155" s="209">
        <f>ROUND(I155*H155,2)</f>
        <v>0</v>
      </c>
      <c r="K155" s="205" t="s">
        <v>132</v>
      </c>
      <c r="L155" s="39"/>
      <c r="M155" s="210" t="s">
        <v>1</v>
      </c>
      <c r="N155" s="211" t="s">
        <v>45</v>
      </c>
      <c r="O155" s="71"/>
      <c r="P155" s="212">
        <f>O155*H155</f>
        <v>0</v>
      </c>
      <c r="Q155" s="212">
        <v>0</v>
      </c>
      <c r="R155" s="212">
        <f>Q155*H155</f>
        <v>0</v>
      </c>
      <c r="S155" s="212">
        <v>0</v>
      </c>
      <c r="T155" s="213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14" t="s">
        <v>148</v>
      </c>
      <c r="AT155" s="214" t="s">
        <v>128</v>
      </c>
      <c r="AU155" s="214" t="s">
        <v>90</v>
      </c>
      <c r="AY155" s="17" t="s">
        <v>125</v>
      </c>
      <c r="BE155" s="215">
        <f>IF(N155="základní",J155,0)</f>
        <v>0</v>
      </c>
      <c r="BF155" s="215">
        <f>IF(N155="snížená",J155,0)</f>
        <v>0</v>
      </c>
      <c r="BG155" s="215">
        <f>IF(N155="zákl. přenesená",J155,0)</f>
        <v>0</v>
      </c>
      <c r="BH155" s="215">
        <f>IF(N155="sníž. přenesená",J155,0)</f>
        <v>0</v>
      </c>
      <c r="BI155" s="215">
        <f>IF(N155="nulová",J155,0)</f>
        <v>0</v>
      </c>
      <c r="BJ155" s="17" t="s">
        <v>88</v>
      </c>
      <c r="BK155" s="215">
        <f>ROUND(I155*H155,2)</f>
        <v>0</v>
      </c>
      <c r="BL155" s="17" t="s">
        <v>148</v>
      </c>
      <c r="BM155" s="214" t="s">
        <v>262</v>
      </c>
    </row>
    <row r="156" spans="2:51" s="13" customFormat="1" ht="11.25">
      <c r="B156" s="216"/>
      <c r="C156" s="217"/>
      <c r="D156" s="218" t="s">
        <v>135</v>
      </c>
      <c r="E156" s="219" t="s">
        <v>1</v>
      </c>
      <c r="F156" s="220" t="s">
        <v>263</v>
      </c>
      <c r="G156" s="217"/>
      <c r="H156" s="219" t="s">
        <v>1</v>
      </c>
      <c r="I156" s="221"/>
      <c r="J156" s="217"/>
      <c r="K156" s="217"/>
      <c r="L156" s="222"/>
      <c r="M156" s="223"/>
      <c r="N156" s="224"/>
      <c r="O156" s="224"/>
      <c r="P156" s="224"/>
      <c r="Q156" s="224"/>
      <c r="R156" s="224"/>
      <c r="S156" s="224"/>
      <c r="T156" s="225"/>
      <c r="AT156" s="226" t="s">
        <v>135</v>
      </c>
      <c r="AU156" s="226" t="s">
        <v>90</v>
      </c>
      <c r="AV156" s="13" t="s">
        <v>88</v>
      </c>
      <c r="AW156" s="13" t="s">
        <v>36</v>
      </c>
      <c r="AX156" s="13" t="s">
        <v>80</v>
      </c>
      <c r="AY156" s="226" t="s">
        <v>125</v>
      </c>
    </row>
    <row r="157" spans="2:51" s="14" customFormat="1" ht="11.25">
      <c r="B157" s="227"/>
      <c r="C157" s="228"/>
      <c r="D157" s="218" t="s">
        <v>135</v>
      </c>
      <c r="E157" s="229" t="s">
        <v>1</v>
      </c>
      <c r="F157" s="230" t="s">
        <v>264</v>
      </c>
      <c r="G157" s="228"/>
      <c r="H157" s="231">
        <v>2.546</v>
      </c>
      <c r="I157" s="232"/>
      <c r="J157" s="228"/>
      <c r="K157" s="228"/>
      <c r="L157" s="233"/>
      <c r="M157" s="234"/>
      <c r="N157" s="235"/>
      <c r="O157" s="235"/>
      <c r="P157" s="235"/>
      <c r="Q157" s="235"/>
      <c r="R157" s="235"/>
      <c r="S157" s="235"/>
      <c r="T157" s="236"/>
      <c r="AT157" s="237" t="s">
        <v>135</v>
      </c>
      <c r="AU157" s="237" t="s">
        <v>90</v>
      </c>
      <c r="AV157" s="14" t="s">
        <v>90</v>
      </c>
      <c r="AW157" s="14" t="s">
        <v>36</v>
      </c>
      <c r="AX157" s="14" t="s">
        <v>88</v>
      </c>
      <c r="AY157" s="237" t="s">
        <v>125</v>
      </c>
    </row>
    <row r="158" spans="1:65" s="2" customFormat="1" ht="14.45" customHeight="1">
      <c r="A158" s="34"/>
      <c r="B158" s="35"/>
      <c r="C158" s="203" t="s">
        <v>189</v>
      </c>
      <c r="D158" s="203" t="s">
        <v>128</v>
      </c>
      <c r="E158" s="204" t="s">
        <v>265</v>
      </c>
      <c r="F158" s="205" t="s">
        <v>266</v>
      </c>
      <c r="G158" s="206" t="s">
        <v>216</v>
      </c>
      <c r="H158" s="207">
        <v>13.956</v>
      </c>
      <c r="I158" s="208"/>
      <c r="J158" s="209">
        <f>ROUND(I158*H158,2)</f>
        <v>0</v>
      </c>
      <c r="K158" s="205" t="s">
        <v>132</v>
      </c>
      <c r="L158" s="39"/>
      <c r="M158" s="210" t="s">
        <v>1</v>
      </c>
      <c r="N158" s="211" t="s">
        <v>45</v>
      </c>
      <c r="O158" s="71"/>
      <c r="P158" s="212">
        <f>O158*H158</f>
        <v>0</v>
      </c>
      <c r="Q158" s="212">
        <v>0.04174</v>
      </c>
      <c r="R158" s="212">
        <f>Q158*H158</f>
        <v>0.58252344</v>
      </c>
      <c r="S158" s="212">
        <v>0</v>
      </c>
      <c r="T158" s="213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14" t="s">
        <v>148</v>
      </c>
      <c r="AT158" s="214" t="s">
        <v>128</v>
      </c>
      <c r="AU158" s="214" t="s">
        <v>90</v>
      </c>
      <c r="AY158" s="17" t="s">
        <v>125</v>
      </c>
      <c r="BE158" s="215">
        <f>IF(N158="základní",J158,0)</f>
        <v>0</v>
      </c>
      <c r="BF158" s="215">
        <f>IF(N158="snížená",J158,0)</f>
        <v>0</v>
      </c>
      <c r="BG158" s="215">
        <f>IF(N158="zákl. přenesená",J158,0)</f>
        <v>0</v>
      </c>
      <c r="BH158" s="215">
        <f>IF(N158="sníž. přenesená",J158,0)</f>
        <v>0</v>
      </c>
      <c r="BI158" s="215">
        <f>IF(N158="nulová",J158,0)</f>
        <v>0</v>
      </c>
      <c r="BJ158" s="17" t="s">
        <v>88</v>
      </c>
      <c r="BK158" s="215">
        <f>ROUND(I158*H158,2)</f>
        <v>0</v>
      </c>
      <c r="BL158" s="17" t="s">
        <v>148</v>
      </c>
      <c r="BM158" s="214" t="s">
        <v>267</v>
      </c>
    </row>
    <row r="159" spans="2:51" s="14" customFormat="1" ht="11.25">
      <c r="B159" s="227"/>
      <c r="C159" s="228"/>
      <c r="D159" s="218" t="s">
        <v>135</v>
      </c>
      <c r="E159" s="229" t="s">
        <v>1</v>
      </c>
      <c r="F159" s="230" t="s">
        <v>268</v>
      </c>
      <c r="G159" s="228"/>
      <c r="H159" s="231">
        <v>13.956</v>
      </c>
      <c r="I159" s="232"/>
      <c r="J159" s="228"/>
      <c r="K159" s="228"/>
      <c r="L159" s="233"/>
      <c r="M159" s="234"/>
      <c r="N159" s="235"/>
      <c r="O159" s="235"/>
      <c r="P159" s="235"/>
      <c r="Q159" s="235"/>
      <c r="R159" s="235"/>
      <c r="S159" s="235"/>
      <c r="T159" s="236"/>
      <c r="AT159" s="237" t="s">
        <v>135</v>
      </c>
      <c r="AU159" s="237" t="s">
        <v>90</v>
      </c>
      <c r="AV159" s="14" t="s">
        <v>90</v>
      </c>
      <c r="AW159" s="14" t="s">
        <v>36</v>
      </c>
      <c r="AX159" s="14" t="s">
        <v>88</v>
      </c>
      <c r="AY159" s="237" t="s">
        <v>125</v>
      </c>
    </row>
    <row r="160" spans="1:65" s="2" customFormat="1" ht="19.9" customHeight="1">
      <c r="A160" s="34"/>
      <c r="B160" s="35"/>
      <c r="C160" s="203" t="s">
        <v>194</v>
      </c>
      <c r="D160" s="203" t="s">
        <v>128</v>
      </c>
      <c r="E160" s="204" t="s">
        <v>269</v>
      </c>
      <c r="F160" s="205" t="s">
        <v>270</v>
      </c>
      <c r="G160" s="206" t="s">
        <v>216</v>
      </c>
      <c r="H160" s="207">
        <v>13.956</v>
      </c>
      <c r="I160" s="208"/>
      <c r="J160" s="209">
        <f>ROUND(I160*H160,2)</f>
        <v>0</v>
      </c>
      <c r="K160" s="205" t="s">
        <v>132</v>
      </c>
      <c r="L160" s="39"/>
      <c r="M160" s="210" t="s">
        <v>1</v>
      </c>
      <c r="N160" s="211" t="s">
        <v>45</v>
      </c>
      <c r="O160" s="71"/>
      <c r="P160" s="212">
        <f>O160*H160</f>
        <v>0</v>
      </c>
      <c r="Q160" s="212">
        <v>2E-05</v>
      </c>
      <c r="R160" s="212">
        <f>Q160*H160</f>
        <v>0.00027912</v>
      </c>
      <c r="S160" s="212">
        <v>0</v>
      </c>
      <c r="T160" s="213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14" t="s">
        <v>148</v>
      </c>
      <c r="AT160" s="214" t="s">
        <v>128</v>
      </c>
      <c r="AU160" s="214" t="s">
        <v>90</v>
      </c>
      <c r="AY160" s="17" t="s">
        <v>125</v>
      </c>
      <c r="BE160" s="215">
        <f>IF(N160="základní",J160,0)</f>
        <v>0</v>
      </c>
      <c r="BF160" s="215">
        <f>IF(N160="snížená",J160,0)</f>
        <v>0</v>
      </c>
      <c r="BG160" s="215">
        <f>IF(N160="zákl. přenesená",J160,0)</f>
        <v>0</v>
      </c>
      <c r="BH160" s="215">
        <f>IF(N160="sníž. přenesená",J160,0)</f>
        <v>0</v>
      </c>
      <c r="BI160" s="215">
        <f>IF(N160="nulová",J160,0)</f>
        <v>0</v>
      </c>
      <c r="BJ160" s="17" t="s">
        <v>88</v>
      </c>
      <c r="BK160" s="215">
        <f>ROUND(I160*H160,2)</f>
        <v>0</v>
      </c>
      <c r="BL160" s="17" t="s">
        <v>148</v>
      </c>
      <c r="BM160" s="214" t="s">
        <v>271</v>
      </c>
    </row>
    <row r="161" spans="2:51" s="14" customFormat="1" ht="11.25">
      <c r="B161" s="227"/>
      <c r="C161" s="228"/>
      <c r="D161" s="218" t="s">
        <v>135</v>
      </c>
      <c r="E161" s="229" t="s">
        <v>1</v>
      </c>
      <c r="F161" s="230" t="s">
        <v>268</v>
      </c>
      <c r="G161" s="228"/>
      <c r="H161" s="231">
        <v>13.956</v>
      </c>
      <c r="I161" s="232"/>
      <c r="J161" s="228"/>
      <c r="K161" s="228"/>
      <c r="L161" s="233"/>
      <c r="M161" s="234"/>
      <c r="N161" s="235"/>
      <c r="O161" s="235"/>
      <c r="P161" s="235"/>
      <c r="Q161" s="235"/>
      <c r="R161" s="235"/>
      <c r="S161" s="235"/>
      <c r="T161" s="236"/>
      <c r="AT161" s="237" t="s">
        <v>135</v>
      </c>
      <c r="AU161" s="237" t="s">
        <v>90</v>
      </c>
      <c r="AV161" s="14" t="s">
        <v>90</v>
      </c>
      <c r="AW161" s="14" t="s">
        <v>36</v>
      </c>
      <c r="AX161" s="14" t="s">
        <v>88</v>
      </c>
      <c r="AY161" s="237" t="s">
        <v>125</v>
      </c>
    </row>
    <row r="162" spans="1:65" s="2" customFormat="1" ht="19.9" customHeight="1">
      <c r="A162" s="34"/>
      <c r="B162" s="35"/>
      <c r="C162" s="203" t="s">
        <v>272</v>
      </c>
      <c r="D162" s="203" t="s">
        <v>128</v>
      </c>
      <c r="E162" s="204" t="s">
        <v>273</v>
      </c>
      <c r="F162" s="205" t="s">
        <v>274</v>
      </c>
      <c r="G162" s="206" t="s">
        <v>275</v>
      </c>
      <c r="H162" s="207">
        <v>0.34</v>
      </c>
      <c r="I162" s="208"/>
      <c r="J162" s="209">
        <f>ROUND(I162*H162,2)</f>
        <v>0</v>
      </c>
      <c r="K162" s="205" t="s">
        <v>132</v>
      </c>
      <c r="L162" s="39"/>
      <c r="M162" s="210" t="s">
        <v>1</v>
      </c>
      <c r="N162" s="211" t="s">
        <v>45</v>
      </c>
      <c r="O162" s="71"/>
      <c r="P162" s="212">
        <f>O162*H162</f>
        <v>0</v>
      </c>
      <c r="Q162" s="212">
        <v>1.04877</v>
      </c>
      <c r="R162" s="212">
        <f>Q162*H162</f>
        <v>0.3565818</v>
      </c>
      <c r="S162" s="212">
        <v>0</v>
      </c>
      <c r="T162" s="213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14" t="s">
        <v>148</v>
      </c>
      <c r="AT162" s="214" t="s">
        <v>128</v>
      </c>
      <c r="AU162" s="214" t="s">
        <v>90</v>
      </c>
      <c r="AY162" s="17" t="s">
        <v>125</v>
      </c>
      <c r="BE162" s="215">
        <f>IF(N162="základní",J162,0)</f>
        <v>0</v>
      </c>
      <c r="BF162" s="215">
        <f>IF(N162="snížená",J162,0)</f>
        <v>0</v>
      </c>
      <c r="BG162" s="215">
        <f>IF(N162="zákl. přenesená",J162,0)</f>
        <v>0</v>
      </c>
      <c r="BH162" s="215">
        <f>IF(N162="sníž. přenesená",J162,0)</f>
        <v>0</v>
      </c>
      <c r="BI162" s="215">
        <f>IF(N162="nulová",J162,0)</f>
        <v>0</v>
      </c>
      <c r="BJ162" s="17" t="s">
        <v>88</v>
      </c>
      <c r="BK162" s="215">
        <f>ROUND(I162*H162,2)</f>
        <v>0</v>
      </c>
      <c r="BL162" s="17" t="s">
        <v>148</v>
      </c>
      <c r="BM162" s="214" t="s">
        <v>276</v>
      </c>
    </row>
    <row r="163" spans="1:65" s="2" customFormat="1" ht="14.45" customHeight="1">
      <c r="A163" s="34"/>
      <c r="B163" s="35"/>
      <c r="C163" s="203" t="s">
        <v>277</v>
      </c>
      <c r="D163" s="203" t="s">
        <v>128</v>
      </c>
      <c r="E163" s="204" t="s">
        <v>278</v>
      </c>
      <c r="F163" s="205" t="s">
        <v>279</v>
      </c>
      <c r="G163" s="206" t="s">
        <v>231</v>
      </c>
      <c r="H163" s="207">
        <v>0.91</v>
      </c>
      <c r="I163" s="208"/>
      <c r="J163" s="209">
        <f>ROUND(I163*H163,2)</f>
        <v>0</v>
      </c>
      <c r="K163" s="205" t="s">
        <v>132</v>
      </c>
      <c r="L163" s="39"/>
      <c r="M163" s="210" t="s">
        <v>1</v>
      </c>
      <c r="N163" s="211" t="s">
        <v>45</v>
      </c>
      <c r="O163" s="71"/>
      <c r="P163" s="212">
        <f>O163*H163</f>
        <v>0</v>
      </c>
      <c r="Q163" s="212">
        <v>0</v>
      </c>
      <c r="R163" s="212">
        <f>Q163*H163</f>
        <v>0</v>
      </c>
      <c r="S163" s="212">
        <v>0</v>
      </c>
      <c r="T163" s="213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14" t="s">
        <v>148</v>
      </c>
      <c r="AT163" s="214" t="s">
        <v>128</v>
      </c>
      <c r="AU163" s="214" t="s">
        <v>90</v>
      </c>
      <c r="AY163" s="17" t="s">
        <v>125</v>
      </c>
      <c r="BE163" s="215">
        <f>IF(N163="základní",J163,0)</f>
        <v>0</v>
      </c>
      <c r="BF163" s="215">
        <f>IF(N163="snížená",J163,0)</f>
        <v>0</v>
      </c>
      <c r="BG163" s="215">
        <f>IF(N163="zákl. přenesená",J163,0)</f>
        <v>0</v>
      </c>
      <c r="BH163" s="215">
        <f>IF(N163="sníž. přenesená",J163,0)</f>
        <v>0</v>
      </c>
      <c r="BI163" s="215">
        <f>IF(N163="nulová",J163,0)</f>
        <v>0</v>
      </c>
      <c r="BJ163" s="17" t="s">
        <v>88</v>
      </c>
      <c r="BK163" s="215">
        <f>ROUND(I163*H163,2)</f>
        <v>0</v>
      </c>
      <c r="BL163" s="17" t="s">
        <v>148</v>
      </c>
      <c r="BM163" s="214" t="s">
        <v>280</v>
      </c>
    </row>
    <row r="164" spans="2:51" s="13" customFormat="1" ht="11.25">
      <c r="B164" s="216"/>
      <c r="C164" s="217"/>
      <c r="D164" s="218" t="s">
        <v>135</v>
      </c>
      <c r="E164" s="219" t="s">
        <v>1</v>
      </c>
      <c r="F164" s="220" t="s">
        <v>281</v>
      </c>
      <c r="G164" s="217"/>
      <c r="H164" s="219" t="s">
        <v>1</v>
      </c>
      <c r="I164" s="221"/>
      <c r="J164" s="217"/>
      <c r="K164" s="217"/>
      <c r="L164" s="222"/>
      <c r="M164" s="223"/>
      <c r="N164" s="224"/>
      <c r="O164" s="224"/>
      <c r="P164" s="224"/>
      <c r="Q164" s="224"/>
      <c r="R164" s="224"/>
      <c r="S164" s="224"/>
      <c r="T164" s="225"/>
      <c r="AT164" s="226" t="s">
        <v>135</v>
      </c>
      <c r="AU164" s="226" t="s">
        <v>90</v>
      </c>
      <c r="AV164" s="13" t="s">
        <v>88</v>
      </c>
      <c r="AW164" s="13" t="s">
        <v>36</v>
      </c>
      <c r="AX164" s="13" t="s">
        <v>80</v>
      </c>
      <c r="AY164" s="226" t="s">
        <v>125</v>
      </c>
    </row>
    <row r="165" spans="2:51" s="14" customFormat="1" ht="11.25">
      <c r="B165" s="227"/>
      <c r="C165" s="228"/>
      <c r="D165" s="218" t="s">
        <v>135</v>
      </c>
      <c r="E165" s="229" t="s">
        <v>1</v>
      </c>
      <c r="F165" s="230" t="s">
        <v>282</v>
      </c>
      <c r="G165" s="228"/>
      <c r="H165" s="231">
        <v>1.215</v>
      </c>
      <c r="I165" s="232"/>
      <c r="J165" s="228"/>
      <c r="K165" s="228"/>
      <c r="L165" s="233"/>
      <c r="M165" s="234"/>
      <c r="N165" s="235"/>
      <c r="O165" s="235"/>
      <c r="P165" s="235"/>
      <c r="Q165" s="235"/>
      <c r="R165" s="235"/>
      <c r="S165" s="235"/>
      <c r="T165" s="236"/>
      <c r="AT165" s="237" t="s">
        <v>135</v>
      </c>
      <c r="AU165" s="237" t="s">
        <v>90</v>
      </c>
      <c r="AV165" s="14" t="s">
        <v>90</v>
      </c>
      <c r="AW165" s="14" t="s">
        <v>36</v>
      </c>
      <c r="AX165" s="14" t="s">
        <v>80</v>
      </c>
      <c r="AY165" s="237" t="s">
        <v>125</v>
      </c>
    </row>
    <row r="166" spans="2:51" s="13" customFormat="1" ht="11.25">
      <c r="B166" s="216"/>
      <c r="C166" s="217"/>
      <c r="D166" s="218" t="s">
        <v>135</v>
      </c>
      <c r="E166" s="219" t="s">
        <v>1</v>
      </c>
      <c r="F166" s="220" t="s">
        <v>283</v>
      </c>
      <c r="G166" s="217"/>
      <c r="H166" s="219" t="s">
        <v>1</v>
      </c>
      <c r="I166" s="221"/>
      <c r="J166" s="217"/>
      <c r="K166" s="217"/>
      <c r="L166" s="222"/>
      <c r="M166" s="223"/>
      <c r="N166" s="224"/>
      <c r="O166" s="224"/>
      <c r="P166" s="224"/>
      <c r="Q166" s="224"/>
      <c r="R166" s="224"/>
      <c r="S166" s="224"/>
      <c r="T166" s="225"/>
      <c r="AT166" s="226" t="s">
        <v>135</v>
      </c>
      <c r="AU166" s="226" t="s">
        <v>90</v>
      </c>
      <c r="AV166" s="13" t="s">
        <v>88</v>
      </c>
      <c r="AW166" s="13" t="s">
        <v>36</v>
      </c>
      <c r="AX166" s="13" t="s">
        <v>80</v>
      </c>
      <c r="AY166" s="226" t="s">
        <v>125</v>
      </c>
    </row>
    <row r="167" spans="2:51" s="14" customFormat="1" ht="11.25">
      <c r="B167" s="227"/>
      <c r="C167" s="228"/>
      <c r="D167" s="218" t="s">
        <v>135</v>
      </c>
      <c r="E167" s="229" t="s">
        <v>1</v>
      </c>
      <c r="F167" s="230" t="s">
        <v>284</v>
      </c>
      <c r="G167" s="228"/>
      <c r="H167" s="231">
        <v>0.91</v>
      </c>
      <c r="I167" s="232"/>
      <c r="J167" s="228"/>
      <c r="K167" s="228"/>
      <c r="L167" s="233"/>
      <c r="M167" s="234"/>
      <c r="N167" s="235"/>
      <c r="O167" s="235"/>
      <c r="P167" s="235"/>
      <c r="Q167" s="235"/>
      <c r="R167" s="235"/>
      <c r="S167" s="235"/>
      <c r="T167" s="236"/>
      <c r="AT167" s="237" t="s">
        <v>135</v>
      </c>
      <c r="AU167" s="237" t="s">
        <v>90</v>
      </c>
      <c r="AV167" s="14" t="s">
        <v>90</v>
      </c>
      <c r="AW167" s="14" t="s">
        <v>36</v>
      </c>
      <c r="AX167" s="14" t="s">
        <v>88</v>
      </c>
      <c r="AY167" s="237" t="s">
        <v>125</v>
      </c>
    </row>
    <row r="168" spans="1:65" s="2" customFormat="1" ht="30" customHeight="1">
      <c r="A168" s="34"/>
      <c r="B168" s="35"/>
      <c r="C168" s="203" t="s">
        <v>8</v>
      </c>
      <c r="D168" s="203" t="s">
        <v>128</v>
      </c>
      <c r="E168" s="204" t="s">
        <v>285</v>
      </c>
      <c r="F168" s="205" t="s">
        <v>286</v>
      </c>
      <c r="G168" s="206" t="s">
        <v>216</v>
      </c>
      <c r="H168" s="207">
        <v>12.607</v>
      </c>
      <c r="I168" s="208"/>
      <c r="J168" s="209">
        <f>ROUND(I168*H168,2)</f>
        <v>0</v>
      </c>
      <c r="K168" s="205" t="s">
        <v>132</v>
      </c>
      <c r="L168" s="39"/>
      <c r="M168" s="210" t="s">
        <v>1</v>
      </c>
      <c r="N168" s="211" t="s">
        <v>45</v>
      </c>
      <c r="O168" s="71"/>
      <c r="P168" s="212">
        <f>O168*H168</f>
        <v>0</v>
      </c>
      <c r="Q168" s="212">
        <v>0.00132</v>
      </c>
      <c r="R168" s="212">
        <f>Q168*H168</f>
        <v>0.016641239999999998</v>
      </c>
      <c r="S168" s="212">
        <v>0</v>
      </c>
      <c r="T168" s="213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14" t="s">
        <v>148</v>
      </c>
      <c r="AT168" s="214" t="s">
        <v>128</v>
      </c>
      <c r="AU168" s="214" t="s">
        <v>90</v>
      </c>
      <c r="AY168" s="17" t="s">
        <v>125</v>
      </c>
      <c r="BE168" s="215">
        <f>IF(N168="základní",J168,0)</f>
        <v>0</v>
      </c>
      <c r="BF168" s="215">
        <f>IF(N168="snížená",J168,0)</f>
        <v>0</v>
      </c>
      <c r="BG168" s="215">
        <f>IF(N168="zákl. přenesená",J168,0)</f>
        <v>0</v>
      </c>
      <c r="BH168" s="215">
        <f>IF(N168="sníž. přenesená",J168,0)</f>
        <v>0</v>
      </c>
      <c r="BI168" s="215">
        <f>IF(N168="nulová",J168,0)</f>
        <v>0</v>
      </c>
      <c r="BJ168" s="17" t="s">
        <v>88</v>
      </c>
      <c r="BK168" s="215">
        <f>ROUND(I168*H168,2)</f>
        <v>0</v>
      </c>
      <c r="BL168" s="17" t="s">
        <v>148</v>
      </c>
      <c r="BM168" s="214" t="s">
        <v>287</v>
      </c>
    </row>
    <row r="169" spans="2:51" s="13" customFormat="1" ht="11.25">
      <c r="B169" s="216"/>
      <c r="C169" s="217"/>
      <c r="D169" s="218" t="s">
        <v>135</v>
      </c>
      <c r="E169" s="219" t="s">
        <v>1</v>
      </c>
      <c r="F169" s="220" t="s">
        <v>288</v>
      </c>
      <c r="G169" s="217"/>
      <c r="H169" s="219" t="s">
        <v>1</v>
      </c>
      <c r="I169" s="221"/>
      <c r="J169" s="217"/>
      <c r="K169" s="217"/>
      <c r="L169" s="222"/>
      <c r="M169" s="223"/>
      <c r="N169" s="224"/>
      <c r="O169" s="224"/>
      <c r="P169" s="224"/>
      <c r="Q169" s="224"/>
      <c r="R169" s="224"/>
      <c r="S169" s="224"/>
      <c r="T169" s="225"/>
      <c r="AT169" s="226" t="s">
        <v>135</v>
      </c>
      <c r="AU169" s="226" t="s">
        <v>90</v>
      </c>
      <c r="AV169" s="13" t="s">
        <v>88</v>
      </c>
      <c r="AW169" s="13" t="s">
        <v>36</v>
      </c>
      <c r="AX169" s="13" t="s">
        <v>80</v>
      </c>
      <c r="AY169" s="226" t="s">
        <v>125</v>
      </c>
    </row>
    <row r="170" spans="2:51" s="14" customFormat="1" ht="22.5">
      <c r="B170" s="227"/>
      <c r="C170" s="228"/>
      <c r="D170" s="218" t="s">
        <v>135</v>
      </c>
      <c r="E170" s="229" t="s">
        <v>1</v>
      </c>
      <c r="F170" s="230" t="s">
        <v>289</v>
      </c>
      <c r="G170" s="228"/>
      <c r="H170" s="231">
        <v>7.406</v>
      </c>
      <c r="I170" s="232"/>
      <c r="J170" s="228"/>
      <c r="K170" s="228"/>
      <c r="L170" s="233"/>
      <c r="M170" s="234"/>
      <c r="N170" s="235"/>
      <c r="O170" s="235"/>
      <c r="P170" s="235"/>
      <c r="Q170" s="235"/>
      <c r="R170" s="235"/>
      <c r="S170" s="235"/>
      <c r="T170" s="236"/>
      <c r="AT170" s="237" t="s">
        <v>135</v>
      </c>
      <c r="AU170" s="237" t="s">
        <v>90</v>
      </c>
      <c r="AV170" s="14" t="s">
        <v>90</v>
      </c>
      <c r="AW170" s="14" t="s">
        <v>36</v>
      </c>
      <c r="AX170" s="14" t="s">
        <v>80</v>
      </c>
      <c r="AY170" s="237" t="s">
        <v>125</v>
      </c>
    </row>
    <row r="171" spans="2:51" s="13" customFormat="1" ht="11.25">
      <c r="B171" s="216"/>
      <c r="C171" s="217"/>
      <c r="D171" s="218" t="s">
        <v>135</v>
      </c>
      <c r="E171" s="219" t="s">
        <v>1</v>
      </c>
      <c r="F171" s="220" t="s">
        <v>290</v>
      </c>
      <c r="G171" s="217"/>
      <c r="H171" s="219" t="s">
        <v>1</v>
      </c>
      <c r="I171" s="221"/>
      <c r="J171" s="217"/>
      <c r="K171" s="217"/>
      <c r="L171" s="222"/>
      <c r="M171" s="223"/>
      <c r="N171" s="224"/>
      <c r="O171" s="224"/>
      <c r="P171" s="224"/>
      <c r="Q171" s="224"/>
      <c r="R171" s="224"/>
      <c r="S171" s="224"/>
      <c r="T171" s="225"/>
      <c r="AT171" s="226" t="s">
        <v>135</v>
      </c>
      <c r="AU171" s="226" t="s">
        <v>90</v>
      </c>
      <c r="AV171" s="13" t="s">
        <v>88</v>
      </c>
      <c r="AW171" s="13" t="s">
        <v>36</v>
      </c>
      <c r="AX171" s="13" t="s">
        <v>80</v>
      </c>
      <c r="AY171" s="226" t="s">
        <v>125</v>
      </c>
    </row>
    <row r="172" spans="2:51" s="14" customFormat="1" ht="11.25">
      <c r="B172" s="227"/>
      <c r="C172" s="228"/>
      <c r="D172" s="218" t="s">
        <v>135</v>
      </c>
      <c r="E172" s="229" t="s">
        <v>1</v>
      </c>
      <c r="F172" s="230" t="s">
        <v>291</v>
      </c>
      <c r="G172" s="228"/>
      <c r="H172" s="231">
        <v>5.201</v>
      </c>
      <c r="I172" s="232"/>
      <c r="J172" s="228"/>
      <c r="K172" s="228"/>
      <c r="L172" s="233"/>
      <c r="M172" s="234"/>
      <c r="N172" s="235"/>
      <c r="O172" s="235"/>
      <c r="P172" s="235"/>
      <c r="Q172" s="235"/>
      <c r="R172" s="235"/>
      <c r="S172" s="235"/>
      <c r="T172" s="236"/>
      <c r="AT172" s="237" t="s">
        <v>135</v>
      </c>
      <c r="AU172" s="237" t="s">
        <v>90</v>
      </c>
      <c r="AV172" s="14" t="s">
        <v>90</v>
      </c>
      <c r="AW172" s="14" t="s">
        <v>36</v>
      </c>
      <c r="AX172" s="14" t="s">
        <v>80</v>
      </c>
      <c r="AY172" s="237" t="s">
        <v>125</v>
      </c>
    </row>
    <row r="173" spans="2:51" s="15" customFormat="1" ht="11.25">
      <c r="B173" s="241"/>
      <c r="C173" s="242"/>
      <c r="D173" s="218" t="s">
        <v>135</v>
      </c>
      <c r="E173" s="243" t="s">
        <v>1</v>
      </c>
      <c r="F173" s="244" t="s">
        <v>242</v>
      </c>
      <c r="G173" s="242"/>
      <c r="H173" s="245">
        <v>12.607</v>
      </c>
      <c r="I173" s="246"/>
      <c r="J173" s="242"/>
      <c r="K173" s="242"/>
      <c r="L173" s="247"/>
      <c r="M173" s="248"/>
      <c r="N173" s="249"/>
      <c r="O173" s="249"/>
      <c r="P173" s="249"/>
      <c r="Q173" s="249"/>
      <c r="R173" s="249"/>
      <c r="S173" s="249"/>
      <c r="T173" s="250"/>
      <c r="AT173" s="251" t="s">
        <v>135</v>
      </c>
      <c r="AU173" s="251" t="s">
        <v>90</v>
      </c>
      <c r="AV173" s="15" t="s">
        <v>148</v>
      </c>
      <c r="AW173" s="15" t="s">
        <v>36</v>
      </c>
      <c r="AX173" s="15" t="s">
        <v>88</v>
      </c>
      <c r="AY173" s="251" t="s">
        <v>125</v>
      </c>
    </row>
    <row r="174" spans="1:65" s="2" customFormat="1" ht="30" customHeight="1">
      <c r="A174" s="34"/>
      <c r="B174" s="35"/>
      <c r="C174" s="203" t="s">
        <v>292</v>
      </c>
      <c r="D174" s="203" t="s">
        <v>128</v>
      </c>
      <c r="E174" s="204" t="s">
        <v>293</v>
      </c>
      <c r="F174" s="205" t="s">
        <v>294</v>
      </c>
      <c r="G174" s="206" t="s">
        <v>216</v>
      </c>
      <c r="H174" s="207">
        <v>12.607</v>
      </c>
      <c r="I174" s="208"/>
      <c r="J174" s="209">
        <f>ROUND(I174*H174,2)</f>
        <v>0</v>
      </c>
      <c r="K174" s="205" t="s">
        <v>132</v>
      </c>
      <c r="L174" s="39"/>
      <c r="M174" s="210" t="s">
        <v>1</v>
      </c>
      <c r="N174" s="211" t="s">
        <v>45</v>
      </c>
      <c r="O174" s="71"/>
      <c r="P174" s="212">
        <f>O174*H174</f>
        <v>0</v>
      </c>
      <c r="Q174" s="212">
        <v>4E-05</v>
      </c>
      <c r="R174" s="212">
        <f>Q174*H174</f>
        <v>0.00050428</v>
      </c>
      <c r="S174" s="212">
        <v>0</v>
      </c>
      <c r="T174" s="213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14" t="s">
        <v>148</v>
      </c>
      <c r="AT174" s="214" t="s">
        <v>128</v>
      </c>
      <c r="AU174" s="214" t="s">
        <v>90</v>
      </c>
      <c r="AY174" s="17" t="s">
        <v>125</v>
      </c>
      <c r="BE174" s="215">
        <f>IF(N174="základní",J174,0)</f>
        <v>0</v>
      </c>
      <c r="BF174" s="215">
        <f>IF(N174="snížená",J174,0)</f>
        <v>0</v>
      </c>
      <c r="BG174" s="215">
        <f>IF(N174="zákl. přenesená",J174,0)</f>
        <v>0</v>
      </c>
      <c r="BH174" s="215">
        <f>IF(N174="sníž. přenesená",J174,0)</f>
        <v>0</v>
      </c>
      <c r="BI174" s="215">
        <f>IF(N174="nulová",J174,0)</f>
        <v>0</v>
      </c>
      <c r="BJ174" s="17" t="s">
        <v>88</v>
      </c>
      <c r="BK174" s="215">
        <f>ROUND(I174*H174,2)</f>
        <v>0</v>
      </c>
      <c r="BL174" s="17" t="s">
        <v>148</v>
      </c>
      <c r="BM174" s="214" t="s">
        <v>295</v>
      </c>
    </row>
    <row r="175" spans="1:65" s="2" customFormat="1" ht="19.9" customHeight="1">
      <c r="A175" s="34"/>
      <c r="B175" s="35"/>
      <c r="C175" s="203" t="s">
        <v>296</v>
      </c>
      <c r="D175" s="203" t="s">
        <v>128</v>
      </c>
      <c r="E175" s="204" t="s">
        <v>297</v>
      </c>
      <c r="F175" s="205" t="s">
        <v>298</v>
      </c>
      <c r="G175" s="206" t="s">
        <v>275</v>
      </c>
      <c r="H175" s="207">
        <v>0.42</v>
      </c>
      <c r="I175" s="208"/>
      <c r="J175" s="209">
        <f>ROUND(I175*H175,2)</f>
        <v>0</v>
      </c>
      <c r="K175" s="205" t="s">
        <v>132</v>
      </c>
      <c r="L175" s="39"/>
      <c r="M175" s="210" t="s">
        <v>1</v>
      </c>
      <c r="N175" s="211" t="s">
        <v>45</v>
      </c>
      <c r="O175" s="71"/>
      <c r="P175" s="212">
        <f>O175*H175</f>
        <v>0</v>
      </c>
      <c r="Q175" s="212">
        <v>1.07637</v>
      </c>
      <c r="R175" s="212">
        <f>Q175*H175</f>
        <v>0.4520754</v>
      </c>
      <c r="S175" s="212">
        <v>0</v>
      </c>
      <c r="T175" s="213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14" t="s">
        <v>148</v>
      </c>
      <c r="AT175" s="214" t="s">
        <v>128</v>
      </c>
      <c r="AU175" s="214" t="s">
        <v>90</v>
      </c>
      <c r="AY175" s="17" t="s">
        <v>125</v>
      </c>
      <c r="BE175" s="215">
        <f>IF(N175="základní",J175,0)</f>
        <v>0</v>
      </c>
      <c r="BF175" s="215">
        <f>IF(N175="snížená",J175,0)</f>
        <v>0</v>
      </c>
      <c r="BG175" s="215">
        <f>IF(N175="zákl. přenesená",J175,0)</f>
        <v>0</v>
      </c>
      <c r="BH175" s="215">
        <f>IF(N175="sníž. přenesená",J175,0)</f>
        <v>0</v>
      </c>
      <c r="BI175" s="215">
        <f>IF(N175="nulová",J175,0)</f>
        <v>0</v>
      </c>
      <c r="BJ175" s="17" t="s">
        <v>88</v>
      </c>
      <c r="BK175" s="215">
        <f>ROUND(I175*H175,2)</f>
        <v>0</v>
      </c>
      <c r="BL175" s="17" t="s">
        <v>148</v>
      </c>
      <c r="BM175" s="214" t="s">
        <v>299</v>
      </c>
    </row>
    <row r="176" spans="2:51" s="13" customFormat="1" ht="11.25">
      <c r="B176" s="216"/>
      <c r="C176" s="217"/>
      <c r="D176" s="218" t="s">
        <v>135</v>
      </c>
      <c r="E176" s="219" t="s">
        <v>1</v>
      </c>
      <c r="F176" s="220" t="s">
        <v>300</v>
      </c>
      <c r="G176" s="217"/>
      <c r="H176" s="219" t="s">
        <v>1</v>
      </c>
      <c r="I176" s="221"/>
      <c r="J176" s="217"/>
      <c r="K176" s="217"/>
      <c r="L176" s="222"/>
      <c r="M176" s="223"/>
      <c r="N176" s="224"/>
      <c r="O176" s="224"/>
      <c r="P176" s="224"/>
      <c r="Q176" s="224"/>
      <c r="R176" s="224"/>
      <c r="S176" s="224"/>
      <c r="T176" s="225"/>
      <c r="AT176" s="226" t="s">
        <v>135</v>
      </c>
      <c r="AU176" s="226" t="s">
        <v>90</v>
      </c>
      <c r="AV176" s="13" t="s">
        <v>88</v>
      </c>
      <c r="AW176" s="13" t="s">
        <v>36</v>
      </c>
      <c r="AX176" s="13" t="s">
        <v>80</v>
      </c>
      <c r="AY176" s="226" t="s">
        <v>125</v>
      </c>
    </row>
    <row r="177" spans="2:51" s="14" customFormat="1" ht="11.25">
      <c r="B177" s="227"/>
      <c r="C177" s="228"/>
      <c r="D177" s="218" t="s">
        <v>135</v>
      </c>
      <c r="E177" s="229" t="s">
        <v>1</v>
      </c>
      <c r="F177" s="230" t="s">
        <v>301</v>
      </c>
      <c r="G177" s="228"/>
      <c r="H177" s="231">
        <v>0.42</v>
      </c>
      <c r="I177" s="232"/>
      <c r="J177" s="228"/>
      <c r="K177" s="228"/>
      <c r="L177" s="233"/>
      <c r="M177" s="234"/>
      <c r="N177" s="235"/>
      <c r="O177" s="235"/>
      <c r="P177" s="235"/>
      <c r="Q177" s="235"/>
      <c r="R177" s="235"/>
      <c r="S177" s="235"/>
      <c r="T177" s="236"/>
      <c r="AT177" s="237" t="s">
        <v>135</v>
      </c>
      <c r="AU177" s="237" t="s">
        <v>90</v>
      </c>
      <c r="AV177" s="14" t="s">
        <v>90</v>
      </c>
      <c r="AW177" s="14" t="s">
        <v>36</v>
      </c>
      <c r="AX177" s="14" t="s">
        <v>88</v>
      </c>
      <c r="AY177" s="237" t="s">
        <v>125</v>
      </c>
    </row>
    <row r="178" spans="2:63" s="12" customFormat="1" ht="22.9" customHeight="1">
      <c r="B178" s="187"/>
      <c r="C178" s="188"/>
      <c r="D178" s="189" t="s">
        <v>79</v>
      </c>
      <c r="E178" s="201" t="s">
        <v>148</v>
      </c>
      <c r="F178" s="201" t="s">
        <v>302</v>
      </c>
      <c r="G178" s="188"/>
      <c r="H178" s="188"/>
      <c r="I178" s="191"/>
      <c r="J178" s="202">
        <f>BK178</f>
        <v>0</v>
      </c>
      <c r="K178" s="188"/>
      <c r="L178" s="193"/>
      <c r="M178" s="194"/>
      <c r="N178" s="195"/>
      <c r="O178" s="195"/>
      <c r="P178" s="196">
        <f>SUM(P179:P181)</f>
        <v>0</v>
      </c>
      <c r="Q178" s="195"/>
      <c r="R178" s="196">
        <f>SUM(R179:R181)</f>
        <v>0.010876799999999999</v>
      </c>
      <c r="S178" s="195"/>
      <c r="T178" s="197">
        <f>SUM(T179:T181)</f>
        <v>0</v>
      </c>
      <c r="AR178" s="198" t="s">
        <v>88</v>
      </c>
      <c r="AT178" s="199" t="s">
        <v>79</v>
      </c>
      <c r="AU178" s="199" t="s">
        <v>88</v>
      </c>
      <c r="AY178" s="198" t="s">
        <v>125</v>
      </c>
      <c r="BK178" s="200">
        <f>SUM(BK179:BK181)</f>
        <v>0</v>
      </c>
    </row>
    <row r="179" spans="1:65" s="2" customFormat="1" ht="19.9" customHeight="1">
      <c r="A179" s="34"/>
      <c r="B179" s="35"/>
      <c r="C179" s="203" t="s">
        <v>303</v>
      </c>
      <c r="D179" s="203" t="s">
        <v>128</v>
      </c>
      <c r="E179" s="204" t="s">
        <v>304</v>
      </c>
      <c r="F179" s="205" t="s">
        <v>305</v>
      </c>
      <c r="G179" s="206" t="s">
        <v>216</v>
      </c>
      <c r="H179" s="207">
        <v>0.48</v>
      </c>
      <c r="I179" s="208"/>
      <c r="J179" s="209">
        <f>ROUND(I179*H179,2)</f>
        <v>0</v>
      </c>
      <c r="K179" s="205" t="s">
        <v>132</v>
      </c>
      <c r="L179" s="39"/>
      <c r="M179" s="210" t="s">
        <v>1</v>
      </c>
      <c r="N179" s="211" t="s">
        <v>45</v>
      </c>
      <c r="O179" s="71"/>
      <c r="P179" s="212">
        <f>O179*H179</f>
        <v>0</v>
      </c>
      <c r="Q179" s="212">
        <v>0.02266</v>
      </c>
      <c r="R179" s="212">
        <f>Q179*H179</f>
        <v>0.010876799999999999</v>
      </c>
      <c r="S179" s="212">
        <v>0</v>
      </c>
      <c r="T179" s="213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14" t="s">
        <v>148</v>
      </c>
      <c r="AT179" s="214" t="s">
        <v>128</v>
      </c>
      <c r="AU179" s="214" t="s">
        <v>90</v>
      </c>
      <c r="AY179" s="17" t="s">
        <v>125</v>
      </c>
      <c r="BE179" s="215">
        <f>IF(N179="základní",J179,0)</f>
        <v>0</v>
      </c>
      <c r="BF179" s="215">
        <f>IF(N179="snížená",J179,0)</f>
        <v>0</v>
      </c>
      <c r="BG179" s="215">
        <f>IF(N179="zákl. přenesená",J179,0)</f>
        <v>0</v>
      </c>
      <c r="BH179" s="215">
        <f>IF(N179="sníž. přenesená",J179,0)</f>
        <v>0</v>
      </c>
      <c r="BI179" s="215">
        <f>IF(N179="nulová",J179,0)</f>
        <v>0</v>
      </c>
      <c r="BJ179" s="17" t="s">
        <v>88</v>
      </c>
      <c r="BK179" s="215">
        <f>ROUND(I179*H179,2)</f>
        <v>0</v>
      </c>
      <c r="BL179" s="17" t="s">
        <v>148</v>
      </c>
      <c r="BM179" s="214" t="s">
        <v>306</v>
      </c>
    </row>
    <row r="180" spans="2:51" s="13" customFormat="1" ht="22.5">
      <c r="B180" s="216"/>
      <c r="C180" s="217"/>
      <c r="D180" s="218" t="s">
        <v>135</v>
      </c>
      <c r="E180" s="219" t="s">
        <v>1</v>
      </c>
      <c r="F180" s="220" t="s">
        <v>307</v>
      </c>
      <c r="G180" s="217"/>
      <c r="H180" s="219" t="s">
        <v>1</v>
      </c>
      <c r="I180" s="221"/>
      <c r="J180" s="217"/>
      <c r="K180" s="217"/>
      <c r="L180" s="222"/>
      <c r="M180" s="223"/>
      <c r="N180" s="224"/>
      <c r="O180" s="224"/>
      <c r="P180" s="224"/>
      <c r="Q180" s="224"/>
      <c r="R180" s="224"/>
      <c r="S180" s="224"/>
      <c r="T180" s="225"/>
      <c r="AT180" s="226" t="s">
        <v>135</v>
      </c>
      <c r="AU180" s="226" t="s">
        <v>90</v>
      </c>
      <c r="AV180" s="13" t="s">
        <v>88</v>
      </c>
      <c r="AW180" s="13" t="s">
        <v>36</v>
      </c>
      <c r="AX180" s="13" t="s">
        <v>80</v>
      </c>
      <c r="AY180" s="226" t="s">
        <v>125</v>
      </c>
    </row>
    <row r="181" spans="2:51" s="14" customFormat="1" ht="11.25">
      <c r="B181" s="227"/>
      <c r="C181" s="228"/>
      <c r="D181" s="218" t="s">
        <v>135</v>
      </c>
      <c r="E181" s="229" t="s">
        <v>1</v>
      </c>
      <c r="F181" s="230" t="s">
        <v>308</v>
      </c>
      <c r="G181" s="228"/>
      <c r="H181" s="231">
        <v>0.48</v>
      </c>
      <c r="I181" s="232"/>
      <c r="J181" s="228"/>
      <c r="K181" s="228"/>
      <c r="L181" s="233"/>
      <c r="M181" s="234"/>
      <c r="N181" s="235"/>
      <c r="O181" s="235"/>
      <c r="P181" s="235"/>
      <c r="Q181" s="235"/>
      <c r="R181" s="235"/>
      <c r="S181" s="235"/>
      <c r="T181" s="236"/>
      <c r="AT181" s="237" t="s">
        <v>135</v>
      </c>
      <c r="AU181" s="237" t="s">
        <v>90</v>
      </c>
      <c r="AV181" s="14" t="s">
        <v>90</v>
      </c>
      <c r="AW181" s="14" t="s">
        <v>36</v>
      </c>
      <c r="AX181" s="14" t="s">
        <v>88</v>
      </c>
      <c r="AY181" s="237" t="s">
        <v>125</v>
      </c>
    </row>
    <row r="182" spans="2:63" s="12" customFormat="1" ht="22.9" customHeight="1">
      <c r="B182" s="187"/>
      <c r="C182" s="188"/>
      <c r="D182" s="189" t="s">
        <v>79</v>
      </c>
      <c r="E182" s="201" t="s">
        <v>124</v>
      </c>
      <c r="F182" s="201" t="s">
        <v>309</v>
      </c>
      <c r="G182" s="188"/>
      <c r="H182" s="188"/>
      <c r="I182" s="191"/>
      <c r="J182" s="202">
        <f>BK182</f>
        <v>0</v>
      </c>
      <c r="K182" s="188"/>
      <c r="L182" s="193"/>
      <c r="M182" s="194"/>
      <c r="N182" s="195"/>
      <c r="O182" s="195"/>
      <c r="P182" s="196">
        <f>SUM(P183:P201)</f>
        <v>0</v>
      </c>
      <c r="Q182" s="195"/>
      <c r="R182" s="196">
        <f>SUM(R183:R201)</f>
        <v>0</v>
      </c>
      <c r="S182" s="195"/>
      <c r="T182" s="197">
        <f>SUM(T183:T201)</f>
        <v>0</v>
      </c>
      <c r="AR182" s="198" t="s">
        <v>88</v>
      </c>
      <c r="AT182" s="199" t="s">
        <v>79</v>
      </c>
      <c r="AU182" s="199" t="s">
        <v>88</v>
      </c>
      <c r="AY182" s="198" t="s">
        <v>125</v>
      </c>
      <c r="BK182" s="200">
        <f>SUM(BK183:BK201)</f>
        <v>0</v>
      </c>
    </row>
    <row r="183" spans="1:65" s="2" customFormat="1" ht="14.45" customHeight="1">
      <c r="A183" s="34"/>
      <c r="B183" s="35"/>
      <c r="C183" s="203" t="s">
        <v>310</v>
      </c>
      <c r="D183" s="203" t="s">
        <v>128</v>
      </c>
      <c r="E183" s="204" t="s">
        <v>311</v>
      </c>
      <c r="F183" s="205" t="s">
        <v>312</v>
      </c>
      <c r="G183" s="206" t="s">
        <v>216</v>
      </c>
      <c r="H183" s="207">
        <v>21.266</v>
      </c>
      <c r="I183" s="208"/>
      <c r="J183" s="209">
        <f>ROUND(I183*H183,2)</f>
        <v>0</v>
      </c>
      <c r="K183" s="205" t="s">
        <v>132</v>
      </c>
      <c r="L183" s="39"/>
      <c r="M183" s="210" t="s">
        <v>1</v>
      </c>
      <c r="N183" s="211" t="s">
        <v>45</v>
      </c>
      <c r="O183" s="71"/>
      <c r="P183" s="212">
        <f>O183*H183</f>
        <v>0</v>
      </c>
      <c r="Q183" s="212">
        <v>0</v>
      </c>
      <c r="R183" s="212">
        <f>Q183*H183</f>
        <v>0</v>
      </c>
      <c r="S183" s="212">
        <v>0</v>
      </c>
      <c r="T183" s="213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14" t="s">
        <v>148</v>
      </c>
      <c r="AT183" s="214" t="s">
        <v>128</v>
      </c>
      <c r="AU183" s="214" t="s">
        <v>90</v>
      </c>
      <c r="AY183" s="17" t="s">
        <v>125</v>
      </c>
      <c r="BE183" s="215">
        <f>IF(N183="základní",J183,0)</f>
        <v>0</v>
      </c>
      <c r="BF183" s="215">
        <f>IF(N183="snížená",J183,0)</f>
        <v>0</v>
      </c>
      <c r="BG183" s="215">
        <f>IF(N183="zákl. přenesená",J183,0)</f>
        <v>0</v>
      </c>
      <c r="BH183" s="215">
        <f>IF(N183="sníž. přenesená",J183,0)</f>
        <v>0</v>
      </c>
      <c r="BI183" s="215">
        <f>IF(N183="nulová",J183,0)</f>
        <v>0</v>
      </c>
      <c r="BJ183" s="17" t="s">
        <v>88</v>
      </c>
      <c r="BK183" s="215">
        <f>ROUND(I183*H183,2)</f>
        <v>0</v>
      </c>
      <c r="BL183" s="17" t="s">
        <v>148</v>
      </c>
      <c r="BM183" s="214" t="s">
        <v>313</v>
      </c>
    </row>
    <row r="184" spans="2:51" s="14" customFormat="1" ht="11.25">
      <c r="B184" s="227"/>
      <c r="C184" s="228"/>
      <c r="D184" s="218" t="s">
        <v>135</v>
      </c>
      <c r="E184" s="229" t="s">
        <v>1</v>
      </c>
      <c r="F184" s="230" t="s">
        <v>314</v>
      </c>
      <c r="G184" s="228"/>
      <c r="H184" s="231">
        <v>15.162</v>
      </c>
      <c r="I184" s="232"/>
      <c r="J184" s="228"/>
      <c r="K184" s="228"/>
      <c r="L184" s="233"/>
      <c r="M184" s="234"/>
      <c r="N184" s="235"/>
      <c r="O184" s="235"/>
      <c r="P184" s="235"/>
      <c r="Q184" s="235"/>
      <c r="R184" s="235"/>
      <c r="S184" s="235"/>
      <c r="T184" s="236"/>
      <c r="AT184" s="237" t="s">
        <v>135</v>
      </c>
      <c r="AU184" s="237" t="s">
        <v>90</v>
      </c>
      <c r="AV184" s="14" t="s">
        <v>90</v>
      </c>
      <c r="AW184" s="14" t="s">
        <v>36</v>
      </c>
      <c r="AX184" s="14" t="s">
        <v>80</v>
      </c>
      <c r="AY184" s="237" t="s">
        <v>125</v>
      </c>
    </row>
    <row r="185" spans="2:51" s="14" customFormat="1" ht="11.25">
      <c r="B185" s="227"/>
      <c r="C185" s="228"/>
      <c r="D185" s="218" t="s">
        <v>135</v>
      </c>
      <c r="E185" s="229" t="s">
        <v>1</v>
      </c>
      <c r="F185" s="230" t="s">
        <v>315</v>
      </c>
      <c r="G185" s="228"/>
      <c r="H185" s="231">
        <v>6.104</v>
      </c>
      <c r="I185" s="232"/>
      <c r="J185" s="228"/>
      <c r="K185" s="228"/>
      <c r="L185" s="233"/>
      <c r="M185" s="234"/>
      <c r="N185" s="235"/>
      <c r="O185" s="235"/>
      <c r="P185" s="235"/>
      <c r="Q185" s="235"/>
      <c r="R185" s="235"/>
      <c r="S185" s="235"/>
      <c r="T185" s="236"/>
      <c r="AT185" s="237" t="s">
        <v>135</v>
      </c>
      <c r="AU185" s="237" t="s">
        <v>90</v>
      </c>
      <c r="AV185" s="14" t="s">
        <v>90</v>
      </c>
      <c r="AW185" s="14" t="s">
        <v>36</v>
      </c>
      <c r="AX185" s="14" t="s">
        <v>80</v>
      </c>
      <c r="AY185" s="237" t="s">
        <v>125</v>
      </c>
    </row>
    <row r="186" spans="2:51" s="15" customFormat="1" ht="11.25">
      <c r="B186" s="241"/>
      <c r="C186" s="242"/>
      <c r="D186" s="218" t="s">
        <v>135</v>
      </c>
      <c r="E186" s="243" t="s">
        <v>1</v>
      </c>
      <c r="F186" s="244" t="s">
        <v>242</v>
      </c>
      <c r="G186" s="242"/>
      <c r="H186" s="245">
        <v>21.266000000000002</v>
      </c>
      <c r="I186" s="246"/>
      <c r="J186" s="242"/>
      <c r="K186" s="242"/>
      <c r="L186" s="247"/>
      <c r="M186" s="248"/>
      <c r="N186" s="249"/>
      <c r="O186" s="249"/>
      <c r="P186" s="249"/>
      <c r="Q186" s="249"/>
      <c r="R186" s="249"/>
      <c r="S186" s="249"/>
      <c r="T186" s="250"/>
      <c r="AT186" s="251" t="s">
        <v>135</v>
      </c>
      <c r="AU186" s="251" t="s">
        <v>90</v>
      </c>
      <c r="AV186" s="15" t="s">
        <v>148</v>
      </c>
      <c r="AW186" s="15" t="s">
        <v>36</v>
      </c>
      <c r="AX186" s="15" t="s">
        <v>88</v>
      </c>
      <c r="AY186" s="251" t="s">
        <v>125</v>
      </c>
    </row>
    <row r="187" spans="1:65" s="2" customFormat="1" ht="14.45" customHeight="1">
      <c r="A187" s="34"/>
      <c r="B187" s="35"/>
      <c r="C187" s="203" t="s">
        <v>316</v>
      </c>
      <c r="D187" s="203" t="s">
        <v>128</v>
      </c>
      <c r="E187" s="204" t="s">
        <v>317</v>
      </c>
      <c r="F187" s="205" t="s">
        <v>318</v>
      </c>
      <c r="G187" s="206" t="s">
        <v>216</v>
      </c>
      <c r="H187" s="207">
        <v>17.901</v>
      </c>
      <c r="I187" s="208"/>
      <c r="J187" s="209">
        <f>ROUND(I187*H187,2)</f>
        <v>0</v>
      </c>
      <c r="K187" s="205" t="s">
        <v>132</v>
      </c>
      <c r="L187" s="39"/>
      <c r="M187" s="210" t="s">
        <v>1</v>
      </c>
      <c r="N187" s="211" t="s">
        <v>45</v>
      </c>
      <c r="O187" s="71"/>
      <c r="P187" s="212">
        <f>O187*H187</f>
        <v>0</v>
      </c>
      <c r="Q187" s="212">
        <v>0</v>
      </c>
      <c r="R187" s="212">
        <f>Q187*H187</f>
        <v>0</v>
      </c>
      <c r="S187" s="212">
        <v>0</v>
      </c>
      <c r="T187" s="213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14" t="s">
        <v>148</v>
      </c>
      <c r="AT187" s="214" t="s">
        <v>128</v>
      </c>
      <c r="AU187" s="214" t="s">
        <v>90</v>
      </c>
      <c r="AY187" s="17" t="s">
        <v>125</v>
      </c>
      <c r="BE187" s="215">
        <f>IF(N187="základní",J187,0)</f>
        <v>0</v>
      </c>
      <c r="BF187" s="215">
        <f>IF(N187="snížená",J187,0)</f>
        <v>0</v>
      </c>
      <c r="BG187" s="215">
        <f>IF(N187="zákl. přenesená",J187,0)</f>
        <v>0</v>
      </c>
      <c r="BH187" s="215">
        <f>IF(N187="sníž. přenesená",J187,0)</f>
        <v>0</v>
      </c>
      <c r="BI187" s="215">
        <f>IF(N187="nulová",J187,0)</f>
        <v>0</v>
      </c>
      <c r="BJ187" s="17" t="s">
        <v>88</v>
      </c>
      <c r="BK187" s="215">
        <f>ROUND(I187*H187,2)</f>
        <v>0</v>
      </c>
      <c r="BL187" s="17" t="s">
        <v>148</v>
      </c>
      <c r="BM187" s="214" t="s">
        <v>319</v>
      </c>
    </row>
    <row r="188" spans="2:51" s="14" customFormat="1" ht="11.25">
      <c r="B188" s="227"/>
      <c r="C188" s="228"/>
      <c r="D188" s="218" t="s">
        <v>135</v>
      </c>
      <c r="E188" s="229" t="s">
        <v>1</v>
      </c>
      <c r="F188" s="230" t="s">
        <v>320</v>
      </c>
      <c r="G188" s="228"/>
      <c r="H188" s="231">
        <v>17.901</v>
      </c>
      <c r="I188" s="232"/>
      <c r="J188" s="228"/>
      <c r="K188" s="228"/>
      <c r="L188" s="233"/>
      <c r="M188" s="234"/>
      <c r="N188" s="235"/>
      <c r="O188" s="235"/>
      <c r="P188" s="235"/>
      <c r="Q188" s="235"/>
      <c r="R188" s="235"/>
      <c r="S188" s="235"/>
      <c r="T188" s="236"/>
      <c r="AT188" s="237" t="s">
        <v>135</v>
      </c>
      <c r="AU188" s="237" t="s">
        <v>90</v>
      </c>
      <c r="AV188" s="14" t="s">
        <v>90</v>
      </c>
      <c r="AW188" s="14" t="s">
        <v>36</v>
      </c>
      <c r="AX188" s="14" t="s">
        <v>88</v>
      </c>
      <c r="AY188" s="237" t="s">
        <v>125</v>
      </c>
    </row>
    <row r="189" spans="1:65" s="2" customFormat="1" ht="30" customHeight="1">
      <c r="A189" s="34"/>
      <c r="B189" s="35"/>
      <c r="C189" s="203" t="s">
        <v>7</v>
      </c>
      <c r="D189" s="203" t="s">
        <v>128</v>
      </c>
      <c r="E189" s="204" t="s">
        <v>321</v>
      </c>
      <c r="F189" s="205" t="s">
        <v>322</v>
      </c>
      <c r="G189" s="206" t="s">
        <v>216</v>
      </c>
      <c r="H189" s="207">
        <v>19.178</v>
      </c>
      <c r="I189" s="208"/>
      <c r="J189" s="209">
        <f>ROUND(I189*H189,2)</f>
        <v>0</v>
      </c>
      <c r="K189" s="205" t="s">
        <v>132</v>
      </c>
      <c r="L189" s="39"/>
      <c r="M189" s="210" t="s">
        <v>1</v>
      </c>
      <c r="N189" s="211" t="s">
        <v>45</v>
      </c>
      <c r="O189" s="71"/>
      <c r="P189" s="212">
        <f>O189*H189</f>
        <v>0</v>
      </c>
      <c r="Q189" s="212">
        <v>0</v>
      </c>
      <c r="R189" s="212">
        <f>Q189*H189</f>
        <v>0</v>
      </c>
      <c r="S189" s="212">
        <v>0</v>
      </c>
      <c r="T189" s="213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14" t="s">
        <v>148</v>
      </c>
      <c r="AT189" s="214" t="s">
        <v>128</v>
      </c>
      <c r="AU189" s="214" t="s">
        <v>90</v>
      </c>
      <c r="AY189" s="17" t="s">
        <v>125</v>
      </c>
      <c r="BE189" s="215">
        <f>IF(N189="základní",J189,0)</f>
        <v>0</v>
      </c>
      <c r="BF189" s="215">
        <f>IF(N189="snížená",J189,0)</f>
        <v>0</v>
      </c>
      <c r="BG189" s="215">
        <f>IF(N189="zákl. přenesená",J189,0)</f>
        <v>0</v>
      </c>
      <c r="BH189" s="215">
        <f>IF(N189="sníž. přenesená",J189,0)</f>
        <v>0</v>
      </c>
      <c r="BI189" s="215">
        <f>IF(N189="nulová",J189,0)</f>
        <v>0</v>
      </c>
      <c r="BJ189" s="17" t="s">
        <v>88</v>
      </c>
      <c r="BK189" s="215">
        <f>ROUND(I189*H189,2)</f>
        <v>0</v>
      </c>
      <c r="BL189" s="17" t="s">
        <v>148</v>
      </c>
      <c r="BM189" s="214" t="s">
        <v>323</v>
      </c>
    </row>
    <row r="190" spans="2:51" s="14" customFormat="1" ht="11.25">
      <c r="B190" s="227"/>
      <c r="C190" s="228"/>
      <c r="D190" s="218" t="s">
        <v>135</v>
      </c>
      <c r="E190" s="229" t="s">
        <v>1</v>
      </c>
      <c r="F190" s="230" t="s">
        <v>324</v>
      </c>
      <c r="G190" s="228"/>
      <c r="H190" s="231">
        <v>19.178</v>
      </c>
      <c r="I190" s="232"/>
      <c r="J190" s="228"/>
      <c r="K190" s="228"/>
      <c r="L190" s="233"/>
      <c r="M190" s="234"/>
      <c r="N190" s="235"/>
      <c r="O190" s="235"/>
      <c r="P190" s="235"/>
      <c r="Q190" s="235"/>
      <c r="R190" s="235"/>
      <c r="S190" s="235"/>
      <c r="T190" s="236"/>
      <c r="AT190" s="237" t="s">
        <v>135</v>
      </c>
      <c r="AU190" s="237" t="s">
        <v>90</v>
      </c>
      <c r="AV190" s="14" t="s">
        <v>90</v>
      </c>
      <c r="AW190" s="14" t="s">
        <v>36</v>
      </c>
      <c r="AX190" s="14" t="s">
        <v>88</v>
      </c>
      <c r="AY190" s="237" t="s">
        <v>125</v>
      </c>
    </row>
    <row r="191" spans="1:65" s="2" customFormat="1" ht="19.9" customHeight="1">
      <c r="A191" s="34"/>
      <c r="B191" s="35"/>
      <c r="C191" s="203" t="s">
        <v>325</v>
      </c>
      <c r="D191" s="203" t="s">
        <v>128</v>
      </c>
      <c r="E191" s="204" t="s">
        <v>326</v>
      </c>
      <c r="F191" s="205" t="s">
        <v>327</v>
      </c>
      <c r="G191" s="206" t="s">
        <v>216</v>
      </c>
      <c r="H191" s="207">
        <v>4.413</v>
      </c>
      <c r="I191" s="208"/>
      <c r="J191" s="209">
        <f>ROUND(I191*H191,2)</f>
        <v>0</v>
      </c>
      <c r="K191" s="205" t="s">
        <v>132</v>
      </c>
      <c r="L191" s="39"/>
      <c r="M191" s="210" t="s">
        <v>1</v>
      </c>
      <c r="N191" s="211" t="s">
        <v>45</v>
      </c>
      <c r="O191" s="71"/>
      <c r="P191" s="212">
        <f>O191*H191</f>
        <v>0</v>
      </c>
      <c r="Q191" s="212">
        <v>0</v>
      </c>
      <c r="R191" s="212">
        <f>Q191*H191</f>
        <v>0</v>
      </c>
      <c r="S191" s="212">
        <v>0</v>
      </c>
      <c r="T191" s="213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14" t="s">
        <v>148</v>
      </c>
      <c r="AT191" s="214" t="s">
        <v>128</v>
      </c>
      <c r="AU191" s="214" t="s">
        <v>90</v>
      </c>
      <c r="AY191" s="17" t="s">
        <v>125</v>
      </c>
      <c r="BE191" s="215">
        <f>IF(N191="základní",J191,0)</f>
        <v>0</v>
      </c>
      <c r="BF191" s="215">
        <f>IF(N191="snížená",J191,0)</f>
        <v>0</v>
      </c>
      <c r="BG191" s="215">
        <f>IF(N191="zákl. přenesená",J191,0)</f>
        <v>0</v>
      </c>
      <c r="BH191" s="215">
        <f>IF(N191="sníž. přenesená",J191,0)</f>
        <v>0</v>
      </c>
      <c r="BI191" s="215">
        <f>IF(N191="nulová",J191,0)</f>
        <v>0</v>
      </c>
      <c r="BJ191" s="17" t="s">
        <v>88</v>
      </c>
      <c r="BK191" s="215">
        <f>ROUND(I191*H191,2)</f>
        <v>0</v>
      </c>
      <c r="BL191" s="17" t="s">
        <v>148</v>
      </c>
      <c r="BM191" s="214" t="s">
        <v>328</v>
      </c>
    </row>
    <row r="192" spans="2:51" s="13" customFormat="1" ht="11.25">
      <c r="B192" s="216"/>
      <c r="C192" s="217"/>
      <c r="D192" s="218" t="s">
        <v>135</v>
      </c>
      <c r="E192" s="219" t="s">
        <v>1</v>
      </c>
      <c r="F192" s="220" t="s">
        <v>329</v>
      </c>
      <c r="G192" s="217"/>
      <c r="H192" s="219" t="s">
        <v>1</v>
      </c>
      <c r="I192" s="221"/>
      <c r="J192" s="217"/>
      <c r="K192" s="217"/>
      <c r="L192" s="222"/>
      <c r="M192" s="223"/>
      <c r="N192" s="224"/>
      <c r="O192" s="224"/>
      <c r="P192" s="224"/>
      <c r="Q192" s="224"/>
      <c r="R192" s="224"/>
      <c r="S192" s="224"/>
      <c r="T192" s="225"/>
      <c r="AT192" s="226" t="s">
        <v>135</v>
      </c>
      <c r="AU192" s="226" t="s">
        <v>90</v>
      </c>
      <c r="AV192" s="13" t="s">
        <v>88</v>
      </c>
      <c r="AW192" s="13" t="s">
        <v>36</v>
      </c>
      <c r="AX192" s="13" t="s">
        <v>80</v>
      </c>
      <c r="AY192" s="226" t="s">
        <v>125</v>
      </c>
    </row>
    <row r="193" spans="2:51" s="14" customFormat="1" ht="11.25">
      <c r="B193" s="227"/>
      <c r="C193" s="228"/>
      <c r="D193" s="218" t="s">
        <v>135</v>
      </c>
      <c r="E193" s="229" t="s">
        <v>1</v>
      </c>
      <c r="F193" s="230" t="s">
        <v>330</v>
      </c>
      <c r="G193" s="228"/>
      <c r="H193" s="231">
        <v>4.413</v>
      </c>
      <c r="I193" s="232"/>
      <c r="J193" s="228"/>
      <c r="K193" s="228"/>
      <c r="L193" s="233"/>
      <c r="M193" s="234"/>
      <c r="N193" s="235"/>
      <c r="O193" s="235"/>
      <c r="P193" s="235"/>
      <c r="Q193" s="235"/>
      <c r="R193" s="235"/>
      <c r="S193" s="235"/>
      <c r="T193" s="236"/>
      <c r="AT193" s="237" t="s">
        <v>135</v>
      </c>
      <c r="AU193" s="237" t="s">
        <v>90</v>
      </c>
      <c r="AV193" s="14" t="s">
        <v>90</v>
      </c>
      <c r="AW193" s="14" t="s">
        <v>36</v>
      </c>
      <c r="AX193" s="14" t="s">
        <v>88</v>
      </c>
      <c r="AY193" s="237" t="s">
        <v>125</v>
      </c>
    </row>
    <row r="194" spans="1:65" s="2" customFormat="1" ht="19.9" customHeight="1">
      <c r="A194" s="34"/>
      <c r="B194" s="35"/>
      <c r="C194" s="203" t="s">
        <v>331</v>
      </c>
      <c r="D194" s="203" t="s">
        <v>128</v>
      </c>
      <c r="E194" s="204" t="s">
        <v>332</v>
      </c>
      <c r="F194" s="205" t="s">
        <v>333</v>
      </c>
      <c r="G194" s="206" t="s">
        <v>216</v>
      </c>
      <c r="H194" s="207">
        <v>17.901</v>
      </c>
      <c r="I194" s="208"/>
      <c r="J194" s="209">
        <f>ROUND(I194*H194,2)</f>
        <v>0</v>
      </c>
      <c r="K194" s="205" t="s">
        <v>132</v>
      </c>
      <c r="L194" s="39"/>
      <c r="M194" s="210" t="s">
        <v>1</v>
      </c>
      <c r="N194" s="211" t="s">
        <v>45</v>
      </c>
      <c r="O194" s="71"/>
      <c r="P194" s="212">
        <f>O194*H194</f>
        <v>0</v>
      </c>
      <c r="Q194" s="212">
        <v>0</v>
      </c>
      <c r="R194" s="212">
        <f>Q194*H194</f>
        <v>0</v>
      </c>
      <c r="S194" s="212">
        <v>0</v>
      </c>
      <c r="T194" s="213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14" t="s">
        <v>148</v>
      </c>
      <c r="AT194" s="214" t="s">
        <v>128</v>
      </c>
      <c r="AU194" s="214" t="s">
        <v>90</v>
      </c>
      <c r="AY194" s="17" t="s">
        <v>125</v>
      </c>
      <c r="BE194" s="215">
        <f>IF(N194="základní",J194,0)</f>
        <v>0</v>
      </c>
      <c r="BF194" s="215">
        <f>IF(N194="snížená",J194,0)</f>
        <v>0</v>
      </c>
      <c r="BG194" s="215">
        <f>IF(N194="zákl. přenesená",J194,0)</f>
        <v>0</v>
      </c>
      <c r="BH194" s="215">
        <f>IF(N194="sníž. přenesená",J194,0)</f>
        <v>0</v>
      </c>
      <c r="BI194" s="215">
        <f>IF(N194="nulová",J194,0)</f>
        <v>0</v>
      </c>
      <c r="BJ194" s="17" t="s">
        <v>88</v>
      </c>
      <c r="BK194" s="215">
        <f>ROUND(I194*H194,2)</f>
        <v>0</v>
      </c>
      <c r="BL194" s="17" t="s">
        <v>148</v>
      </c>
      <c r="BM194" s="214" t="s">
        <v>334</v>
      </c>
    </row>
    <row r="195" spans="2:51" s="14" customFormat="1" ht="11.25">
      <c r="B195" s="227"/>
      <c r="C195" s="228"/>
      <c r="D195" s="218" t="s">
        <v>135</v>
      </c>
      <c r="E195" s="229" t="s">
        <v>1</v>
      </c>
      <c r="F195" s="230" t="s">
        <v>320</v>
      </c>
      <c r="G195" s="228"/>
      <c r="H195" s="231">
        <v>17.901</v>
      </c>
      <c r="I195" s="232"/>
      <c r="J195" s="228"/>
      <c r="K195" s="228"/>
      <c r="L195" s="233"/>
      <c r="M195" s="234"/>
      <c r="N195" s="235"/>
      <c r="O195" s="235"/>
      <c r="P195" s="235"/>
      <c r="Q195" s="235"/>
      <c r="R195" s="235"/>
      <c r="S195" s="235"/>
      <c r="T195" s="236"/>
      <c r="AT195" s="237" t="s">
        <v>135</v>
      </c>
      <c r="AU195" s="237" t="s">
        <v>90</v>
      </c>
      <c r="AV195" s="14" t="s">
        <v>90</v>
      </c>
      <c r="AW195" s="14" t="s">
        <v>36</v>
      </c>
      <c r="AX195" s="14" t="s">
        <v>88</v>
      </c>
      <c r="AY195" s="237" t="s">
        <v>125</v>
      </c>
    </row>
    <row r="196" spans="1:65" s="2" customFormat="1" ht="19.9" customHeight="1">
      <c r="A196" s="34"/>
      <c r="B196" s="35"/>
      <c r="C196" s="203" t="s">
        <v>335</v>
      </c>
      <c r="D196" s="203" t="s">
        <v>128</v>
      </c>
      <c r="E196" s="204" t="s">
        <v>336</v>
      </c>
      <c r="F196" s="205" t="s">
        <v>337</v>
      </c>
      <c r="G196" s="206" t="s">
        <v>216</v>
      </c>
      <c r="H196" s="207">
        <v>55.014</v>
      </c>
      <c r="I196" s="208"/>
      <c r="J196" s="209">
        <f>ROUND(I196*H196,2)</f>
        <v>0</v>
      </c>
      <c r="K196" s="205" t="s">
        <v>132</v>
      </c>
      <c r="L196" s="39"/>
      <c r="M196" s="210" t="s">
        <v>1</v>
      </c>
      <c r="N196" s="211" t="s">
        <v>45</v>
      </c>
      <c r="O196" s="71"/>
      <c r="P196" s="212">
        <f>O196*H196</f>
        <v>0</v>
      </c>
      <c r="Q196" s="212">
        <v>0</v>
      </c>
      <c r="R196" s="212">
        <f>Q196*H196</f>
        <v>0</v>
      </c>
      <c r="S196" s="212">
        <v>0</v>
      </c>
      <c r="T196" s="213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14" t="s">
        <v>148</v>
      </c>
      <c r="AT196" s="214" t="s">
        <v>128</v>
      </c>
      <c r="AU196" s="214" t="s">
        <v>90</v>
      </c>
      <c r="AY196" s="17" t="s">
        <v>125</v>
      </c>
      <c r="BE196" s="215">
        <f>IF(N196="základní",J196,0)</f>
        <v>0</v>
      </c>
      <c r="BF196" s="215">
        <f>IF(N196="snížená",J196,0)</f>
        <v>0</v>
      </c>
      <c r="BG196" s="215">
        <f>IF(N196="zákl. přenesená",J196,0)</f>
        <v>0</v>
      </c>
      <c r="BH196" s="215">
        <f>IF(N196="sníž. přenesená",J196,0)</f>
        <v>0</v>
      </c>
      <c r="BI196" s="215">
        <f>IF(N196="nulová",J196,0)</f>
        <v>0</v>
      </c>
      <c r="BJ196" s="17" t="s">
        <v>88</v>
      </c>
      <c r="BK196" s="215">
        <f>ROUND(I196*H196,2)</f>
        <v>0</v>
      </c>
      <c r="BL196" s="17" t="s">
        <v>148</v>
      </c>
      <c r="BM196" s="214" t="s">
        <v>338</v>
      </c>
    </row>
    <row r="197" spans="2:51" s="14" customFormat="1" ht="11.25">
      <c r="B197" s="227"/>
      <c r="C197" s="228"/>
      <c r="D197" s="218" t="s">
        <v>135</v>
      </c>
      <c r="E197" s="229" t="s">
        <v>1</v>
      </c>
      <c r="F197" s="230" t="s">
        <v>339</v>
      </c>
      <c r="G197" s="228"/>
      <c r="H197" s="231">
        <v>55.014</v>
      </c>
      <c r="I197" s="232"/>
      <c r="J197" s="228"/>
      <c r="K197" s="228"/>
      <c r="L197" s="233"/>
      <c r="M197" s="234"/>
      <c r="N197" s="235"/>
      <c r="O197" s="235"/>
      <c r="P197" s="235"/>
      <c r="Q197" s="235"/>
      <c r="R197" s="235"/>
      <c r="S197" s="235"/>
      <c r="T197" s="236"/>
      <c r="AT197" s="237" t="s">
        <v>135</v>
      </c>
      <c r="AU197" s="237" t="s">
        <v>90</v>
      </c>
      <c r="AV197" s="14" t="s">
        <v>90</v>
      </c>
      <c r="AW197" s="14" t="s">
        <v>36</v>
      </c>
      <c r="AX197" s="14" t="s">
        <v>88</v>
      </c>
      <c r="AY197" s="237" t="s">
        <v>125</v>
      </c>
    </row>
    <row r="198" spans="1:65" s="2" customFormat="1" ht="30" customHeight="1">
      <c r="A198" s="34"/>
      <c r="B198" s="35"/>
      <c r="C198" s="203" t="s">
        <v>340</v>
      </c>
      <c r="D198" s="203" t="s">
        <v>128</v>
      </c>
      <c r="E198" s="204" t="s">
        <v>341</v>
      </c>
      <c r="F198" s="205" t="s">
        <v>342</v>
      </c>
      <c r="G198" s="206" t="s">
        <v>216</v>
      </c>
      <c r="H198" s="207">
        <v>34.8</v>
      </c>
      <c r="I198" s="208"/>
      <c r="J198" s="209">
        <f>ROUND(I198*H198,2)</f>
        <v>0</v>
      </c>
      <c r="K198" s="205" t="s">
        <v>132</v>
      </c>
      <c r="L198" s="39"/>
      <c r="M198" s="210" t="s">
        <v>1</v>
      </c>
      <c r="N198" s="211" t="s">
        <v>45</v>
      </c>
      <c r="O198" s="71"/>
      <c r="P198" s="212">
        <f>O198*H198</f>
        <v>0</v>
      </c>
      <c r="Q198" s="212">
        <v>0</v>
      </c>
      <c r="R198" s="212">
        <f>Q198*H198</f>
        <v>0</v>
      </c>
      <c r="S198" s="212">
        <v>0</v>
      </c>
      <c r="T198" s="213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14" t="s">
        <v>148</v>
      </c>
      <c r="AT198" s="214" t="s">
        <v>128</v>
      </c>
      <c r="AU198" s="214" t="s">
        <v>90</v>
      </c>
      <c r="AY198" s="17" t="s">
        <v>125</v>
      </c>
      <c r="BE198" s="215">
        <f>IF(N198="základní",J198,0)</f>
        <v>0</v>
      </c>
      <c r="BF198" s="215">
        <f>IF(N198="snížená",J198,0)</f>
        <v>0</v>
      </c>
      <c r="BG198" s="215">
        <f>IF(N198="zákl. přenesená",J198,0)</f>
        <v>0</v>
      </c>
      <c r="BH198" s="215">
        <f>IF(N198="sníž. přenesená",J198,0)</f>
        <v>0</v>
      </c>
      <c r="BI198" s="215">
        <f>IF(N198="nulová",J198,0)</f>
        <v>0</v>
      </c>
      <c r="BJ198" s="17" t="s">
        <v>88</v>
      </c>
      <c r="BK198" s="215">
        <f>ROUND(I198*H198,2)</f>
        <v>0</v>
      </c>
      <c r="BL198" s="17" t="s">
        <v>148</v>
      </c>
      <c r="BM198" s="214" t="s">
        <v>343</v>
      </c>
    </row>
    <row r="199" spans="2:51" s="14" customFormat="1" ht="11.25">
      <c r="B199" s="227"/>
      <c r="C199" s="228"/>
      <c r="D199" s="218" t="s">
        <v>135</v>
      </c>
      <c r="E199" s="229" t="s">
        <v>1</v>
      </c>
      <c r="F199" s="230" t="s">
        <v>344</v>
      </c>
      <c r="G199" s="228"/>
      <c r="H199" s="231">
        <v>34.8</v>
      </c>
      <c r="I199" s="232"/>
      <c r="J199" s="228"/>
      <c r="K199" s="228"/>
      <c r="L199" s="233"/>
      <c r="M199" s="234"/>
      <c r="N199" s="235"/>
      <c r="O199" s="235"/>
      <c r="P199" s="235"/>
      <c r="Q199" s="235"/>
      <c r="R199" s="235"/>
      <c r="S199" s="235"/>
      <c r="T199" s="236"/>
      <c r="AT199" s="237" t="s">
        <v>135</v>
      </c>
      <c r="AU199" s="237" t="s">
        <v>90</v>
      </c>
      <c r="AV199" s="14" t="s">
        <v>90</v>
      </c>
      <c r="AW199" s="14" t="s">
        <v>36</v>
      </c>
      <c r="AX199" s="14" t="s">
        <v>88</v>
      </c>
      <c r="AY199" s="237" t="s">
        <v>125</v>
      </c>
    </row>
    <row r="200" spans="1:65" s="2" customFormat="1" ht="19.9" customHeight="1">
      <c r="A200" s="34"/>
      <c r="B200" s="35"/>
      <c r="C200" s="203" t="s">
        <v>345</v>
      </c>
      <c r="D200" s="203" t="s">
        <v>128</v>
      </c>
      <c r="E200" s="204" t="s">
        <v>346</v>
      </c>
      <c r="F200" s="205" t="s">
        <v>347</v>
      </c>
      <c r="G200" s="206" t="s">
        <v>216</v>
      </c>
      <c r="H200" s="207">
        <v>20.214</v>
      </c>
      <c r="I200" s="208"/>
      <c r="J200" s="209">
        <f>ROUND(I200*H200,2)</f>
        <v>0</v>
      </c>
      <c r="K200" s="205" t="s">
        <v>132</v>
      </c>
      <c r="L200" s="39"/>
      <c r="M200" s="210" t="s">
        <v>1</v>
      </c>
      <c r="N200" s="211" t="s">
        <v>45</v>
      </c>
      <c r="O200" s="71"/>
      <c r="P200" s="212">
        <f>O200*H200</f>
        <v>0</v>
      </c>
      <c r="Q200" s="212">
        <v>0</v>
      </c>
      <c r="R200" s="212">
        <f>Q200*H200</f>
        <v>0</v>
      </c>
      <c r="S200" s="212">
        <v>0</v>
      </c>
      <c r="T200" s="213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14" t="s">
        <v>148</v>
      </c>
      <c r="AT200" s="214" t="s">
        <v>128</v>
      </c>
      <c r="AU200" s="214" t="s">
        <v>90</v>
      </c>
      <c r="AY200" s="17" t="s">
        <v>125</v>
      </c>
      <c r="BE200" s="215">
        <f>IF(N200="základní",J200,0)</f>
        <v>0</v>
      </c>
      <c r="BF200" s="215">
        <f>IF(N200="snížená",J200,0)</f>
        <v>0</v>
      </c>
      <c r="BG200" s="215">
        <f>IF(N200="zákl. přenesená",J200,0)</f>
        <v>0</v>
      </c>
      <c r="BH200" s="215">
        <f>IF(N200="sníž. přenesená",J200,0)</f>
        <v>0</v>
      </c>
      <c r="BI200" s="215">
        <f>IF(N200="nulová",J200,0)</f>
        <v>0</v>
      </c>
      <c r="BJ200" s="17" t="s">
        <v>88</v>
      </c>
      <c r="BK200" s="215">
        <f>ROUND(I200*H200,2)</f>
        <v>0</v>
      </c>
      <c r="BL200" s="17" t="s">
        <v>148</v>
      </c>
      <c r="BM200" s="214" t="s">
        <v>348</v>
      </c>
    </row>
    <row r="201" spans="2:51" s="14" customFormat="1" ht="11.25">
      <c r="B201" s="227"/>
      <c r="C201" s="228"/>
      <c r="D201" s="218" t="s">
        <v>135</v>
      </c>
      <c r="E201" s="229" t="s">
        <v>1</v>
      </c>
      <c r="F201" s="230" t="s">
        <v>349</v>
      </c>
      <c r="G201" s="228"/>
      <c r="H201" s="231">
        <v>20.214</v>
      </c>
      <c r="I201" s="232"/>
      <c r="J201" s="228"/>
      <c r="K201" s="228"/>
      <c r="L201" s="233"/>
      <c r="M201" s="234"/>
      <c r="N201" s="235"/>
      <c r="O201" s="235"/>
      <c r="P201" s="235"/>
      <c r="Q201" s="235"/>
      <c r="R201" s="235"/>
      <c r="S201" s="235"/>
      <c r="T201" s="236"/>
      <c r="AT201" s="237" t="s">
        <v>135</v>
      </c>
      <c r="AU201" s="237" t="s">
        <v>90</v>
      </c>
      <c r="AV201" s="14" t="s">
        <v>90</v>
      </c>
      <c r="AW201" s="14" t="s">
        <v>36</v>
      </c>
      <c r="AX201" s="14" t="s">
        <v>88</v>
      </c>
      <c r="AY201" s="237" t="s">
        <v>125</v>
      </c>
    </row>
    <row r="202" spans="2:63" s="12" customFormat="1" ht="22.9" customHeight="1">
      <c r="B202" s="187"/>
      <c r="C202" s="188"/>
      <c r="D202" s="189" t="s">
        <v>79</v>
      </c>
      <c r="E202" s="201" t="s">
        <v>158</v>
      </c>
      <c r="F202" s="201" t="s">
        <v>350</v>
      </c>
      <c r="G202" s="188"/>
      <c r="H202" s="188"/>
      <c r="I202" s="191"/>
      <c r="J202" s="202">
        <f>BK202</f>
        <v>0</v>
      </c>
      <c r="K202" s="188"/>
      <c r="L202" s="193"/>
      <c r="M202" s="194"/>
      <c r="N202" s="195"/>
      <c r="O202" s="195"/>
      <c r="P202" s="196">
        <f>SUM(P203:P221)</f>
        <v>0</v>
      </c>
      <c r="Q202" s="195"/>
      <c r="R202" s="196">
        <f>SUM(R203:R221)</f>
        <v>0.014832219999999997</v>
      </c>
      <c r="S202" s="195"/>
      <c r="T202" s="197">
        <f>SUM(T203:T221)</f>
        <v>0</v>
      </c>
      <c r="AR202" s="198" t="s">
        <v>88</v>
      </c>
      <c r="AT202" s="199" t="s">
        <v>79</v>
      </c>
      <c r="AU202" s="199" t="s">
        <v>88</v>
      </c>
      <c r="AY202" s="198" t="s">
        <v>125</v>
      </c>
      <c r="BK202" s="200">
        <f>SUM(BK203:BK221)</f>
        <v>0</v>
      </c>
    </row>
    <row r="203" spans="1:65" s="2" customFormat="1" ht="19.9" customHeight="1">
      <c r="A203" s="34"/>
      <c r="B203" s="35"/>
      <c r="C203" s="203" t="s">
        <v>351</v>
      </c>
      <c r="D203" s="203" t="s">
        <v>128</v>
      </c>
      <c r="E203" s="204" t="s">
        <v>352</v>
      </c>
      <c r="F203" s="205" t="s">
        <v>353</v>
      </c>
      <c r="G203" s="206" t="s">
        <v>216</v>
      </c>
      <c r="H203" s="207">
        <v>12.259</v>
      </c>
      <c r="I203" s="208"/>
      <c r="J203" s="209">
        <f>ROUND(I203*H203,2)</f>
        <v>0</v>
      </c>
      <c r="K203" s="205" t="s">
        <v>132</v>
      </c>
      <c r="L203" s="39"/>
      <c r="M203" s="210" t="s">
        <v>1</v>
      </c>
      <c r="N203" s="211" t="s">
        <v>45</v>
      </c>
      <c r="O203" s="71"/>
      <c r="P203" s="212">
        <f>O203*H203</f>
        <v>0</v>
      </c>
      <c r="Q203" s="212">
        <v>0.00046</v>
      </c>
      <c r="R203" s="212">
        <f>Q203*H203</f>
        <v>0.00563914</v>
      </c>
      <c r="S203" s="212">
        <v>0</v>
      </c>
      <c r="T203" s="213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14" t="s">
        <v>148</v>
      </c>
      <c r="AT203" s="214" t="s">
        <v>128</v>
      </c>
      <c r="AU203" s="214" t="s">
        <v>90</v>
      </c>
      <c r="AY203" s="17" t="s">
        <v>125</v>
      </c>
      <c r="BE203" s="215">
        <f>IF(N203="základní",J203,0)</f>
        <v>0</v>
      </c>
      <c r="BF203" s="215">
        <f>IF(N203="snížená",J203,0)</f>
        <v>0</v>
      </c>
      <c r="BG203" s="215">
        <f>IF(N203="zákl. přenesená",J203,0)</f>
        <v>0</v>
      </c>
      <c r="BH203" s="215">
        <f>IF(N203="sníž. přenesená",J203,0)</f>
        <v>0</v>
      </c>
      <c r="BI203" s="215">
        <f>IF(N203="nulová",J203,0)</f>
        <v>0</v>
      </c>
      <c r="BJ203" s="17" t="s">
        <v>88</v>
      </c>
      <c r="BK203" s="215">
        <f>ROUND(I203*H203,2)</f>
        <v>0</v>
      </c>
      <c r="BL203" s="17" t="s">
        <v>148</v>
      </c>
      <c r="BM203" s="214" t="s">
        <v>354</v>
      </c>
    </row>
    <row r="204" spans="2:51" s="13" customFormat="1" ht="11.25">
      <c r="B204" s="216"/>
      <c r="C204" s="217"/>
      <c r="D204" s="218" t="s">
        <v>135</v>
      </c>
      <c r="E204" s="219" t="s">
        <v>1</v>
      </c>
      <c r="F204" s="220" t="s">
        <v>355</v>
      </c>
      <c r="G204" s="217"/>
      <c r="H204" s="219" t="s">
        <v>1</v>
      </c>
      <c r="I204" s="221"/>
      <c r="J204" s="217"/>
      <c r="K204" s="217"/>
      <c r="L204" s="222"/>
      <c r="M204" s="223"/>
      <c r="N204" s="224"/>
      <c r="O204" s="224"/>
      <c r="P204" s="224"/>
      <c r="Q204" s="224"/>
      <c r="R204" s="224"/>
      <c r="S204" s="224"/>
      <c r="T204" s="225"/>
      <c r="AT204" s="226" t="s">
        <v>135</v>
      </c>
      <c r="AU204" s="226" t="s">
        <v>90</v>
      </c>
      <c r="AV204" s="13" t="s">
        <v>88</v>
      </c>
      <c r="AW204" s="13" t="s">
        <v>36</v>
      </c>
      <c r="AX204" s="13" t="s">
        <v>80</v>
      </c>
      <c r="AY204" s="226" t="s">
        <v>125</v>
      </c>
    </row>
    <row r="205" spans="2:51" s="13" customFormat="1" ht="11.25">
      <c r="B205" s="216"/>
      <c r="C205" s="217"/>
      <c r="D205" s="218" t="s">
        <v>135</v>
      </c>
      <c r="E205" s="219" t="s">
        <v>1</v>
      </c>
      <c r="F205" s="220" t="s">
        <v>356</v>
      </c>
      <c r="G205" s="217"/>
      <c r="H205" s="219" t="s">
        <v>1</v>
      </c>
      <c r="I205" s="221"/>
      <c r="J205" s="217"/>
      <c r="K205" s="217"/>
      <c r="L205" s="222"/>
      <c r="M205" s="223"/>
      <c r="N205" s="224"/>
      <c r="O205" s="224"/>
      <c r="P205" s="224"/>
      <c r="Q205" s="224"/>
      <c r="R205" s="224"/>
      <c r="S205" s="224"/>
      <c r="T205" s="225"/>
      <c r="AT205" s="226" t="s">
        <v>135</v>
      </c>
      <c r="AU205" s="226" t="s">
        <v>90</v>
      </c>
      <c r="AV205" s="13" t="s">
        <v>88</v>
      </c>
      <c r="AW205" s="13" t="s">
        <v>36</v>
      </c>
      <c r="AX205" s="13" t="s">
        <v>80</v>
      </c>
      <c r="AY205" s="226" t="s">
        <v>125</v>
      </c>
    </row>
    <row r="206" spans="2:51" s="14" customFormat="1" ht="11.25">
      <c r="B206" s="227"/>
      <c r="C206" s="228"/>
      <c r="D206" s="218" t="s">
        <v>135</v>
      </c>
      <c r="E206" s="229" t="s">
        <v>1</v>
      </c>
      <c r="F206" s="230" t="s">
        <v>357</v>
      </c>
      <c r="G206" s="228"/>
      <c r="H206" s="231">
        <v>11.316</v>
      </c>
      <c r="I206" s="232"/>
      <c r="J206" s="228"/>
      <c r="K206" s="228"/>
      <c r="L206" s="233"/>
      <c r="M206" s="234"/>
      <c r="N206" s="235"/>
      <c r="O206" s="235"/>
      <c r="P206" s="235"/>
      <c r="Q206" s="235"/>
      <c r="R206" s="235"/>
      <c r="S206" s="235"/>
      <c r="T206" s="236"/>
      <c r="AT206" s="237" t="s">
        <v>135</v>
      </c>
      <c r="AU206" s="237" t="s">
        <v>90</v>
      </c>
      <c r="AV206" s="14" t="s">
        <v>90</v>
      </c>
      <c r="AW206" s="14" t="s">
        <v>36</v>
      </c>
      <c r="AX206" s="14" t="s">
        <v>80</v>
      </c>
      <c r="AY206" s="237" t="s">
        <v>125</v>
      </c>
    </row>
    <row r="207" spans="2:51" s="13" customFormat="1" ht="22.5">
      <c r="B207" s="216"/>
      <c r="C207" s="217"/>
      <c r="D207" s="218" t="s">
        <v>135</v>
      </c>
      <c r="E207" s="219" t="s">
        <v>1</v>
      </c>
      <c r="F207" s="220" t="s">
        <v>358</v>
      </c>
      <c r="G207" s="217"/>
      <c r="H207" s="219" t="s">
        <v>1</v>
      </c>
      <c r="I207" s="221"/>
      <c r="J207" s="217"/>
      <c r="K207" s="217"/>
      <c r="L207" s="222"/>
      <c r="M207" s="223"/>
      <c r="N207" s="224"/>
      <c r="O207" s="224"/>
      <c r="P207" s="224"/>
      <c r="Q207" s="224"/>
      <c r="R207" s="224"/>
      <c r="S207" s="224"/>
      <c r="T207" s="225"/>
      <c r="AT207" s="226" t="s">
        <v>135</v>
      </c>
      <c r="AU207" s="226" t="s">
        <v>90</v>
      </c>
      <c r="AV207" s="13" t="s">
        <v>88</v>
      </c>
      <c r="AW207" s="13" t="s">
        <v>36</v>
      </c>
      <c r="AX207" s="13" t="s">
        <v>80</v>
      </c>
      <c r="AY207" s="226" t="s">
        <v>125</v>
      </c>
    </row>
    <row r="208" spans="2:51" s="14" customFormat="1" ht="11.25">
      <c r="B208" s="227"/>
      <c r="C208" s="228"/>
      <c r="D208" s="218" t="s">
        <v>135</v>
      </c>
      <c r="E208" s="229" t="s">
        <v>1</v>
      </c>
      <c r="F208" s="230" t="s">
        <v>359</v>
      </c>
      <c r="G208" s="228"/>
      <c r="H208" s="231">
        <v>0.943</v>
      </c>
      <c r="I208" s="232"/>
      <c r="J208" s="228"/>
      <c r="K208" s="228"/>
      <c r="L208" s="233"/>
      <c r="M208" s="234"/>
      <c r="N208" s="235"/>
      <c r="O208" s="235"/>
      <c r="P208" s="235"/>
      <c r="Q208" s="235"/>
      <c r="R208" s="235"/>
      <c r="S208" s="235"/>
      <c r="T208" s="236"/>
      <c r="AT208" s="237" t="s">
        <v>135</v>
      </c>
      <c r="AU208" s="237" t="s">
        <v>90</v>
      </c>
      <c r="AV208" s="14" t="s">
        <v>90</v>
      </c>
      <c r="AW208" s="14" t="s">
        <v>36</v>
      </c>
      <c r="AX208" s="14" t="s">
        <v>80</v>
      </c>
      <c r="AY208" s="237" t="s">
        <v>125</v>
      </c>
    </row>
    <row r="209" spans="2:51" s="15" customFormat="1" ht="11.25">
      <c r="B209" s="241"/>
      <c r="C209" s="242"/>
      <c r="D209" s="218" t="s">
        <v>135</v>
      </c>
      <c r="E209" s="243" t="s">
        <v>1</v>
      </c>
      <c r="F209" s="244" t="s">
        <v>242</v>
      </c>
      <c r="G209" s="242"/>
      <c r="H209" s="245">
        <v>12.259</v>
      </c>
      <c r="I209" s="246"/>
      <c r="J209" s="242"/>
      <c r="K209" s="242"/>
      <c r="L209" s="247"/>
      <c r="M209" s="248"/>
      <c r="N209" s="249"/>
      <c r="O209" s="249"/>
      <c r="P209" s="249"/>
      <c r="Q209" s="249"/>
      <c r="R209" s="249"/>
      <c r="S209" s="249"/>
      <c r="T209" s="250"/>
      <c r="AT209" s="251" t="s">
        <v>135</v>
      </c>
      <c r="AU209" s="251" t="s">
        <v>90</v>
      </c>
      <c r="AV209" s="15" t="s">
        <v>148</v>
      </c>
      <c r="AW209" s="15" t="s">
        <v>36</v>
      </c>
      <c r="AX209" s="15" t="s">
        <v>88</v>
      </c>
      <c r="AY209" s="251" t="s">
        <v>125</v>
      </c>
    </row>
    <row r="210" spans="1:65" s="2" customFormat="1" ht="19.9" customHeight="1">
      <c r="A210" s="34"/>
      <c r="B210" s="35"/>
      <c r="C210" s="203" t="s">
        <v>360</v>
      </c>
      <c r="D210" s="203" t="s">
        <v>128</v>
      </c>
      <c r="E210" s="204" t="s">
        <v>361</v>
      </c>
      <c r="F210" s="205" t="s">
        <v>362</v>
      </c>
      <c r="G210" s="206" t="s">
        <v>216</v>
      </c>
      <c r="H210" s="207">
        <v>17.679</v>
      </c>
      <c r="I210" s="208"/>
      <c r="J210" s="209">
        <f>ROUND(I210*H210,2)</f>
        <v>0</v>
      </c>
      <c r="K210" s="205" t="s">
        <v>132</v>
      </c>
      <c r="L210" s="39"/>
      <c r="M210" s="210" t="s">
        <v>1</v>
      </c>
      <c r="N210" s="211" t="s">
        <v>45</v>
      </c>
      <c r="O210" s="71"/>
      <c r="P210" s="212">
        <f>O210*H210</f>
        <v>0</v>
      </c>
      <c r="Q210" s="212">
        <v>0.00052</v>
      </c>
      <c r="R210" s="212">
        <f>Q210*H210</f>
        <v>0.009193079999999998</v>
      </c>
      <c r="S210" s="212">
        <v>0</v>
      </c>
      <c r="T210" s="213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14" t="s">
        <v>148</v>
      </c>
      <c r="AT210" s="214" t="s">
        <v>128</v>
      </c>
      <c r="AU210" s="214" t="s">
        <v>90</v>
      </c>
      <c r="AY210" s="17" t="s">
        <v>125</v>
      </c>
      <c r="BE210" s="215">
        <f>IF(N210="základní",J210,0)</f>
        <v>0</v>
      </c>
      <c r="BF210" s="215">
        <f>IF(N210="snížená",J210,0)</f>
        <v>0</v>
      </c>
      <c r="BG210" s="215">
        <f>IF(N210="zákl. přenesená",J210,0)</f>
        <v>0</v>
      </c>
      <c r="BH210" s="215">
        <f>IF(N210="sníž. přenesená",J210,0)</f>
        <v>0</v>
      </c>
      <c r="BI210" s="215">
        <f>IF(N210="nulová",J210,0)</f>
        <v>0</v>
      </c>
      <c r="BJ210" s="17" t="s">
        <v>88</v>
      </c>
      <c r="BK210" s="215">
        <f>ROUND(I210*H210,2)</f>
        <v>0</v>
      </c>
      <c r="BL210" s="17" t="s">
        <v>148</v>
      </c>
      <c r="BM210" s="214" t="s">
        <v>363</v>
      </c>
    </row>
    <row r="211" spans="2:51" s="13" customFormat="1" ht="11.25">
      <c r="B211" s="216"/>
      <c r="C211" s="217"/>
      <c r="D211" s="218" t="s">
        <v>135</v>
      </c>
      <c r="E211" s="219" t="s">
        <v>1</v>
      </c>
      <c r="F211" s="220" t="s">
        <v>364</v>
      </c>
      <c r="G211" s="217"/>
      <c r="H211" s="219" t="s">
        <v>1</v>
      </c>
      <c r="I211" s="221"/>
      <c r="J211" s="217"/>
      <c r="K211" s="217"/>
      <c r="L211" s="222"/>
      <c r="M211" s="223"/>
      <c r="N211" s="224"/>
      <c r="O211" s="224"/>
      <c r="P211" s="224"/>
      <c r="Q211" s="224"/>
      <c r="R211" s="224"/>
      <c r="S211" s="224"/>
      <c r="T211" s="225"/>
      <c r="AT211" s="226" t="s">
        <v>135</v>
      </c>
      <c r="AU211" s="226" t="s">
        <v>90</v>
      </c>
      <c r="AV211" s="13" t="s">
        <v>88</v>
      </c>
      <c r="AW211" s="13" t="s">
        <v>36</v>
      </c>
      <c r="AX211" s="13" t="s">
        <v>80</v>
      </c>
      <c r="AY211" s="226" t="s">
        <v>125</v>
      </c>
    </row>
    <row r="212" spans="2:51" s="13" customFormat="1" ht="11.25">
      <c r="B212" s="216"/>
      <c r="C212" s="217"/>
      <c r="D212" s="218" t="s">
        <v>135</v>
      </c>
      <c r="E212" s="219" t="s">
        <v>1</v>
      </c>
      <c r="F212" s="220" t="s">
        <v>365</v>
      </c>
      <c r="G212" s="217"/>
      <c r="H212" s="219" t="s">
        <v>1</v>
      </c>
      <c r="I212" s="221"/>
      <c r="J212" s="217"/>
      <c r="K212" s="217"/>
      <c r="L212" s="222"/>
      <c r="M212" s="223"/>
      <c r="N212" s="224"/>
      <c r="O212" s="224"/>
      <c r="P212" s="224"/>
      <c r="Q212" s="224"/>
      <c r="R212" s="224"/>
      <c r="S212" s="224"/>
      <c r="T212" s="225"/>
      <c r="AT212" s="226" t="s">
        <v>135</v>
      </c>
      <c r="AU212" s="226" t="s">
        <v>90</v>
      </c>
      <c r="AV212" s="13" t="s">
        <v>88</v>
      </c>
      <c r="AW212" s="13" t="s">
        <v>36</v>
      </c>
      <c r="AX212" s="13" t="s">
        <v>80</v>
      </c>
      <c r="AY212" s="226" t="s">
        <v>125</v>
      </c>
    </row>
    <row r="213" spans="2:51" s="13" customFormat="1" ht="11.25">
      <c r="B213" s="216"/>
      <c r="C213" s="217"/>
      <c r="D213" s="218" t="s">
        <v>135</v>
      </c>
      <c r="E213" s="219" t="s">
        <v>1</v>
      </c>
      <c r="F213" s="220" t="s">
        <v>366</v>
      </c>
      <c r="G213" s="217"/>
      <c r="H213" s="219" t="s">
        <v>1</v>
      </c>
      <c r="I213" s="221"/>
      <c r="J213" s="217"/>
      <c r="K213" s="217"/>
      <c r="L213" s="222"/>
      <c r="M213" s="223"/>
      <c r="N213" s="224"/>
      <c r="O213" s="224"/>
      <c r="P213" s="224"/>
      <c r="Q213" s="224"/>
      <c r="R213" s="224"/>
      <c r="S213" s="224"/>
      <c r="T213" s="225"/>
      <c r="AT213" s="226" t="s">
        <v>135</v>
      </c>
      <c r="AU213" s="226" t="s">
        <v>90</v>
      </c>
      <c r="AV213" s="13" t="s">
        <v>88</v>
      </c>
      <c r="AW213" s="13" t="s">
        <v>36</v>
      </c>
      <c r="AX213" s="13" t="s">
        <v>80</v>
      </c>
      <c r="AY213" s="226" t="s">
        <v>125</v>
      </c>
    </row>
    <row r="214" spans="2:51" s="14" customFormat="1" ht="11.25">
      <c r="B214" s="227"/>
      <c r="C214" s="228"/>
      <c r="D214" s="218" t="s">
        <v>135</v>
      </c>
      <c r="E214" s="229" t="s">
        <v>1</v>
      </c>
      <c r="F214" s="230" t="s">
        <v>367</v>
      </c>
      <c r="G214" s="228"/>
      <c r="H214" s="231">
        <v>3.12</v>
      </c>
      <c r="I214" s="232"/>
      <c r="J214" s="228"/>
      <c r="K214" s="228"/>
      <c r="L214" s="233"/>
      <c r="M214" s="234"/>
      <c r="N214" s="235"/>
      <c r="O214" s="235"/>
      <c r="P214" s="235"/>
      <c r="Q214" s="235"/>
      <c r="R214" s="235"/>
      <c r="S214" s="235"/>
      <c r="T214" s="236"/>
      <c r="AT214" s="237" t="s">
        <v>135</v>
      </c>
      <c r="AU214" s="237" t="s">
        <v>90</v>
      </c>
      <c r="AV214" s="14" t="s">
        <v>90</v>
      </c>
      <c r="AW214" s="14" t="s">
        <v>36</v>
      </c>
      <c r="AX214" s="14" t="s">
        <v>80</v>
      </c>
      <c r="AY214" s="237" t="s">
        <v>125</v>
      </c>
    </row>
    <row r="215" spans="2:51" s="13" customFormat="1" ht="11.25">
      <c r="B215" s="216"/>
      <c r="C215" s="217"/>
      <c r="D215" s="218" t="s">
        <v>135</v>
      </c>
      <c r="E215" s="219" t="s">
        <v>1</v>
      </c>
      <c r="F215" s="220" t="s">
        <v>368</v>
      </c>
      <c r="G215" s="217"/>
      <c r="H215" s="219" t="s">
        <v>1</v>
      </c>
      <c r="I215" s="221"/>
      <c r="J215" s="217"/>
      <c r="K215" s="217"/>
      <c r="L215" s="222"/>
      <c r="M215" s="223"/>
      <c r="N215" s="224"/>
      <c r="O215" s="224"/>
      <c r="P215" s="224"/>
      <c r="Q215" s="224"/>
      <c r="R215" s="224"/>
      <c r="S215" s="224"/>
      <c r="T215" s="225"/>
      <c r="AT215" s="226" t="s">
        <v>135</v>
      </c>
      <c r="AU215" s="226" t="s">
        <v>90</v>
      </c>
      <c r="AV215" s="13" t="s">
        <v>88</v>
      </c>
      <c r="AW215" s="13" t="s">
        <v>36</v>
      </c>
      <c r="AX215" s="13" t="s">
        <v>80</v>
      </c>
      <c r="AY215" s="226" t="s">
        <v>125</v>
      </c>
    </row>
    <row r="216" spans="2:51" s="14" customFormat="1" ht="11.25">
      <c r="B216" s="227"/>
      <c r="C216" s="228"/>
      <c r="D216" s="218" t="s">
        <v>135</v>
      </c>
      <c r="E216" s="229" t="s">
        <v>1</v>
      </c>
      <c r="F216" s="230" t="s">
        <v>369</v>
      </c>
      <c r="G216" s="228"/>
      <c r="H216" s="231">
        <v>2.6</v>
      </c>
      <c r="I216" s="232"/>
      <c r="J216" s="228"/>
      <c r="K216" s="228"/>
      <c r="L216" s="233"/>
      <c r="M216" s="234"/>
      <c r="N216" s="235"/>
      <c r="O216" s="235"/>
      <c r="P216" s="235"/>
      <c r="Q216" s="235"/>
      <c r="R216" s="235"/>
      <c r="S216" s="235"/>
      <c r="T216" s="236"/>
      <c r="AT216" s="237" t="s">
        <v>135</v>
      </c>
      <c r="AU216" s="237" t="s">
        <v>90</v>
      </c>
      <c r="AV216" s="14" t="s">
        <v>90</v>
      </c>
      <c r="AW216" s="14" t="s">
        <v>36</v>
      </c>
      <c r="AX216" s="14" t="s">
        <v>80</v>
      </c>
      <c r="AY216" s="237" t="s">
        <v>125</v>
      </c>
    </row>
    <row r="217" spans="2:51" s="13" customFormat="1" ht="11.25">
      <c r="B217" s="216"/>
      <c r="C217" s="217"/>
      <c r="D217" s="218" t="s">
        <v>135</v>
      </c>
      <c r="E217" s="219" t="s">
        <v>1</v>
      </c>
      <c r="F217" s="220" t="s">
        <v>370</v>
      </c>
      <c r="G217" s="217"/>
      <c r="H217" s="219" t="s">
        <v>1</v>
      </c>
      <c r="I217" s="221"/>
      <c r="J217" s="217"/>
      <c r="K217" s="217"/>
      <c r="L217" s="222"/>
      <c r="M217" s="223"/>
      <c r="N217" s="224"/>
      <c r="O217" s="224"/>
      <c r="P217" s="224"/>
      <c r="Q217" s="224"/>
      <c r="R217" s="224"/>
      <c r="S217" s="224"/>
      <c r="T217" s="225"/>
      <c r="AT217" s="226" t="s">
        <v>135</v>
      </c>
      <c r="AU217" s="226" t="s">
        <v>90</v>
      </c>
      <c r="AV217" s="13" t="s">
        <v>88</v>
      </c>
      <c r="AW217" s="13" t="s">
        <v>36</v>
      </c>
      <c r="AX217" s="13" t="s">
        <v>80</v>
      </c>
      <c r="AY217" s="226" t="s">
        <v>125</v>
      </c>
    </row>
    <row r="218" spans="2:51" s="14" customFormat="1" ht="11.25">
      <c r="B218" s="227"/>
      <c r="C218" s="228"/>
      <c r="D218" s="218" t="s">
        <v>135</v>
      </c>
      <c r="E218" s="229" t="s">
        <v>1</v>
      </c>
      <c r="F218" s="230" t="s">
        <v>371</v>
      </c>
      <c r="G218" s="228"/>
      <c r="H218" s="231">
        <v>3.472</v>
      </c>
      <c r="I218" s="232"/>
      <c r="J218" s="228"/>
      <c r="K218" s="228"/>
      <c r="L218" s="233"/>
      <c r="M218" s="234"/>
      <c r="N218" s="235"/>
      <c r="O218" s="235"/>
      <c r="P218" s="235"/>
      <c r="Q218" s="235"/>
      <c r="R218" s="235"/>
      <c r="S218" s="235"/>
      <c r="T218" s="236"/>
      <c r="AT218" s="237" t="s">
        <v>135</v>
      </c>
      <c r="AU218" s="237" t="s">
        <v>90</v>
      </c>
      <c r="AV218" s="14" t="s">
        <v>90</v>
      </c>
      <c r="AW218" s="14" t="s">
        <v>36</v>
      </c>
      <c r="AX218" s="14" t="s">
        <v>80</v>
      </c>
      <c r="AY218" s="237" t="s">
        <v>125</v>
      </c>
    </row>
    <row r="219" spans="2:51" s="13" customFormat="1" ht="11.25">
      <c r="B219" s="216"/>
      <c r="C219" s="217"/>
      <c r="D219" s="218" t="s">
        <v>135</v>
      </c>
      <c r="E219" s="219" t="s">
        <v>1</v>
      </c>
      <c r="F219" s="220" t="s">
        <v>372</v>
      </c>
      <c r="G219" s="217"/>
      <c r="H219" s="219" t="s">
        <v>1</v>
      </c>
      <c r="I219" s="221"/>
      <c r="J219" s="217"/>
      <c r="K219" s="217"/>
      <c r="L219" s="222"/>
      <c r="M219" s="223"/>
      <c r="N219" s="224"/>
      <c r="O219" s="224"/>
      <c r="P219" s="224"/>
      <c r="Q219" s="224"/>
      <c r="R219" s="224"/>
      <c r="S219" s="224"/>
      <c r="T219" s="225"/>
      <c r="AT219" s="226" t="s">
        <v>135</v>
      </c>
      <c r="AU219" s="226" t="s">
        <v>90</v>
      </c>
      <c r="AV219" s="13" t="s">
        <v>88</v>
      </c>
      <c r="AW219" s="13" t="s">
        <v>36</v>
      </c>
      <c r="AX219" s="13" t="s">
        <v>80</v>
      </c>
      <c r="AY219" s="226" t="s">
        <v>125</v>
      </c>
    </row>
    <row r="220" spans="2:51" s="14" customFormat="1" ht="11.25">
      <c r="B220" s="227"/>
      <c r="C220" s="228"/>
      <c r="D220" s="218" t="s">
        <v>135</v>
      </c>
      <c r="E220" s="229" t="s">
        <v>1</v>
      </c>
      <c r="F220" s="230" t="s">
        <v>373</v>
      </c>
      <c r="G220" s="228"/>
      <c r="H220" s="231">
        <v>8.487</v>
      </c>
      <c r="I220" s="232"/>
      <c r="J220" s="228"/>
      <c r="K220" s="228"/>
      <c r="L220" s="233"/>
      <c r="M220" s="234"/>
      <c r="N220" s="235"/>
      <c r="O220" s="235"/>
      <c r="P220" s="235"/>
      <c r="Q220" s="235"/>
      <c r="R220" s="235"/>
      <c r="S220" s="235"/>
      <c r="T220" s="236"/>
      <c r="AT220" s="237" t="s">
        <v>135</v>
      </c>
      <c r="AU220" s="237" t="s">
        <v>90</v>
      </c>
      <c r="AV220" s="14" t="s">
        <v>90</v>
      </c>
      <c r="AW220" s="14" t="s">
        <v>36</v>
      </c>
      <c r="AX220" s="14" t="s">
        <v>80</v>
      </c>
      <c r="AY220" s="237" t="s">
        <v>125</v>
      </c>
    </row>
    <row r="221" spans="2:51" s="15" customFormat="1" ht="11.25">
      <c r="B221" s="241"/>
      <c r="C221" s="242"/>
      <c r="D221" s="218" t="s">
        <v>135</v>
      </c>
      <c r="E221" s="243" t="s">
        <v>1</v>
      </c>
      <c r="F221" s="244" t="s">
        <v>242</v>
      </c>
      <c r="G221" s="242"/>
      <c r="H221" s="245">
        <v>17.679000000000002</v>
      </c>
      <c r="I221" s="246"/>
      <c r="J221" s="242"/>
      <c r="K221" s="242"/>
      <c r="L221" s="247"/>
      <c r="M221" s="248"/>
      <c r="N221" s="249"/>
      <c r="O221" s="249"/>
      <c r="P221" s="249"/>
      <c r="Q221" s="249"/>
      <c r="R221" s="249"/>
      <c r="S221" s="249"/>
      <c r="T221" s="250"/>
      <c r="AT221" s="251" t="s">
        <v>135</v>
      </c>
      <c r="AU221" s="251" t="s">
        <v>90</v>
      </c>
      <c r="AV221" s="15" t="s">
        <v>148</v>
      </c>
      <c r="AW221" s="15" t="s">
        <v>36</v>
      </c>
      <c r="AX221" s="15" t="s">
        <v>88</v>
      </c>
      <c r="AY221" s="251" t="s">
        <v>125</v>
      </c>
    </row>
    <row r="222" spans="2:63" s="12" customFormat="1" ht="22.9" customHeight="1">
      <c r="B222" s="187"/>
      <c r="C222" s="188"/>
      <c r="D222" s="189" t="s">
        <v>79</v>
      </c>
      <c r="E222" s="201" t="s">
        <v>177</v>
      </c>
      <c r="F222" s="201" t="s">
        <v>374</v>
      </c>
      <c r="G222" s="188"/>
      <c r="H222" s="188"/>
      <c r="I222" s="191"/>
      <c r="J222" s="202">
        <f>BK222</f>
        <v>0</v>
      </c>
      <c r="K222" s="188"/>
      <c r="L222" s="193"/>
      <c r="M222" s="194"/>
      <c r="N222" s="195"/>
      <c r="O222" s="195"/>
      <c r="P222" s="196">
        <f>SUM(P223:P381)</f>
        <v>0</v>
      </c>
      <c r="Q222" s="195"/>
      <c r="R222" s="196">
        <f>SUM(R223:R381)</f>
        <v>4.100478389999999</v>
      </c>
      <c r="S222" s="195"/>
      <c r="T222" s="197">
        <f>SUM(T223:T381)</f>
        <v>17.8898</v>
      </c>
      <c r="AR222" s="198" t="s">
        <v>88</v>
      </c>
      <c r="AT222" s="199" t="s">
        <v>79</v>
      </c>
      <c r="AU222" s="199" t="s">
        <v>88</v>
      </c>
      <c r="AY222" s="198" t="s">
        <v>125</v>
      </c>
      <c r="BK222" s="200">
        <f>SUM(BK223:BK381)</f>
        <v>0</v>
      </c>
    </row>
    <row r="223" spans="1:65" s="2" customFormat="1" ht="19.9" customHeight="1">
      <c r="A223" s="34"/>
      <c r="B223" s="35"/>
      <c r="C223" s="203" t="s">
        <v>375</v>
      </c>
      <c r="D223" s="203" t="s">
        <v>128</v>
      </c>
      <c r="E223" s="204" t="s">
        <v>376</v>
      </c>
      <c r="F223" s="205" t="s">
        <v>377</v>
      </c>
      <c r="G223" s="206" t="s">
        <v>378</v>
      </c>
      <c r="H223" s="207">
        <v>18.86</v>
      </c>
      <c r="I223" s="208"/>
      <c r="J223" s="209">
        <f>ROUND(I223*H223,2)</f>
        <v>0</v>
      </c>
      <c r="K223" s="205" t="s">
        <v>132</v>
      </c>
      <c r="L223" s="39"/>
      <c r="M223" s="210" t="s">
        <v>1</v>
      </c>
      <c r="N223" s="211" t="s">
        <v>45</v>
      </c>
      <c r="O223" s="71"/>
      <c r="P223" s="212">
        <f>O223*H223</f>
        <v>0</v>
      </c>
      <c r="Q223" s="212">
        <v>0.00074</v>
      </c>
      <c r="R223" s="212">
        <f>Q223*H223</f>
        <v>0.013956399999999999</v>
      </c>
      <c r="S223" s="212">
        <v>0</v>
      </c>
      <c r="T223" s="213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14" t="s">
        <v>148</v>
      </c>
      <c r="AT223" s="214" t="s">
        <v>128</v>
      </c>
      <c r="AU223" s="214" t="s">
        <v>90</v>
      </c>
      <c r="AY223" s="17" t="s">
        <v>125</v>
      </c>
      <c r="BE223" s="215">
        <f>IF(N223="základní",J223,0)</f>
        <v>0</v>
      </c>
      <c r="BF223" s="215">
        <f>IF(N223="snížená",J223,0)</f>
        <v>0</v>
      </c>
      <c r="BG223" s="215">
        <f>IF(N223="zákl. přenesená",J223,0)</f>
        <v>0</v>
      </c>
      <c r="BH223" s="215">
        <f>IF(N223="sníž. přenesená",J223,0)</f>
        <v>0</v>
      </c>
      <c r="BI223" s="215">
        <f>IF(N223="nulová",J223,0)</f>
        <v>0</v>
      </c>
      <c r="BJ223" s="17" t="s">
        <v>88</v>
      </c>
      <c r="BK223" s="215">
        <f>ROUND(I223*H223,2)</f>
        <v>0</v>
      </c>
      <c r="BL223" s="17" t="s">
        <v>148</v>
      </c>
      <c r="BM223" s="214" t="s">
        <v>379</v>
      </c>
    </row>
    <row r="224" spans="2:51" s="14" customFormat="1" ht="11.25">
      <c r="B224" s="227"/>
      <c r="C224" s="228"/>
      <c r="D224" s="218" t="s">
        <v>135</v>
      </c>
      <c r="E224" s="229" t="s">
        <v>1</v>
      </c>
      <c r="F224" s="230" t="s">
        <v>380</v>
      </c>
      <c r="G224" s="228"/>
      <c r="H224" s="231">
        <v>18.86</v>
      </c>
      <c r="I224" s="232"/>
      <c r="J224" s="228"/>
      <c r="K224" s="228"/>
      <c r="L224" s="233"/>
      <c r="M224" s="234"/>
      <c r="N224" s="235"/>
      <c r="O224" s="235"/>
      <c r="P224" s="235"/>
      <c r="Q224" s="235"/>
      <c r="R224" s="235"/>
      <c r="S224" s="235"/>
      <c r="T224" s="236"/>
      <c r="AT224" s="237" t="s">
        <v>135</v>
      </c>
      <c r="AU224" s="237" t="s">
        <v>90</v>
      </c>
      <c r="AV224" s="14" t="s">
        <v>90</v>
      </c>
      <c r="AW224" s="14" t="s">
        <v>36</v>
      </c>
      <c r="AX224" s="14" t="s">
        <v>88</v>
      </c>
      <c r="AY224" s="237" t="s">
        <v>125</v>
      </c>
    </row>
    <row r="225" spans="1:65" s="2" customFormat="1" ht="14.45" customHeight="1">
      <c r="A225" s="34"/>
      <c r="B225" s="35"/>
      <c r="C225" s="252" t="s">
        <v>381</v>
      </c>
      <c r="D225" s="252" t="s">
        <v>243</v>
      </c>
      <c r="E225" s="253" t="s">
        <v>382</v>
      </c>
      <c r="F225" s="254" t="s">
        <v>383</v>
      </c>
      <c r="G225" s="255" t="s">
        <v>378</v>
      </c>
      <c r="H225" s="256">
        <v>18.86</v>
      </c>
      <c r="I225" s="257"/>
      <c r="J225" s="258">
        <f>ROUND(I225*H225,2)</f>
        <v>0</v>
      </c>
      <c r="K225" s="254" t="s">
        <v>174</v>
      </c>
      <c r="L225" s="259"/>
      <c r="M225" s="260" t="s">
        <v>1</v>
      </c>
      <c r="N225" s="261" t="s">
        <v>45</v>
      </c>
      <c r="O225" s="71"/>
      <c r="P225" s="212">
        <f>O225*H225</f>
        <v>0</v>
      </c>
      <c r="Q225" s="212">
        <v>0.05</v>
      </c>
      <c r="R225" s="212">
        <f>Q225*H225</f>
        <v>0.9430000000000001</v>
      </c>
      <c r="S225" s="212">
        <v>0</v>
      </c>
      <c r="T225" s="213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214" t="s">
        <v>170</v>
      </c>
      <c r="AT225" s="214" t="s">
        <v>243</v>
      </c>
      <c r="AU225" s="214" t="s">
        <v>90</v>
      </c>
      <c r="AY225" s="17" t="s">
        <v>125</v>
      </c>
      <c r="BE225" s="215">
        <f>IF(N225="základní",J225,0)</f>
        <v>0</v>
      </c>
      <c r="BF225" s="215">
        <f>IF(N225="snížená",J225,0)</f>
        <v>0</v>
      </c>
      <c r="BG225" s="215">
        <f>IF(N225="zákl. přenesená",J225,0)</f>
        <v>0</v>
      </c>
      <c r="BH225" s="215">
        <f>IF(N225="sníž. přenesená",J225,0)</f>
        <v>0</v>
      </c>
      <c r="BI225" s="215">
        <f>IF(N225="nulová",J225,0)</f>
        <v>0</v>
      </c>
      <c r="BJ225" s="17" t="s">
        <v>88</v>
      </c>
      <c r="BK225" s="215">
        <f>ROUND(I225*H225,2)</f>
        <v>0</v>
      </c>
      <c r="BL225" s="17" t="s">
        <v>148</v>
      </c>
      <c r="BM225" s="214" t="s">
        <v>384</v>
      </c>
    </row>
    <row r="226" spans="2:51" s="13" customFormat="1" ht="22.5">
      <c r="B226" s="216"/>
      <c r="C226" s="217"/>
      <c r="D226" s="218" t="s">
        <v>135</v>
      </c>
      <c r="E226" s="219" t="s">
        <v>1</v>
      </c>
      <c r="F226" s="220" t="s">
        <v>385</v>
      </c>
      <c r="G226" s="217"/>
      <c r="H226" s="219" t="s">
        <v>1</v>
      </c>
      <c r="I226" s="221"/>
      <c r="J226" s="217"/>
      <c r="K226" s="217"/>
      <c r="L226" s="222"/>
      <c r="M226" s="223"/>
      <c r="N226" s="224"/>
      <c r="O226" s="224"/>
      <c r="P226" s="224"/>
      <c r="Q226" s="224"/>
      <c r="R226" s="224"/>
      <c r="S226" s="224"/>
      <c r="T226" s="225"/>
      <c r="AT226" s="226" t="s">
        <v>135</v>
      </c>
      <c r="AU226" s="226" t="s">
        <v>90</v>
      </c>
      <c r="AV226" s="13" t="s">
        <v>88</v>
      </c>
      <c r="AW226" s="13" t="s">
        <v>36</v>
      </c>
      <c r="AX226" s="13" t="s">
        <v>80</v>
      </c>
      <c r="AY226" s="226" t="s">
        <v>125</v>
      </c>
    </row>
    <row r="227" spans="2:51" s="14" customFormat="1" ht="11.25">
      <c r="B227" s="227"/>
      <c r="C227" s="228"/>
      <c r="D227" s="218" t="s">
        <v>135</v>
      </c>
      <c r="E227" s="229" t="s">
        <v>1</v>
      </c>
      <c r="F227" s="230" t="s">
        <v>380</v>
      </c>
      <c r="G227" s="228"/>
      <c r="H227" s="231">
        <v>18.86</v>
      </c>
      <c r="I227" s="232"/>
      <c r="J227" s="228"/>
      <c r="K227" s="228"/>
      <c r="L227" s="233"/>
      <c r="M227" s="234"/>
      <c r="N227" s="235"/>
      <c r="O227" s="235"/>
      <c r="P227" s="235"/>
      <c r="Q227" s="235"/>
      <c r="R227" s="235"/>
      <c r="S227" s="235"/>
      <c r="T227" s="236"/>
      <c r="AT227" s="237" t="s">
        <v>135</v>
      </c>
      <c r="AU227" s="237" t="s">
        <v>90</v>
      </c>
      <c r="AV227" s="14" t="s">
        <v>90</v>
      </c>
      <c r="AW227" s="14" t="s">
        <v>36</v>
      </c>
      <c r="AX227" s="14" t="s">
        <v>88</v>
      </c>
      <c r="AY227" s="237" t="s">
        <v>125</v>
      </c>
    </row>
    <row r="228" spans="1:65" s="2" customFormat="1" ht="19.9" customHeight="1">
      <c r="A228" s="34"/>
      <c r="B228" s="35"/>
      <c r="C228" s="203" t="s">
        <v>386</v>
      </c>
      <c r="D228" s="203" t="s">
        <v>128</v>
      </c>
      <c r="E228" s="204" t="s">
        <v>387</v>
      </c>
      <c r="F228" s="205" t="s">
        <v>388</v>
      </c>
      <c r="G228" s="206" t="s">
        <v>389</v>
      </c>
      <c r="H228" s="207">
        <v>10</v>
      </c>
      <c r="I228" s="208"/>
      <c r="J228" s="209">
        <f>ROUND(I228*H228,2)</f>
        <v>0</v>
      </c>
      <c r="K228" s="205" t="s">
        <v>132</v>
      </c>
      <c r="L228" s="39"/>
      <c r="M228" s="210" t="s">
        <v>1</v>
      </c>
      <c r="N228" s="211" t="s">
        <v>45</v>
      </c>
      <c r="O228" s="71"/>
      <c r="P228" s="212">
        <f>O228*H228</f>
        <v>0</v>
      </c>
      <c r="Q228" s="212">
        <v>0.0007</v>
      </c>
      <c r="R228" s="212">
        <f>Q228*H228</f>
        <v>0.007</v>
      </c>
      <c r="S228" s="212">
        <v>0</v>
      </c>
      <c r="T228" s="213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14" t="s">
        <v>148</v>
      </c>
      <c r="AT228" s="214" t="s">
        <v>128</v>
      </c>
      <c r="AU228" s="214" t="s">
        <v>90</v>
      </c>
      <c r="AY228" s="17" t="s">
        <v>125</v>
      </c>
      <c r="BE228" s="215">
        <f>IF(N228="základní",J228,0)</f>
        <v>0</v>
      </c>
      <c r="BF228" s="215">
        <f>IF(N228="snížená",J228,0)</f>
        <v>0</v>
      </c>
      <c r="BG228" s="215">
        <f>IF(N228="zákl. přenesená",J228,0)</f>
        <v>0</v>
      </c>
      <c r="BH228" s="215">
        <f>IF(N228="sníž. přenesená",J228,0)</f>
        <v>0</v>
      </c>
      <c r="BI228" s="215">
        <f>IF(N228="nulová",J228,0)</f>
        <v>0</v>
      </c>
      <c r="BJ228" s="17" t="s">
        <v>88</v>
      </c>
      <c r="BK228" s="215">
        <f>ROUND(I228*H228,2)</f>
        <v>0</v>
      </c>
      <c r="BL228" s="17" t="s">
        <v>148</v>
      </c>
      <c r="BM228" s="214" t="s">
        <v>390</v>
      </c>
    </row>
    <row r="229" spans="1:65" s="2" customFormat="1" ht="14.45" customHeight="1">
      <c r="A229" s="34"/>
      <c r="B229" s="35"/>
      <c r="C229" s="252" t="s">
        <v>391</v>
      </c>
      <c r="D229" s="252" t="s">
        <v>243</v>
      </c>
      <c r="E229" s="253" t="s">
        <v>392</v>
      </c>
      <c r="F229" s="254" t="s">
        <v>393</v>
      </c>
      <c r="G229" s="255" t="s">
        <v>389</v>
      </c>
      <c r="H229" s="256">
        <v>2</v>
      </c>
      <c r="I229" s="257"/>
      <c r="J229" s="258">
        <f>ROUND(I229*H229,2)</f>
        <v>0</v>
      </c>
      <c r="K229" s="254" t="s">
        <v>132</v>
      </c>
      <c r="L229" s="259"/>
      <c r="M229" s="260" t="s">
        <v>1</v>
      </c>
      <c r="N229" s="261" t="s">
        <v>45</v>
      </c>
      <c r="O229" s="71"/>
      <c r="P229" s="212">
        <f>O229*H229</f>
        <v>0</v>
      </c>
      <c r="Q229" s="212">
        <v>0.0017</v>
      </c>
      <c r="R229" s="212">
        <f>Q229*H229</f>
        <v>0.0034</v>
      </c>
      <c r="S229" s="212">
        <v>0</v>
      </c>
      <c r="T229" s="213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14" t="s">
        <v>170</v>
      </c>
      <c r="AT229" s="214" t="s">
        <v>243</v>
      </c>
      <c r="AU229" s="214" t="s">
        <v>90</v>
      </c>
      <c r="AY229" s="17" t="s">
        <v>125</v>
      </c>
      <c r="BE229" s="215">
        <f>IF(N229="základní",J229,0)</f>
        <v>0</v>
      </c>
      <c r="BF229" s="215">
        <f>IF(N229="snížená",J229,0)</f>
        <v>0</v>
      </c>
      <c r="BG229" s="215">
        <f>IF(N229="zákl. přenesená",J229,0)</f>
        <v>0</v>
      </c>
      <c r="BH229" s="215">
        <f>IF(N229="sníž. přenesená",J229,0)</f>
        <v>0</v>
      </c>
      <c r="BI229" s="215">
        <f>IF(N229="nulová",J229,0)</f>
        <v>0</v>
      </c>
      <c r="BJ229" s="17" t="s">
        <v>88</v>
      </c>
      <c r="BK229" s="215">
        <f>ROUND(I229*H229,2)</f>
        <v>0</v>
      </c>
      <c r="BL229" s="17" t="s">
        <v>148</v>
      </c>
      <c r="BM229" s="214" t="s">
        <v>394</v>
      </c>
    </row>
    <row r="230" spans="2:51" s="13" customFormat="1" ht="11.25">
      <c r="B230" s="216"/>
      <c r="C230" s="217"/>
      <c r="D230" s="218" t="s">
        <v>135</v>
      </c>
      <c r="E230" s="219" t="s">
        <v>1</v>
      </c>
      <c r="F230" s="220" t="s">
        <v>395</v>
      </c>
      <c r="G230" s="217"/>
      <c r="H230" s="219" t="s">
        <v>1</v>
      </c>
      <c r="I230" s="221"/>
      <c r="J230" s="217"/>
      <c r="K230" s="217"/>
      <c r="L230" s="222"/>
      <c r="M230" s="223"/>
      <c r="N230" s="224"/>
      <c r="O230" s="224"/>
      <c r="P230" s="224"/>
      <c r="Q230" s="224"/>
      <c r="R230" s="224"/>
      <c r="S230" s="224"/>
      <c r="T230" s="225"/>
      <c r="AT230" s="226" t="s">
        <v>135</v>
      </c>
      <c r="AU230" s="226" t="s">
        <v>90</v>
      </c>
      <c r="AV230" s="13" t="s">
        <v>88</v>
      </c>
      <c r="AW230" s="13" t="s">
        <v>36</v>
      </c>
      <c r="AX230" s="13" t="s">
        <v>80</v>
      </c>
      <c r="AY230" s="226" t="s">
        <v>125</v>
      </c>
    </row>
    <row r="231" spans="2:51" s="14" customFormat="1" ht="11.25">
      <c r="B231" s="227"/>
      <c r="C231" s="228"/>
      <c r="D231" s="218" t="s">
        <v>135</v>
      </c>
      <c r="E231" s="229" t="s">
        <v>1</v>
      </c>
      <c r="F231" s="230" t="s">
        <v>90</v>
      </c>
      <c r="G231" s="228"/>
      <c r="H231" s="231">
        <v>2</v>
      </c>
      <c r="I231" s="232"/>
      <c r="J231" s="228"/>
      <c r="K231" s="228"/>
      <c r="L231" s="233"/>
      <c r="M231" s="234"/>
      <c r="N231" s="235"/>
      <c r="O231" s="235"/>
      <c r="P231" s="235"/>
      <c r="Q231" s="235"/>
      <c r="R231" s="235"/>
      <c r="S231" s="235"/>
      <c r="T231" s="236"/>
      <c r="AT231" s="237" t="s">
        <v>135</v>
      </c>
      <c r="AU231" s="237" t="s">
        <v>90</v>
      </c>
      <c r="AV231" s="14" t="s">
        <v>90</v>
      </c>
      <c r="AW231" s="14" t="s">
        <v>36</v>
      </c>
      <c r="AX231" s="14" t="s">
        <v>88</v>
      </c>
      <c r="AY231" s="237" t="s">
        <v>125</v>
      </c>
    </row>
    <row r="232" spans="1:65" s="2" customFormat="1" ht="19.9" customHeight="1">
      <c r="A232" s="34"/>
      <c r="B232" s="35"/>
      <c r="C232" s="252" t="s">
        <v>396</v>
      </c>
      <c r="D232" s="252" t="s">
        <v>243</v>
      </c>
      <c r="E232" s="253" t="s">
        <v>397</v>
      </c>
      <c r="F232" s="254" t="s">
        <v>398</v>
      </c>
      <c r="G232" s="255" t="s">
        <v>389</v>
      </c>
      <c r="H232" s="256">
        <v>4</v>
      </c>
      <c r="I232" s="257"/>
      <c r="J232" s="258">
        <f>ROUND(I232*H232,2)</f>
        <v>0</v>
      </c>
      <c r="K232" s="254" t="s">
        <v>132</v>
      </c>
      <c r="L232" s="259"/>
      <c r="M232" s="260" t="s">
        <v>1</v>
      </c>
      <c r="N232" s="261" t="s">
        <v>45</v>
      </c>
      <c r="O232" s="71"/>
      <c r="P232" s="212">
        <f>O232*H232</f>
        <v>0</v>
      </c>
      <c r="Q232" s="212">
        <v>0.0013</v>
      </c>
      <c r="R232" s="212">
        <f>Q232*H232</f>
        <v>0.0052</v>
      </c>
      <c r="S232" s="212">
        <v>0</v>
      </c>
      <c r="T232" s="213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14" t="s">
        <v>170</v>
      </c>
      <c r="AT232" s="214" t="s">
        <v>243</v>
      </c>
      <c r="AU232" s="214" t="s">
        <v>90</v>
      </c>
      <c r="AY232" s="17" t="s">
        <v>125</v>
      </c>
      <c r="BE232" s="215">
        <f>IF(N232="základní",J232,0)</f>
        <v>0</v>
      </c>
      <c r="BF232" s="215">
        <f>IF(N232="snížená",J232,0)</f>
        <v>0</v>
      </c>
      <c r="BG232" s="215">
        <f>IF(N232="zákl. přenesená",J232,0)</f>
        <v>0</v>
      </c>
      <c r="BH232" s="215">
        <f>IF(N232="sníž. přenesená",J232,0)</f>
        <v>0</v>
      </c>
      <c r="BI232" s="215">
        <f>IF(N232="nulová",J232,0)</f>
        <v>0</v>
      </c>
      <c r="BJ232" s="17" t="s">
        <v>88</v>
      </c>
      <c r="BK232" s="215">
        <f>ROUND(I232*H232,2)</f>
        <v>0</v>
      </c>
      <c r="BL232" s="17" t="s">
        <v>148</v>
      </c>
      <c r="BM232" s="214" t="s">
        <v>399</v>
      </c>
    </row>
    <row r="233" spans="2:51" s="13" customFormat="1" ht="11.25">
      <c r="B233" s="216"/>
      <c r="C233" s="217"/>
      <c r="D233" s="218" t="s">
        <v>135</v>
      </c>
      <c r="E233" s="219" t="s">
        <v>1</v>
      </c>
      <c r="F233" s="220" t="s">
        <v>400</v>
      </c>
      <c r="G233" s="217"/>
      <c r="H233" s="219" t="s">
        <v>1</v>
      </c>
      <c r="I233" s="221"/>
      <c r="J233" s="217"/>
      <c r="K233" s="217"/>
      <c r="L233" s="222"/>
      <c r="M233" s="223"/>
      <c r="N233" s="224"/>
      <c r="O233" s="224"/>
      <c r="P233" s="224"/>
      <c r="Q233" s="224"/>
      <c r="R233" s="224"/>
      <c r="S233" s="224"/>
      <c r="T233" s="225"/>
      <c r="AT233" s="226" t="s">
        <v>135</v>
      </c>
      <c r="AU233" s="226" t="s">
        <v>90</v>
      </c>
      <c r="AV233" s="13" t="s">
        <v>88</v>
      </c>
      <c r="AW233" s="13" t="s">
        <v>36</v>
      </c>
      <c r="AX233" s="13" t="s">
        <v>80</v>
      </c>
      <c r="AY233" s="226" t="s">
        <v>125</v>
      </c>
    </row>
    <row r="234" spans="2:51" s="14" customFormat="1" ht="11.25">
      <c r="B234" s="227"/>
      <c r="C234" s="228"/>
      <c r="D234" s="218" t="s">
        <v>135</v>
      </c>
      <c r="E234" s="229" t="s">
        <v>1</v>
      </c>
      <c r="F234" s="230" t="s">
        <v>90</v>
      </c>
      <c r="G234" s="228"/>
      <c r="H234" s="231">
        <v>2</v>
      </c>
      <c r="I234" s="232"/>
      <c r="J234" s="228"/>
      <c r="K234" s="228"/>
      <c r="L234" s="233"/>
      <c r="M234" s="234"/>
      <c r="N234" s="235"/>
      <c r="O234" s="235"/>
      <c r="P234" s="235"/>
      <c r="Q234" s="235"/>
      <c r="R234" s="235"/>
      <c r="S234" s="235"/>
      <c r="T234" s="236"/>
      <c r="AT234" s="237" t="s">
        <v>135</v>
      </c>
      <c r="AU234" s="237" t="s">
        <v>90</v>
      </c>
      <c r="AV234" s="14" t="s">
        <v>90</v>
      </c>
      <c r="AW234" s="14" t="s">
        <v>36</v>
      </c>
      <c r="AX234" s="14" t="s">
        <v>80</v>
      </c>
      <c r="AY234" s="237" t="s">
        <v>125</v>
      </c>
    </row>
    <row r="235" spans="2:51" s="13" customFormat="1" ht="11.25">
      <c r="B235" s="216"/>
      <c r="C235" s="217"/>
      <c r="D235" s="218" t="s">
        <v>135</v>
      </c>
      <c r="E235" s="219" t="s">
        <v>1</v>
      </c>
      <c r="F235" s="220" t="s">
        <v>401</v>
      </c>
      <c r="G235" s="217"/>
      <c r="H235" s="219" t="s">
        <v>1</v>
      </c>
      <c r="I235" s="221"/>
      <c r="J235" s="217"/>
      <c r="K235" s="217"/>
      <c r="L235" s="222"/>
      <c r="M235" s="223"/>
      <c r="N235" s="224"/>
      <c r="O235" s="224"/>
      <c r="P235" s="224"/>
      <c r="Q235" s="224"/>
      <c r="R235" s="224"/>
      <c r="S235" s="224"/>
      <c r="T235" s="225"/>
      <c r="AT235" s="226" t="s">
        <v>135</v>
      </c>
      <c r="AU235" s="226" t="s">
        <v>90</v>
      </c>
      <c r="AV235" s="13" t="s">
        <v>88</v>
      </c>
      <c r="AW235" s="13" t="s">
        <v>36</v>
      </c>
      <c r="AX235" s="13" t="s">
        <v>80</v>
      </c>
      <c r="AY235" s="226" t="s">
        <v>125</v>
      </c>
    </row>
    <row r="236" spans="2:51" s="14" customFormat="1" ht="11.25">
      <c r="B236" s="227"/>
      <c r="C236" s="228"/>
      <c r="D236" s="218" t="s">
        <v>135</v>
      </c>
      <c r="E236" s="229" t="s">
        <v>1</v>
      </c>
      <c r="F236" s="230" t="s">
        <v>90</v>
      </c>
      <c r="G236" s="228"/>
      <c r="H236" s="231">
        <v>2</v>
      </c>
      <c r="I236" s="232"/>
      <c r="J236" s="228"/>
      <c r="K236" s="228"/>
      <c r="L236" s="233"/>
      <c r="M236" s="234"/>
      <c r="N236" s="235"/>
      <c r="O236" s="235"/>
      <c r="P236" s="235"/>
      <c r="Q236" s="235"/>
      <c r="R236" s="235"/>
      <c r="S236" s="235"/>
      <c r="T236" s="236"/>
      <c r="AT236" s="237" t="s">
        <v>135</v>
      </c>
      <c r="AU236" s="237" t="s">
        <v>90</v>
      </c>
      <c r="AV236" s="14" t="s">
        <v>90</v>
      </c>
      <c r="AW236" s="14" t="s">
        <v>36</v>
      </c>
      <c r="AX236" s="14" t="s">
        <v>80</v>
      </c>
      <c r="AY236" s="237" t="s">
        <v>125</v>
      </c>
    </row>
    <row r="237" spans="2:51" s="15" customFormat="1" ht="11.25">
      <c r="B237" s="241"/>
      <c r="C237" s="242"/>
      <c r="D237" s="218" t="s">
        <v>135</v>
      </c>
      <c r="E237" s="243" t="s">
        <v>1</v>
      </c>
      <c r="F237" s="244" t="s">
        <v>242</v>
      </c>
      <c r="G237" s="242"/>
      <c r="H237" s="245">
        <v>4</v>
      </c>
      <c r="I237" s="246"/>
      <c r="J237" s="242"/>
      <c r="K237" s="242"/>
      <c r="L237" s="247"/>
      <c r="M237" s="248"/>
      <c r="N237" s="249"/>
      <c r="O237" s="249"/>
      <c r="P237" s="249"/>
      <c r="Q237" s="249"/>
      <c r="R237" s="249"/>
      <c r="S237" s="249"/>
      <c r="T237" s="250"/>
      <c r="AT237" s="251" t="s">
        <v>135</v>
      </c>
      <c r="AU237" s="251" t="s">
        <v>90</v>
      </c>
      <c r="AV237" s="15" t="s">
        <v>148</v>
      </c>
      <c r="AW237" s="15" t="s">
        <v>36</v>
      </c>
      <c r="AX237" s="15" t="s">
        <v>88</v>
      </c>
      <c r="AY237" s="251" t="s">
        <v>125</v>
      </c>
    </row>
    <row r="238" spans="1:65" s="2" customFormat="1" ht="19.9" customHeight="1">
      <c r="A238" s="34"/>
      <c r="B238" s="35"/>
      <c r="C238" s="252" t="s">
        <v>402</v>
      </c>
      <c r="D238" s="252" t="s">
        <v>243</v>
      </c>
      <c r="E238" s="253" t="s">
        <v>403</v>
      </c>
      <c r="F238" s="254" t="s">
        <v>404</v>
      </c>
      <c r="G238" s="255" t="s">
        <v>389</v>
      </c>
      <c r="H238" s="256">
        <v>2</v>
      </c>
      <c r="I238" s="257"/>
      <c r="J238" s="258">
        <f>ROUND(I238*H238,2)</f>
        <v>0</v>
      </c>
      <c r="K238" s="254" t="s">
        <v>132</v>
      </c>
      <c r="L238" s="259"/>
      <c r="M238" s="260" t="s">
        <v>1</v>
      </c>
      <c r="N238" s="261" t="s">
        <v>45</v>
      </c>
      <c r="O238" s="71"/>
      <c r="P238" s="212">
        <f>O238*H238</f>
        <v>0</v>
      </c>
      <c r="Q238" s="212">
        <v>0.0009</v>
      </c>
      <c r="R238" s="212">
        <f>Q238*H238</f>
        <v>0.0018</v>
      </c>
      <c r="S238" s="212">
        <v>0</v>
      </c>
      <c r="T238" s="213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14" t="s">
        <v>170</v>
      </c>
      <c r="AT238" s="214" t="s">
        <v>243</v>
      </c>
      <c r="AU238" s="214" t="s">
        <v>90</v>
      </c>
      <c r="AY238" s="17" t="s">
        <v>125</v>
      </c>
      <c r="BE238" s="215">
        <f>IF(N238="základní",J238,0)</f>
        <v>0</v>
      </c>
      <c r="BF238" s="215">
        <f>IF(N238="snížená",J238,0)</f>
        <v>0</v>
      </c>
      <c r="BG238" s="215">
        <f>IF(N238="zákl. přenesená",J238,0)</f>
        <v>0</v>
      </c>
      <c r="BH238" s="215">
        <f>IF(N238="sníž. přenesená",J238,0)</f>
        <v>0</v>
      </c>
      <c r="BI238" s="215">
        <f>IF(N238="nulová",J238,0)</f>
        <v>0</v>
      </c>
      <c r="BJ238" s="17" t="s">
        <v>88</v>
      </c>
      <c r="BK238" s="215">
        <f>ROUND(I238*H238,2)</f>
        <v>0</v>
      </c>
      <c r="BL238" s="17" t="s">
        <v>148</v>
      </c>
      <c r="BM238" s="214" t="s">
        <v>405</v>
      </c>
    </row>
    <row r="239" spans="2:51" s="13" customFormat="1" ht="11.25">
      <c r="B239" s="216"/>
      <c r="C239" s="217"/>
      <c r="D239" s="218" t="s">
        <v>135</v>
      </c>
      <c r="E239" s="219" t="s">
        <v>1</v>
      </c>
      <c r="F239" s="220" t="s">
        <v>406</v>
      </c>
      <c r="G239" s="217"/>
      <c r="H239" s="219" t="s">
        <v>1</v>
      </c>
      <c r="I239" s="221"/>
      <c r="J239" s="217"/>
      <c r="K239" s="217"/>
      <c r="L239" s="222"/>
      <c r="M239" s="223"/>
      <c r="N239" s="224"/>
      <c r="O239" s="224"/>
      <c r="P239" s="224"/>
      <c r="Q239" s="224"/>
      <c r="R239" s="224"/>
      <c r="S239" s="224"/>
      <c r="T239" s="225"/>
      <c r="AT239" s="226" t="s">
        <v>135</v>
      </c>
      <c r="AU239" s="226" t="s">
        <v>90</v>
      </c>
      <c r="AV239" s="13" t="s">
        <v>88</v>
      </c>
      <c r="AW239" s="13" t="s">
        <v>36</v>
      </c>
      <c r="AX239" s="13" t="s">
        <v>80</v>
      </c>
      <c r="AY239" s="226" t="s">
        <v>125</v>
      </c>
    </row>
    <row r="240" spans="2:51" s="14" customFormat="1" ht="11.25">
      <c r="B240" s="227"/>
      <c r="C240" s="228"/>
      <c r="D240" s="218" t="s">
        <v>135</v>
      </c>
      <c r="E240" s="229" t="s">
        <v>1</v>
      </c>
      <c r="F240" s="230" t="s">
        <v>90</v>
      </c>
      <c r="G240" s="228"/>
      <c r="H240" s="231">
        <v>2</v>
      </c>
      <c r="I240" s="232"/>
      <c r="J240" s="228"/>
      <c r="K240" s="228"/>
      <c r="L240" s="233"/>
      <c r="M240" s="234"/>
      <c r="N240" s="235"/>
      <c r="O240" s="235"/>
      <c r="P240" s="235"/>
      <c r="Q240" s="235"/>
      <c r="R240" s="235"/>
      <c r="S240" s="235"/>
      <c r="T240" s="236"/>
      <c r="AT240" s="237" t="s">
        <v>135</v>
      </c>
      <c r="AU240" s="237" t="s">
        <v>90</v>
      </c>
      <c r="AV240" s="14" t="s">
        <v>90</v>
      </c>
      <c r="AW240" s="14" t="s">
        <v>36</v>
      </c>
      <c r="AX240" s="14" t="s">
        <v>88</v>
      </c>
      <c r="AY240" s="237" t="s">
        <v>125</v>
      </c>
    </row>
    <row r="241" spans="1:65" s="2" customFormat="1" ht="19.9" customHeight="1">
      <c r="A241" s="34"/>
      <c r="B241" s="35"/>
      <c r="C241" s="252" t="s">
        <v>407</v>
      </c>
      <c r="D241" s="252" t="s">
        <v>243</v>
      </c>
      <c r="E241" s="253" t="s">
        <v>408</v>
      </c>
      <c r="F241" s="254" t="s">
        <v>409</v>
      </c>
      <c r="G241" s="255" t="s">
        <v>389</v>
      </c>
      <c r="H241" s="256">
        <v>2</v>
      </c>
      <c r="I241" s="257"/>
      <c r="J241" s="258">
        <f>ROUND(I241*H241,2)</f>
        <v>0</v>
      </c>
      <c r="K241" s="254" t="s">
        <v>132</v>
      </c>
      <c r="L241" s="259"/>
      <c r="M241" s="260" t="s">
        <v>1</v>
      </c>
      <c r="N241" s="261" t="s">
        <v>45</v>
      </c>
      <c r="O241" s="71"/>
      <c r="P241" s="212">
        <f>O241*H241</f>
        <v>0</v>
      </c>
      <c r="Q241" s="212">
        <v>0.0038</v>
      </c>
      <c r="R241" s="212">
        <f>Q241*H241</f>
        <v>0.0076</v>
      </c>
      <c r="S241" s="212">
        <v>0</v>
      </c>
      <c r="T241" s="213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214" t="s">
        <v>170</v>
      </c>
      <c r="AT241" s="214" t="s">
        <v>243</v>
      </c>
      <c r="AU241" s="214" t="s">
        <v>90</v>
      </c>
      <c r="AY241" s="17" t="s">
        <v>125</v>
      </c>
      <c r="BE241" s="215">
        <f>IF(N241="základní",J241,0)</f>
        <v>0</v>
      </c>
      <c r="BF241" s="215">
        <f>IF(N241="snížená",J241,0)</f>
        <v>0</v>
      </c>
      <c r="BG241" s="215">
        <f>IF(N241="zákl. přenesená",J241,0)</f>
        <v>0</v>
      </c>
      <c r="BH241" s="215">
        <f>IF(N241="sníž. přenesená",J241,0)</f>
        <v>0</v>
      </c>
      <c r="BI241" s="215">
        <f>IF(N241="nulová",J241,0)</f>
        <v>0</v>
      </c>
      <c r="BJ241" s="17" t="s">
        <v>88</v>
      </c>
      <c r="BK241" s="215">
        <f>ROUND(I241*H241,2)</f>
        <v>0</v>
      </c>
      <c r="BL241" s="17" t="s">
        <v>148</v>
      </c>
      <c r="BM241" s="214" t="s">
        <v>410</v>
      </c>
    </row>
    <row r="242" spans="2:51" s="13" customFormat="1" ht="11.25">
      <c r="B242" s="216"/>
      <c r="C242" s="217"/>
      <c r="D242" s="218" t="s">
        <v>135</v>
      </c>
      <c r="E242" s="219" t="s">
        <v>1</v>
      </c>
      <c r="F242" s="220" t="s">
        <v>411</v>
      </c>
      <c r="G242" s="217"/>
      <c r="H242" s="219" t="s">
        <v>1</v>
      </c>
      <c r="I242" s="221"/>
      <c r="J242" s="217"/>
      <c r="K242" s="217"/>
      <c r="L242" s="222"/>
      <c r="M242" s="223"/>
      <c r="N242" s="224"/>
      <c r="O242" s="224"/>
      <c r="P242" s="224"/>
      <c r="Q242" s="224"/>
      <c r="R242" s="224"/>
      <c r="S242" s="224"/>
      <c r="T242" s="225"/>
      <c r="AT242" s="226" t="s">
        <v>135</v>
      </c>
      <c r="AU242" s="226" t="s">
        <v>90</v>
      </c>
      <c r="AV242" s="13" t="s">
        <v>88</v>
      </c>
      <c r="AW242" s="13" t="s">
        <v>36</v>
      </c>
      <c r="AX242" s="13" t="s">
        <v>80</v>
      </c>
      <c r="AY242" s="226" t="s">
        <v>125</v>
      </c>
    </row>
    <row r="243" spans="2:51" s="14" customFormat="1" ht="11.25">
      <c r="B243" s="227"/>
      <c r="C243" s="228"/>
      <c r="D243" s="218" t="s">
        <v>135</v>
      </c>
      <c r="E243" s="229" t="s">
        <v>1</v>
      </c>
      <c r="F243" s="230" t="s">
        <v>90</v>
      </c>
      <c r="G243" s="228"/>
      <c r="H243" s="231">
        <v>2</v>
      </c>
      <c r="I243" s="232"/>
      <c r="J243" s="228"/>
      <c r="K243" s="228"/>
      <c r="L243" s="233"/>
      <c r="M243" s="234"/>
      <c r="N243" s="235"/>
      <c r="O243" s="235"/>
      <c r="P243" s="235"/>
      <c r="Q243" s="235"/>
      <c r="R243" s="235"/>
      <c r="S243" s="235"/>
      <c r="T243" s="236"/>
      <c r="AT243" s="237" t="s">
        <v>135</v>
      </c>
      <c r="AU243" s="237" t="s">
        <v>90</v>
      </c>
      <c r="AV243" s="14" t="s">
        <v>90</v>
      </c>
      <c r="AW243" s="14" t="s">
        <v>36</v>
      </c>
      <c r="AX243" s="14" t="s">
        <v>88</v>
      </c>
      <c r="AY243" s="237" t="s">
        <v>125</v>
      </c>
    </row>
    <row r="244" spans="1:65" s="2" customFormat="1" ht="19.9" customHeight="1">
      <c r="A244" s="34"/>
      <c r="B244" s="35"/>
      <c r="C244" s="203" t="s">
        <v>412</v>
      </c>
      <c r="D244" s="203" t="s">
        <v>128</v>
      </c>
      <c r="E244" s="204" t="s">
        <v>413</v>
      </c>
      <c r="F244" s="205" t="s">
        <v>414</v>
      </c>
      <c r="G244" s="206" t="s">
        <v>389</v>
      </c>
      <c r="H244" s="207">
        <v>4</v>
      </c>
      <c r="I244" s="208"/>
      <c r="J244" s="209">
        <f aca="true" t="shared" si="0" ref="J244:J249">ROUND(I244*H244,2)</f>
        <v>0</v>
      </c>
      <c r="K244" s="205" t="s">
        <v>132</v>
      </c>
      <c r="L244" s="39"/>
      <c r="M244" s="210" t="s">
        <v>1</v>
      </c>
      <c r="N244" s="211" t="s">
        <v>45</v>
      </c>
      <c r="O244" s="71"/>
      <c r="P244" s="212">
        <f aca="true" t="shared" si="1" ref="P244:P249">O244*H244</f>
        <v>0</v>
      </c>
      <c r="Q244" s="212">
        <v>0.11241</v>
      </c>
      <c r="R244" s="212">
        <f aca="true" t="shared" si="2" ref="R244:R249">Q244*H244</f>
        <v>0.44964</v>
      </c>
      <c r="S244" s="212">
        <v>0</v>
      </c>
      <c r="T244" s="213">
        <f aca="true" t="shared" si="3" ref="T244:T249"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214" t="s">
        <v>148</v>
      </c>
      <c r="AT244" s="214" t="s">
        <v>128</v>
      </c>
      <c r="AU244" s="214" t="s">
        <v>90</v>
      </c>
      <c r="AY244" s="17" t="s">
        <v>125</v>
      </c>
      <c r="BE244" s="215">
        <f aca="true" t="shared" si="4" ref="BE244:BE249">IF(N244="základní",J244,0)</f>
        <v>0</v>
      </c>
      <c r="BF244" s="215">
        <f aca="true" t="shared" si="5" ref="BF244:BF249">IF(N244="snížená",J244,0)</f>
        <v>0</v>
      </c>
      <c r="BG244" s="215">
        <f aca="true" t="shared" si="6" ref="BG244:BG249">IF(N244="zákl. přenesená",J244,0)</f>
        <v>0</v>
      </c>
      <c r="BH244" s="215">
        <f aca="true" t="shared" si="7" ref="BH244:BH249">IF(N244="sníž. přenesená",J244,0)</f>
        <v>0</v>
      </c>
      <c r="BI244" s="215">
        <f aca="true" t="shared" si="8" ref="BI244:BI249">IF(N244="nulová",J244,0)</f>
        <v>0</v>
      </c>
      <c r="BJ244" s="17" t="s">
        <v>88</v>
      </c>
      <c r="BK244" s="215">
        <f aca="true" t="shared" si="9" ref="BK244:BK249">ROUND(I244*H244,2)</f>
        <v>0</v>
      </c>
      <c r="BL244" s="17" t="s">
        <v>148</v>
      </c>
      <c r="BM244" s="214" t="s">
        <v>415</v>
      </c>
    </row>
    <row r="245" spans="1:65" s="2" customFormat="1" ht="19.9" customHeight="1">
      <c r="A245" s="34"/>
      <c r="B245" s="35"/>
      <c r="C245" s="252" t="s">
        <v>416</v>
      </c>
      <c r="D245" s="252" t="s">
        <v>243</v>
      </c>
      <c r="E245" s="253" t="s">
        <v>417</v>
      </c>
      <c r="F245" s="254" t="s">
        <v>418</v>
      </c>
      <c r="G245" s="255" t="s">
        <v>389</v>
      </c>
      <c r="H245" s="256">
        <v>4</v>
      </c>
      <c r="I245" s="257"/>
      <c r="J245" s="258">
        <f t="shared" si="0"/>
        <v>0</v>
      </c>
      <c r="K245" s="254" t="s">
        <v>132</v>
      </c>
      <c r="L245" s="259"/>
      <c r="M245" s="260" t="s">
        <v>1</v>
      </c>
      <c r="N245" s="261" t="s">
        <v>45</v>
      </c>
      <c r="O245" s="71"/>
      <c r="P245" s="212">
        <f t="shared" si="1"/>
        <v>0</v>
      </c>
      <c r="Q245" s="212">
        <v>0.0061</v>
      </c>
      <c r="R245" s="212">
        <f t="shared" si="2"/>
        <v>0.0244</v>
      </c>
      <c r="S245" s="212">
        <v>0</v>
      </c>
      <c r="T245" s="213">
        <f t="shared" si="3"/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214" t="s">
        <v>170</v>
      </c>
      <c r="AT245" s="214" t="s">
        <v>243</v>
      </c>
      <c r="AU245" s="214" t="s">
        <v>90</v>
      </c>
      <c r="AY245" s="17" t="s">
        <v>125</v>
      </c>
      <c r="BE245" s="215">
        <f t="shared" si="4"/>
        <v>0</v>
      </c>
      <c r="BF245" s="215">
        <f t="shared" si="5"/>
        <v>0</v>
      </c>
      <c r="BG245" s="215">
        <f t="shared" si="6"/>
        <v>0</v>
      </c>
      <c r="BH245" s="215">
        <f t="shared" si="7"/>
        <v>0</v>
      </c>
      <c r="BI245" s="215">
        <f t="shared" si="8"/>
        <v>0</v>
      </c>
      <c r="BJ245" s="17" t="s">
        <v>88</v>
      </c>
      <c r="BK245" s="215">
        <f t="shared" si="9"/>
        <v>0</v>
      </c>
      <c r="BL245" s="17" t="s">
        <v>148</v>
      </c>
      <c r="BM245" s="214" t="s">
        <v>419</v>
      </c>
    </row>
    <row r="246" spans="1:65" s="2" customFormat="1" ht="14.45" customHeight="1">
      <c r="A246" s="34"/>
      <c r="B246" s="35"/>
      <c r="C246" s="252" t="s">
        <v>420</v>
      </c>
      <c r="D246" s="252" t="s">
        <v>243</v>
      </c>
      <c r="E246" s="253" t="s">
        <v>421</v>
      </c>
      <c r="F246" s="254" t="s">
        <v>422</v>
      </c>
      <c r="G246" s="255" t="s">
        <v>389</v>
      </c>
      <c r="H246" s="256">
        <v>4</v>
      </c>
      <c r="I246" s="257"/>
      <c r="J246" s="258">
        <f t="shared" si="0"/>
        <v>0</v>
      </c>
      <c r="K246" s="254" t="s">
        <v>132</v>
      </c>
      <c r="L246" s="259"/>
      <c r="M246" s="260" t="s">
        <v>1</v>
      </c>
      <c r="N246" s="261" t="s">
        <v>45</v>
      </c>
      <c r="O246" s="71"/>
      <c r="P246" s="212">
        <f t="shared" si="1"/>
        <v>0</v>
      </c>
      <c r="Q246" s="212">
        <v>0.003</v>
      </c>
      <c r="R246" s="212">
        <f t="shared" si="2"/>
        <v>0.012</v>
      </c>
      <c r="S246" s="212">
        <v>0</v>
      </c>
      <c r="T246" s="213">
        <f t="shared" si="3"/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14" t="s">
        <v>170</v>
      </c>
      <c r="AT246" s="214" t="s">
        <v>243</v>
      </c>
      <c r="AU246" s="214" t="s">
        <v>90</v>
      </c>
      <c r="AY246" s="17" t="s">
        <v>125</v>
      </c>
      <c r="BE246" s="215">
        <f t="shared" si="4"/>
        <v>0</v>
      </c>
      <c r="BF246" s="215">
        <f t="shared" si="5"/>
        <v>0</v>
      </c>
      <c r="BG246" s="215">
        <f t="shared" si="6"/>
        <v>0</v>
      </c>
      <c r="BH246" s="215">
        <f t="shared" si="7"/>
        <v>0</v>
      </c>
      <c r="BI246" s="215">
        <f t="shared" si="8"/>
        <v>0</v>
      </c>
      <c r="BJ246" s="17" t="s">
        <v>88</v>
      </c>
      <c r="BK246" s="215">
        <f t="shared" si="9"/>
        <v>0</v>
      </c>
      <c r="BL246" s="17" t="s">
        <v>148</v>
      </c>
      <c r="BM246" s="214" t="s">
        <v>423</v>
      </c>
    </row>
    <row r="247" spans="1:65" s="2" customFormat="1" ht="19.9" customHeight="1">
      <c r="A247" s="34"/>
      <c r="B247" s="35"/>
      <c r="C247" s="252" t="s">
        <v>424</v>
      </c>
      <c r="D247" s="252" t="s">
        <v>243</v>
      </c>
      <c r="E247" s="253" t="s">
        <v>425</v>
      </c>
      <c r="F247" s="254" t="s">
        <v>426</v>
      </c>
      <c r="G247" s="255" t="s">
        <v>389</v>
      </c>
      <c r="H247" s="256">
        <v>4</v>
      </c>
      <c r="I247" s="257"/>
      <c r="J247" s="258">
        <f t="shared" si="0"/>
        <v>0</v>
      </c>
      <c r="K247" s="254" t="s">
        <v>132</v>
      </c>
      <c r="L247" s="259"/>
      <c r="M247" s="260" t="s">
        <v>1</v>
      </c>
      <c r="N247" s="261" t="s">
        <v>45</v>
      </c>
      <c r="O247" s="71"/>
      <c r="P247" s="212">
        <f t="shared" si="1"/>
        <v>0</v>
      </c>
      <c r="Q247" s="212">
        <v>0.00035</v>
      </c>
      <c r="R247" s="212">
        <f t="shared" si="2"/>
        <v>0.0014</v>
      </c>
      <c r="S247" s="212">
        <v>0</v>
      </c>
      <c r="T247" s="213">
        <f t="shared" si="3"/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214" t="s">
        <v>170</v>
      </c>
      <c r="AT247" s="214" t="s">
        <v>243</v>
      </c>
      <c r="AU247" s="214" t="s">
        <v>90</v>
      </c>
      <c r="AY247" s="17" t="s">
        <v>125</v>
      </c>
      <c r="BE247" s="215">
        <f t="shared" si="4"/>
        <v>0</v>
      </c>
      <c r="BF247" s="215">
        <f t="shared" si="5"/>
        <v>0</v>
      </c>
      <c r="BG247" s="215">
        <f t="shared" si="6"/>
        <v>0</v>
      </c>
      <c r="BH247" s="215">
        <f t="shared" si="7"/>
        <v>0</v>
      </c>
      <c r="BI247" s="215">
        <f t="shared" si="8"/>
        <v>0</v>
      </c>
      <c r="BJ247" s="17" t="s">
        <v>88</v>
      </c>
      <c r="BK247" s="215">
        <f t="shared" si="9"/>
        <v>0</v>
      </c>
      <c r="BL247" s="17" t="s">
        <v>148</v>
      </c>
      <c r="BM247" s="214" t="s">
        <v>427</v>
      </c>
    </row>
    <row r="248" spans="1:65" s="2" customFormat="1" ht="14.45" customHeight="1">
      <c r="A248" s="34"/>
      <c r="B248" s="35"/>
      <c r="C248" s="252" t="s">
        <v>428</v>
      </c>
      <c r="D248" s="252" t="s">
        <v>243</v>
      </c>
      <c r="E248" s="253" t="s">
        <v>429</v>
      </c>
      <c r="F248" s="254" t="s">
        <v>430</v>
      </c>
      <c r="G248" s="255" t="s">
        <v>389</v>
      </c>
      <c r="H248" s="256">
        <v>4</v>
      </c>
      <c r="I248" s="257"/>
      <c r="J248" s="258">
        <f t="shared" si="0"/>
        <v>0</v>
      </c>
      <c r="K248" s="254" t="s">
        <v>132</v>
      </c>
      <c r="L248" s="259"/>
      <c r="M248" s="260" t="s">
        <v>1</v>
      </c>
      <c r="N248" s="261" t="s">
        <v>45</v>
      </c>
      <c r="O248" s="71"/>
      <c r="P248" s="212">
        <f t="shared" si="1"/>
        <v>0</v>
      </c>
      <c r="Q248" s="212">
        <v>0.0001</v>
      </c>
      <c r="R248" s="212">
        <f t="shared" si="2"/>
        <v>0.0004</v>
      </c>
      <c r="S248" s="212">
        <v>0</v>
      </c>
      <c r="T248" s="213">
        <f t="shared" si="3"/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214" t="s">
        <v>170</v>
      </c>
      <c r="AT248" s="214" t="s">
        <v>243</v>
      </c>
      <c r="AU248" s="214" t="s">
        <v>90</v>
      </c>
      <c r="AY248" s="17" t="s">
        <v>125</v>
      </c>
      <c r="BE248" s="215">
        <f t="shared" si="4"/>
        <v>0</v>
      </c>
      <c r="BF248" s="215">
        <f t="shared" si="5"/>
        <v>0</v>
      </c>
      <c r="BG248" s="215">
        <f t="shared" si="6"/>
        <v>0</v>
      </c>
      <c r="BH248" s="215">
        <f t="shared" si="7"/>
        <v>0</v>
      </c>
      <c r="BI248" s="215">
        <f t="shared" si="8"/>
        <v>0</v>
      </c>
      <c r="BJ248" s="17" t="s">
        <v>88</v>
      </c>
      <c r="BK248" s="215">
        <f t="shared" si="9"/>
        <v>0</v>
      </c>
      <c r="BL248" s="17" t="s">
        <v>148</v>
      </c>
      <c r="BM248" s="214" t="s">
        <v>431</v>
      </c>
    </row>
    <row r="249" spans="1:65" s="2" customFormat="1" ht="30" customHeight="1">
      <c r="A249" s="34"/>
      <c r="B249" s="35"/>
      <c r="C249" s="203" t="s">
        <v>432</v>
      </c>
      <c r="D249" s="203" t="s">
        <v>128</v>
      </c>
      <c r="E249" s="204" t="s">
        <v>433</v>
      </c>
      <c r="F249" s="205" t="s">
        <v>434</v>
      </c>
      <c r="G249" s="206" t="s">
        <v>378</v>
      </c>
      <c r="H249" s="207">
        <v>4</v>
      </c>
      <c r="I249" s="208"/>
      <c r="J249" s="209">
        <f t="shared" si="0"/>
        <v>0</v>
      </c>
      <c r="K249" s="205" t="s">
        <v>132</v>
      </c>
      <c r="L249" s="39"/>
      <c r="M249" s="210" t="s">
        <v>1</v>
      </c>
      <c r="N249" s="211" t="s">
        <v>45</v>
      </c>
      <c r="O249" s="71"/>
      <c r="P249" s="212">
        <f t="shared" si="1"/>
        <v>0</v>
      </c>
      <c r="Q249" s="212">
        <v>0.1554</v>
      </c>
      <c r="R249" s="212">
        <f t="shared" si="2"/>
        <v>0.6216</v>
      </c>
      <c r="S249" s="212">
        <v>0</v>
      </c>
      <c r="T249" s="213">
        <f t="shared" si="3"/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214" t="s">
        <v>148</v>
      </c>
      <c r="AT249" s="214" t="s">
        <v>128</v>
      </c>
      <c r="AU249" s="214" t="s">
        <v>90</v>
      </c>
      <c r="AY249" s="17" t="s">
        <v>125</v>
      </c>
      <c r="BE249" s="215">
        <f t="shared" si="4"/>
        <v>0</v>
      </c>
      <c r="BF249" s="215">
        <f t="shared" si="5"/>
        <v>0</v>
      </c>
      <c r="BG249" s="215">
        <f t="shared" si="6"/>
        <v>0</v>
      </c>
      <c r="BH249" s="215">
        <f t="shared" si="7"/>
        <v>0</v>
      </c>
      <c r="BI249" s="215">
        <f t="shared" si="8"/>
        <v>0</v>
      </c>
      <c r="BJ249" s="17" t="s">
        <v>88</v>
      </c>
      <c r="BK249" s="215">
        <f t="shared" si="9"/>
        <v>0</v>
      </c>
      <c r="BL249" s="17" t="s">
        <v>148</v>
      </c>
      <c r="BM249" s="214" t="s">
        <v>435</v>
      </c>
    </row>
    <row r="250" spans="2:51" s="14" customFormat="1" ht="11.25">
      <c r="B250" s="227"/>
      <c r="C250" s="228"/>
      <c r="D250" s="218" t="s">
        <v>135</v>
      </c>
      <c r="E250" s="229" t="s">
        <v>1</v>
      </c>
      <c r="F250" s="230" t="s">
        <v>148</v>
      </c>
      <c r="G250" s="228"/>
      <c r="H250" s="231">
        <v>4</v>
      </c>
      <c r="I250" s="232"/>
      <c r="J250" s="228"/>
      <c r="K250" s="228"/>
      <c r="L250" s="233"/>
      <c r="M250" s="234"/>
      <c r="N250" s="235"/>
      <c r="O250" s="235"/>
      <c r="P250" s="235"/>
      <c r="Q250" s="235"/>
      <c r="R250" s="235"/>
      <c r="S250" s="235"/>
      <c r="T250" s="236"/>
      <c r="AT250" s="237" t="s">
        <v>135</v>
      </c>
      <c r="AU250" s="237" t="s">
        <v>90</v>
      </c>
      <c r="AV250" s="14" t="s">
        <v>90</v>
      </c>
      <c r="AW250" s="14" t="s">
        <v>36</v>
      </c>
      <c r="AX250" s="14" t="s">
        <v>88</v>
      </c>
      <c r="AY250" s="237" t="s">
        <v>125</v>
      </c>
    </row>
    <row r="251" spans="1:65" s="2" customFormat="1" ht="14.45" customHeight="1">
      <c r="A251" s="34"/>
      <c r="B251" s="35"/>
      <c r="C251" s="252" t="s">
        <v>436</v>
      </c>
      <c r="D251" s="252" t="s">
        <v>243</v>
      </c>
      <c r="E251" s="253" t="s">
        <v>437</v>
      </c>
      <c r="F251" s="254" t="s">
        <v>438</v>
      </c>
      <c r="G251" s="255" t="s">
        <v>378</v>
      </c>
      <c r="H251" s="256">
        <v>4</v>
      </c>
      <c r="I251" s="257"/>
      <c r="J251" s="258">
        <f>ROUND(I251*H251,2)</f>
        <v>0</v>
      </c>
      <c r="K251" s="254" t="s">
        <v>132</v>
      </c>
      <c r="L251" s="259"/>
      <c r="M251" s="260" t="s">
        <v>1</v>
      </c>
      <c r="N251" s="261" t="s">
        <v>45</v>
      </c>
      <c r="O251" s="71"/>
      <c r="P251" s="212">
        <f>O251*H251</f>
        <v>0</v>
      </c>
      <c r="Q251" s="212">
        <v>0.08</v>
      </c>
      <c r="R251" s="212">
        <f>Q251*H251</f>
        <v>0.32</v>
      </c>
      <c r="S251" s="212">
        <v>0</v>
      </c>
      <c r="T251" s="213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214" t="s">
        <v>170</v>
      </c>
      <c r="AT251" s="214" t="s">
        <v>243</v>
      </c>
      <c r="AU251" s="214" t="s">
        <v>90</v>
      </c>
      <c r="AY251" s="17" t="s">
        <v>125</v>
      </c>
      <c r="BE251" s="215">
        <f>IF(N251="základní",J251,0)</f>
        <v>0</v>
      </c>
      <c r="BF251" s="215">
        <f>IF(N251="snížená",J251,0)</f>
        <v>0</v>
      </c>
      <c r="BG251" s="215">
        <f>IF(N251="zákl. přenesená",J251,0)</f>
        <v>0</v>
      </c>
      <c r="BH251" s="215">
        <f>IF(N251="sníž. přenesená",J251,0)</f>
        <v>0</v>
      </c>
      <c r="BI251" s="215">
        <f>IF(N251="nulová",J251,0)</f>
        <v>0</v>
      </c>
      <c r="BJ251" s="17" t="s">
        <v>88</v>
      </c>
      <c r="BK251" s="215">
        <f>ROUND(I251*H251,2)</f>
        <v>0</v>
      </c>
      <c r="BL251" s="17" t="s">
        <v>148</v>
      </c>
      <c r="BM251" s="214" t="s">
        <v>439</v>
      </c>
    </row>
    <row r="252" spans="1:65" s="2" customFormat="1" ht="19.9" customHeight="1">
      <c r="A252" s="34"/>
      <c r="B252" s="35"/>
      <c r="C252" s="203" t="s">
        <v>440</v>
      </c>
      <c r="D252" s="203" t="s">
        <v>128</v>
      </c>
      <c r="E252" s="204" t="s">
        <v>441</v>
      </c>
      <c r="F252" s="205" t="s">
        <v>442</v>
      </c>
      <c r="G252" s="206" t="s">
        <v>378</v>
      </c>
      <c r="H252" s="207">
        <v>24.56</v>
      </c>
      <c r="I252" s="208"/>
      <c r="J252" s="209">
        <f>ROUND(I252*H252,2)</f>
        <v>0</v>
      </c>
      <c r="K252" s="205" t="s">
        <v>132</v>
      </c>
      <c r="L252" s="39"/>
      <c r="M252" s="210" t="s">
        <v>1</v>
      </c>
      <c r="N252" s="211" t="s">
        <v>45</v>
      </c>
      <c r="O252" s="71"/>
      <c r="P252" s="212">
        <f>O252*H252</f>
        <v>0</v>
      </c>
      <c r="Q252" s="212">
        <v>9E-05</v>
      </c>
      <c r="R252" s="212">
        <f>Q252*H252</f>
        <v>0.0022104</v>
      </c>
      <c r="S252" s="212">
        <v>0</v>
      </c>
      <c r="T252" s="213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214" t="s">
        <v>148</v>
      </c>
      <c r="AT252" s="214" t="s">
        <v>128</v>
      </c>
      <c r="AU252" s="214" t="s">
        <v>90</v>
      </c>
      <c r="AY252" s="17" t="s">
        <v>125</v>
      </c>
      <c r="BE252" s="215">
        <f>IF(N252="základní",J252,0)</f>
        <v>0</v>
      </c>
      <c r="BF252" s="215">
        <f>IF(N252="snížená",J252,0)</f>
        <v>0</v>
      </c>
      <c r="BG252" s="215">
        <f>IF(N252="zákl. přenesená",J252,0)</f>
        <v>0</v>
      </c>
      <c r="BH252" s="215">
        <f>IF(N252="sníž. přenesená",J252,0)</f>
        <v>0</v>
      </c>
      <c r="BI252" s="215">
        <f>IF(N252="nulová",J252,0)</f>
        <v>0</v>
      </c>
      <c r="BJ252" s="17" t="s">
        <v>88</v>
      </c>
      <c r="BK252" s="215">
        <f>ROUND(I252*H252,2)</f>
        <v>0</v>
      </c>
      <c r="BL252" s="17" t="s">
        <v>148</v>
      </c>
      <c r="BM252" s="214" t="s">
        <v>443</v>
      </c>
    </row>
    <row r="253" spans="2:51" s="13" customFormat="1" ht="11.25">
      <c r="B253" s="216"/>
      <c r="C253" s="217"/>
      <c r="D253" s="218" t="s">
        <v>135</v>
      </c>
      <c r="E253" s="219" t="s">
        <v>1</v>
      </c>
      <c r="F253" s="220" t="s">
        <v>444</v>
      </c>
      <c r="G253" s="217"/>
      <c r="H253" s="219" t="s">
        <v>1</v>
      </c>
      <c r="I253" s="221"/>
      <c r="J253" s="217"/>
      <c r="K253" s="217"/>
      <c r="L253" s="222"/>
      <c r="M253" s="223"/>
      <c r="N253" s="224"/>
      <c r="O253" s="224"/>
      <c r="P253" s="224"/>
      <c r="Q253" s="224"/>
      <c r="R253" s="224"/>
      <c r="S253" s="224"/>
      <c r="T253" s="225"/>
      <c r="AT253" s="226" t="s">
        <v>135</v>
      </c>
      <c r="AU253" s="226" t="s">
        <v>90</v>
      </c>
      <c r="AV253" s="13" t="s">
        <v>88</v>
      </c>
      <c r="AW253" s="13" t="s">
        <v>36</v>
      </c>
      <c r="AX253" s="13" t="s">
        <v>80</v>
      </c>
      <c r="AY253" s="226" t="s">
        <v>125</v>
      </c>
    </row>
    <row r="254" spans="2:51" s="14" customFormat="1" ht="11.25">
      <c r="B254" s="227"/>
      <c r="C254" s="228"/>
      <c r="D254" s="218" t="s">
        <v>135</v>
      </c>
      <c r="E254" s="229" t="s">
        <v>1</v>
      </c>
      <c r="F254" s="230" t="s">
        <v>445</v>
      </c>
      <c r="G254" s="228"/>
      <c r="H254" s="231">
        <v>18.86</v>
      </c>
      <c r="I254" s="232"/>
      <c r="J254" s="228"/>
      <c r="K254" s="228"/>
      <c r="L254" s="233"/>
      <c r="M254" s="234"/>
      <c r="N254" s="235"/>
      <c r="O254" s="235"/>
      <c r="P254" s="235"/>
      <c r="Q254" s="235"/>
      <c r="R254" s="235"/>
      <c r="S254" s="235"/>
      <c r="T254" s="236"/>
      <c r="AT254" s="237" t="s">
        <v>135</v>
      </c>
      <c r="AU254" s="237" t="s">
        <v>90</v>
      </c>
      <c r="AV254" s="14" t="s">
        <v>90</v>
      </c>
      <c r="AW254" s="14" t="s">
        <v>36</v>
      </c>
      <c r="AX254" s="14" t="s">
        <v>80</v>
      </c>
      <c r="AY254" s="237" t="s">
        <v>125</v>
      </c>
    </row>
    <row r="255" spans="2:51" s="13" customFormat="1" ht="22.5">
      <c r="B255" s="216"/>
      <c r="C255" s="217"/>
      <c r="D255" s="218" t="s">
        <v>135</v>
      </c>
      <c r="E255" s="219" t="s">
        <v>1</v>
      </c>
      <c r="F255" s="220" t="s">
        <v>446</v>
      </c>
      <c r="G255" s="217"/>
      <c r="H255" s="219" t="s">
        <v>1</v>
      </c>
      <c r="I255" s="221"/>
      <c r="J255" s="217"/>
      <c r="K255" s="217"/>
      <c r="L255" s="222"/>
      <c r="M255" s="223"/>
      <c r="N255" s="224"/>
      <c r="O255" s="224"/>
      <c r="P255" s="224"/>
      <c r="Q255" s="224"/>
      <c r="R255" s="224"/>
      <c r="S255" s="224"/>
      <c r="T255" s="225"/>
      <c r="AT255" s="226" t="s">
        <v>135</v>
      </c>
      <c r="AU255" s="226" t="s">
        <v>90</v>
      </c>
      <c r="AV255" s="13" t="s">
        <v>88</v>
      </c>
      <c r="AW255" s="13" t="s">
        <v>36</v>
      </c>
      <c r="AX255" s="13" t="s">
        <v>80</v>
      </c>
      <c r="AY255" s="226" t="s">
        <v>125</v>
      </c>
    </row>
    <row r="256" spans="2:51" s="14" customFormat="1" ht="11.25">
      <c r="B256" s="227"/>
      <c r="C256" s="228"/>
      <c r="D256" s="218" t="s">
        <v>135</v>
      </c>
      <c r="E256" s="229" t="s">
        <v>1</v>
      </c>
      <c r="F256" s="230" t="s">
        <v>447</v>
      </c>
      <c r="G256" s="228"/>
      <c r="H256" s="231">
        <v>5.7</v>
      </c>
      <c r="I256" s="232"/>
      <c r="J256" s="228"/>
      <c r="K256" s="228"/>
      <c r="L256" s="233"/>
      <c r="M256" s="234"/>
      <c r="N256" s="235"/>
      <c r="O256" s="235"/>
      <c r="P256" s="235"/>
      <c r="Q256" s="235"/>
      <c r="R256" s="235"/>
      <c r="S256" s="235"/>
      <c r="T256" s="236"/>
      <c r="AT256" s="237" t="s">
        <v>135</v>
      </c>
      <c r="AU256" s="237" t="s">
        <v>90</v>
      </c>
      <c r="AV256" s="14" t="s">
        <v>90</v>
      </c>
      <c r="AW256" s="14" t="s">
        <v>36</v>
      </c>
      <c r="AX256" s="14" t="s">
        <v>80</v>
      </c>
      <c r="AY256" s="237" t="s">
        <v>125</v>
      </c>
    </row>
    <row r="257" spans="2:51" s="15" customFormat="1" ht="11.25">
      <c r="B257" s="241"/>
      <c r="C257" s="242"/>
      <c r="D257" s="218" t="s">
        <v>135</v>
      </c>
      <c r="E257" s="243" t="s">
        <v>1</v>
      </c>
      <c r="F257" s="244" t="s">
        <v>242</v>
      </c>
      <c r="G257" s="242"/>
      <c r="H257" s="245">
        <v>24.56</v>
      </c>
      <c r="I257" s="246"/>
      <c r="J257" s="242"/>
      <c r="K257" s="242"/>
      <c r="L257" s="247"/>
      <c r="M257" s="248"/>
      <c r="N257" s="249"/>
      <c r="O257" s="249"/>
      <c r="P257" s="249"/>
      <c r="Q257" s="249"/>
      <c r="R257" s="249"/>
      <c r="S257" s="249"/>
      <c r="T257" s="250"/>
      <c r="AT257" s="251" t="s">
        <v>135</v>
      </c>
      <c r="AU257" s="251" t="s">
        <v>90</v>
      </c>
      <c r="AV257" s="15" t="s">
        <v>148</v>
      </c>
      <c r="AW257" s="15" t="s">
        <v>36</v>
      </c>
      <c r="AX257" s="15" t="s">
        <v>88</v>
      </c>
      <c r="AY257" s="251" t="s">
        <v>125</v>
      </c>
    </row>
    <row r="258" spans="1:65" s="2" customFormat="1" ht="19.9" customHeight="1">
      <c r="A258" s="34"/>
      <c r="B258" s="35"/>
      <c r="C258" s="203" t="s">
        <v>448</v>
      </c>
      <c r="D258" s="203" t="s">
        <v>128</v>
      </c>
      <c r="E258" s="204" t="s">
        <v>449</v>
      </c>
      <c r="F258" s="205" t="s">
        <v>450</v>
      </c>
      <c r="G258" s="206" t="s">
        <v>216</v>
      </c>
      <c r="H258" s="207">
        <v>3.472</v>
      </c>
      <c r="I258" s="208"/>
      <c r="J258" s="209">
        <f>ROUND(I258*H258,2)</f>
        <v>0</v>
      </c>
      <c r="K258" s="205" t="s">
        <v>132</v>
      </c>
      <c r="L258" s="39"/>
      <c r="M258" s="210" t="s">
        <v>1</v>
      </c>
      <c r="N258" s="211" t="s">
        <v>45</v>
      </c>
      <c r="O258" s="71"/>
      <c r="P258" s="212">
        <f>O258*H258</f>
        <v>0</v>
      </c>
      <c r="Q258" s="212">
        <v>0.00047</v>
      </c>
      <c r="R258" s="212">
        <f>Q258*H258</f>
        <v>0.0016318399999999999</v>
      </c>
      <c r="S258" s="212">
        <v>0</v>
      </c>
      <c r="T258" s="213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214" t="s">
        <v>148</v>
      </c>
      <c r="AT258" s="214" t="s">
        <v>128</v>
      </c>
      <c r="AU258" s="214" t="s">
        <v>90</v>
      </c>
      <c r="AY258" s="17" t="s">
        <v>125</v>
      </c>
      <c r="BE258" s="215">
        <f>IF(N258="základní",J258,0)</f>
        <v>0</v>
      </c>
      <c r="BF258" s="215">
        <f>IF(N258="snížená",J258,0)</f>
        <v>0</v>
      </c>
      <c r="BG258" s="215">
        <f>IF(N258="zákl. přenesená",J258,0)</f>
        <v>0</v>
      </c>
      <c r="BH258" s="215">
        <f>IF(N258="sníž. přenesená",J258,0)</f>
        <v>0</v>
      </c>
      <c r="BI258" s="215">
        <f>IF(N258="nulová",J258,0)</f>
        <v>0</v>
      </c>
      <c r="BJ258" s="17" t="s">
        <v>88</v>
      </c>
      <c r="BK258" s="215">
        <f>ROUND(I258*H258,2)</f>
        <v>0</v>
      </c>
      <c r="BL258" s="17" t="s">
        <v>148</v>
      </c>
      <c r="BM258" s="214" t="s">
        <v>451</v>
      </c>
    </row>
    <row r="259" spans="2:51" s="13" customFormat="1" ht="11.25">
      <c r="B259" s="216"/>
      <c r="C259" s="217"/>
      <c r="D259" s="218" t="s">
        <v>135</v>
      </c>
      <c r="E259" s="219" t="s">
        <v>1</v>
      </c>
      <c r="F259" s="220" t="s">
        <v>452</v>
      </c>
      <c r="G259" s="217"/>
      <c r="H259" s="219" t="s">
        <v>1</v>
      </c>
      <c r="I259" s="221"/>
      <c r="J259" s="217"/>
      <c r="K259" s="217"/>
      <c r="L259" s="222"/>
      <c r="M259" s="223"/>
      <c r="N259" s="224"/>
      <c r="O259" s="224"/>
      <c r="P259" s="224"/>
      <c r="Q259" s="224"/>
      <c r="R259" s="224"/>
      <c r="S259" s="224"/>
      <c r="T259" s="225"/>
      <c r="AT259" s="226" t="s">
        <v>135</v>
      </c>
      <c r="AU259" s="226" t="s">
        <v>90</v>
      </c>
      <c r="AV259" s="13" t="s">
        <v>88</v>
      </c>
      <c r="AW259" s="13" t="s">
        <v>36</v>
      </c>
      <c r="AX259" s="13" t="s">
        <v>80</v>
      </c>
      <c r="AY259" s="226" t="s">
        <v>125</v>
      </c>
    </row>
    <row r="260" spans="2:51" s="13" customFormat="1" ht="11.25">
      <c r="B260" s="216"/>
      <c r="C260" s="217"/>
      <c r="D260" s="218" t="s">
        <v>135</v>
      </c>
      <c r="E260" s="219" t="s">
        <v>1</v>
      </c>
      <c r="F260" s="220" t="s">
        <v>453</v>
      </c>
      <c r="G260" s="217"/>
      <c r="H260" s="219" t="s">
        <v>1</v>
      </c>
      <c r="I260" s="221"/>
      <c r="J260" s="217"/>
      <c r="K260" s="217"/>
      <c r="L260" s="222"/>
      <c r="M260" s="223"/>
      <c r="N260" s="224"/>
      <c r="O260" s="224"/>
      <c r="P260" s="224"/>
      <c r="Q260" s="224"/>
      <c r="R260" s="224"/>
      <c r="S260" s="224"/>
      <c r="T260" s="225"/>
      <c r="AT260" s="226" t="s">
        <v>135</v>
      </c>
      <c r="AU260" s="226" t="s">
        <v>90</v>
      </c>
      <c r="AV260" s="13" t="s">
        <v>88</v>
      </c>
      <c r="AW260" s="13" t="s">
        <v>36</v>
      </c>
      <c r="AX260" s="13" t="s">
        <v>80</v>
      </c>
      <c r="AY260" s="226" t="s">
        <v>125</v>
      </c>
    </row>
    <row r="261" spans="2:51" s="14" customFormat="1" ht="11.25">
      <c r="B261" s="227"/>
      <c r="C261" s="228"/>
      <c r="D261" s="218" t="s">
        <v>135</v>
      </c>
      <c r="E261" s="229" t="s">
        <v>1</v>
      </c>
      <c r="F261" s="230" t="s">
        <v>454</v>
      </c>
      <c r="G261" s="228"/>
      <c r="H261" s="231">
        <v>3.472</v>
      </c>
      <c r="I261" s="232"/>
      <c r="J261" s="228"/>
      <c r="K261" s="228"/>
      <c r="L261" s="233"/>
      <c r="M261" s="234"/>
      <c r="N261" s="235"/>
      <c r="O261" s="235"/>
      <c r="P261" s="235"/>
      <c r="Q261" s="235"/>
      <c r="R261" s="235"/>
      <c r="S261" s="235"/>
      <c r="T261" s="236"/>
      <c r="AT261" s="237" t="s">
        <v>135</v>
      </c>
      <c r="AU261" s="237" t="s">
        <v>90</v>
      </c>
      <c r="AV261" s="14" t="s">
        <v>90</v>
      </c>
      <c r="AW261" s="14" t="s">
        <v>36</v>
      </c>
      <c r="AX261" s="14" t="s">
        <v>88</v>
      </c>
      <c r="AY261" s="237" t="s">
        <v>125</v>
      </c>
    </row>
    <row r="262" spans="1:65" s="2" customFormat="1" ht="19.9" customHeight="1">
      <c r="A262" s="34"/>
      <c r="B262" s="35"/>
      <c r="C262" s="203" t="s">
        <v>455</v>
      </c>
      <c r="D262" s="203" t="s">
        <v>128</v>
      </c>
      <c r="E262" s="204" t="s">
        <v>456</v>
      </c>
      <c r="F262" s="205" t="s">
        <v>457</v>
      </c>
      <c r="G262" s="206" t="s">
        <v>378</v>
      </c>
      <c r="H262" s="207">
        <v>24.56</v>
      </c>
      <c r="I262" s="208"/>
      <c r="J262" s="209">
        <f>ROUND(I262*H262,2)</f>
        <v>0</v>
      </c>
      <c r="K262" s="205" t="s">
        <v>132</v>
      </c>
      <c r="L262" s="39"/>
      <c r="M262" s="210" t="s">
        <v>1</v>
      </c>
      <c r="N262" s="211" t="s">
        <v>45</v>
      </c>
      <c r="O262" s="71"/>
      <c r="P262" s="212">
        <f>O262*H262</f>
        <v>0</v>
      </c>
      <c r="Q262" s="212">
        <v>0</v>
      </c>
      <c r="R262" s="212">
        <f>Q262*H262</f>
        <v>0</v>
      </c>
      <c r="S262" s="212">
        <v>0</v>
      </c>
      <c r="T262" s="213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214" t="s">
        <v>148</v>
      </c>
      <c r="AT262" s="214" t="s">
        <v>128</v>
      </c>
      <c r="AU262" s="214" t="s">
        <v>90</v>
      </c>
      <c r="AY262" s="17" t="s">
        <v>125</v>
      </c>
      <c r="BE262" s="215">
        <f>IF(N262="základní",J262,0)</f>
        <v>0</v>
      </c>
      <c r="BF262" s="215">
        <f>IF(N262="snížená",J262,0)</f>
        <v>0</v>
      </c>
      <c r="BG262" s="215">
        <f>IF(N262="zákl. přenesená",J262,0)</f>
        <v>0</v>
      </c>
      <c r="BH262" s="215">
        <f>IF(N262="sníž. přenesená",J262,0)</f>
        <v>0</v>
      </c>
      <c r="BI262" s="215">
        <f>IF(N262="nulová",J262,0)</f>
        <v>0</v>
      </c>
      <c r="BJ262" s="17" t="s">
        <v>88</v>
      </c>
      <c r="BK262" s="215">
        <f>ROUND(I262*H262,2)</f>
        <v>0</v>
      </c>
      <c r="BL262" s="17" t="s">
        <v>148</v>
      </c>
      <c r="BM262" s="214" t="s">
        <v>458</v>
      </c>
    </row>
    <row r="263" spans="2:51" s="13" customFormat="1" ht="11.25">
      <c r="B263" s="216"/>
      <c r="C263" s="217"/>
      <c r="D263" s="218" t="s">
        <v>135</v>
      </c>
      <c r="E263" s="219" t="s">
        <v>1</v>
      </c>
      <c r="F263" s="220" t="s">
        <v>459</v>
      </c>
      <c r="G263" s="217"/>
      <c r="H263" s="219" t="s">
        <v>1</v>
      </c>
      <c r="I263" s="221"/>
      <c r="J263" s="217"/>
      <c r="K263" s="217"/>
      <c r="L263" s="222"/>
      <c r="M263" s="223"/>
      <c r="N263" s="224"/>
      <c r="O263" s="224"/>
      <c r="P263" s="224"/>
      <c r="Q263" s="224"/>
      <c r="R263" s="224"/>
      <c r="S263" s="224"/>
      <c r="T263" s="225"/>
      <c r="AT263" s="226" t="s">
        <v>135</v>
      </c>
      <c r="AU263" s="226" t="s">
        <v>90</v>
      </c>
      <c r="AV263" s="13" t="s">
        <v>88</v>
      </c>
      <c r="AW263" s="13" t="s">
        <v>36</v>
      </c>
      <c r="AX263" s="13" t="s">
        <v>80</v>
      </c>
      <c r="AY263" s="226" t="s">
        <v>125</v>
      </c>
    </row>
    <row r="264" spans="2:51" s="14" customFormat="1" ht="11.25">
      <c r="B264" s="227"/>
      <c r="C264" s="228"/>
      <c r="D264" s="218" t="s">
        <v>135</v>
      </c>
      <c r="E264" s="229" t="s">
        <v>1</v>
      </c>
      <c r="F264" s="230" t="s">
        <v>460</v>
      </c>
      <c r="G264" s="228"/>
      <c r="H264" s="231">
        <v>5.7</v>
      </c>
      <c r="I264" s="232"/>
      <c r="J264" s="228"/>
      <c r="K264" s="228"/>
      <c r="L264" s="233"/>
      <c r="M264" s="234"/>
      <c r="N264" s="235"/>
      <c r="O264" s="235"/>
      <c r="P264" s="235"/>
      <c r="Q264" s="235"/>
      <c r="R264" s="235"/>
      <c r="S264" s="235"/>
      <c r="T264" s="236"/>
      <c r="AT264" s="237" t="s">
        <v>135</v>
      </c>
      <c r="AU264" s="237" t="s">
        <v>90</v>
      </c>
      <c r="AV264" s="14" t="s">
        <v>90</v>
      </c>
      <c r="AW264" s="14" t="s">
        <v>36</v>
      </c>
      <c r="AX264" s="14" t="s">
        <v>80</v>
      </c>
      <c r="AY264" s="237" t="s">
        <v>125</v>
      </c>
    </row>
    <row r="265" spans="2:51" s="13" customFormat="1" ht="11.25">
      <c r="B265" s="216"/>
      <c r="C265" s="217"/>
      <c r="D265" s="218" t="s">
        <v>135</v>
      </c>
      <c r="E265" s="219" t="s">
        <v>1</v>
      </c>
      <c r="F265" s="220" t="s">
        <v>461</v>
      </c>
      <c r="G265" s="217"/>
      <c r="H265" s="219" t="s">
        <v>1</v>
      </c>
      <c r="I265" s="221"/>
      <c r="J265" s="217"/>
      <c r="K265" s="217"/>
      <c r="L265" s="222"/>
      <c r="M265" s="223"/>
      <c r="N265" s="224"/>
      <c r="O265" s="224"/>
      <c r="P265" s="224"/>
      <c r="Q265" s="224"/>
      <c r="R265" s="224"/>
      <c r="S265" s="224"/>
      <c r="T265" s="225"/>
      <c r="AT265" s="226" t="s">
        <v>135</v>
      </c>
      <c r="AU265" s="226" t="s">
        <v>90</v>
      </c>
      <c r="AV265" s="13" t="s">
        <v>88</v>
      </c>
      <c r="AW265" s="13" t="s">
        <v>36</v>
      </c>
      <c r="AX265" s="13" t="s">
        <v>80</v>
      </c>
      <c r="AY265" s="226" t="s">
        <v>125</v>
      </c>
    </row>
    <row r="266" spans="2:51" s="14" customFormat="1" ht="11.25">
      <c r="B266" s="227"/>
      <c r="C266" s="228"/>
      <c r="D266" s="218" t="s">
        <v>135</v>
      </c>
      <c r="E266" s="229" t="s">
        <v>1</v>
      </c>
      <c r="F266" s="230" t="s">
        <v>462</v>
      </c>
      <c r="G266" s="228"/>
      <c r="H266" s="231">
        <v>18.86</v>
      </c>
      <c r="I266" s="232"/>
      <c r="J266" s="228"/>
      <c r="K266" s="228"/>
      <c r="L266" s="233"/>
      <c r="M266" s="234"/>
      <c r="N266" s="235"/>
      <c r="O266" s="235"/>
      <c r="P266" s="235"/>
      <c r="Q266" s="235"/>
      <c r="R266" s="235"/>
      <c r="S266" s="235"/>
      <c r="T266" s="236"/>
      <c r="AT266" s="237" t="s">
        <v>135</v>
      </c>
      <c r="AU266" s="237" t="s">
        <v>90</v>
      </c>
      <c r="AV266" s="14" t="s">
        <v>90</v>
      </c>
      <c r="AW266" s="14" t="s">
        <v>36</v>
      </c>
      <c r="AX266" s="14" t="s">
        <v>80</v>
      </c>
      <c r="AY266" s="237" t="s">
        <v>125</v>
      </c>
    </row>
    <row r="267" spans="2:51" s="15" customFormat="1" ht="11.25">
      <c r="B267" s="241"/>
      <c r="C267" s="242"/>
      <c r="D267" s="218" t="s">
        <v>135</v>
      </c>
      <c r="E267" s="243" t="s">
        <v>1</v>
      </c>
      <c r="F267" s="244" t="s">
        <v>242</v>
      </c>
      <c r="G267" s="242"/>
      <c r="H267" s="245">
        <v>24.56</v>
      </c>
      <c r="I267" s="246"/>
      <c r="J267" s="242"/>
      <c r="K267" s="242"/>
      <c r="L267" s="247"/>
      <c r="M267" s="248"/>
      <c r="N267" s="249"/>
      <c r="O267" s="249"/>
      <c r="P267" s="249"/>
      <c r="Q267" s="249"/>
      <c r="R267" s="249"/>
      <c r="S267" s="249"/>
      <c r="T267" s="250"/>
      <c r="AT267" s="251" t="s">
        <v>135</v>
      </c>
      <c r="AU267" s="251" t="s">
        <v>90</v>
      </c>
      <c r="AV267" s="15" t="s">
        <v>148</v>
      </c>
      <c r="AW267" s="15" t="s">
        <v>36</v>
      </c>
      <c r="AX267" s="15" t="s">
        <v>88</v>
      </c>
      <c r="AY267" s="251" t="s">
        <v>125</v>
      </c>
    </row>
    <row r="268" spans="1:65" s="2" customFormat="1" ht="19.9" customHeight="1">
      <c r="A268" s="34"/>
      <c r="B268" s="35"/>
      <c r="C268" s="203" t="s">
        <v>463</v>
      </c>
      <c r="D268" s="203" t="s">
        <v>128</v>
      </c>
      <c r="E268" s="204" t="s">
        <v>464</v>
      </c>
      <c r="F268" s="205" t="s">
        <v>465</v>
      </c>
      <c r="G268" s="206" t="s">
        <v>216</v>
      </c>
      <c r="H268" s="207">
        <v>0.985</v>
      </c>
      <c r="I268" s="208"/>
      <c r="J268" s="209">
        <f>ROUND(I268*H268,2)</f>
        <v>0</v>
      </c>
      <c r="K268" s="205" t="s">
        <v>132</v>
      </c>
      <c r="L268" s="39"/>
      <c r="M268" s="210" t="s">
        <v>1</v>
      </c>
      <c r="N268" s="211" t="s">
        <v>45</v>
      </c>
      <c r="O268" s="71"/>
      <c r="P268" s="212">
        <f>O268*H268</f>
        <v>0</v>
      </c>
      <c r="Q268" s="212">
        <v>0.00063</v>
      </c>
      <c r="R268" s="212">
        <f>Q268*H268</f>
        <v>0.00062055</v>
      </c>
      <c r="S268" s="212">
        <v>0</v>
      </c>
      <c r="T268" s="213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214" t="s">
        <v>148</v>
      </c>
      <c r="AT268" s="214" t="s">
        <v>128</v>
      </c>
      <c r="AU268" s="214" t="s">
        <v>90</v>
      </c>
      <c r="AY268" s="17" t="s">
        <v>125</v>
      </c>
      <c r="BE268" s="215">
        <f>IF(N268="základní",J268,0)</f>
        <v>0</v>
      </c>
      <c r="BF268" s="215">
        <f>IF(N268="snížená",J268,0)</f>
        <v>0</v>
      </c>
      <c r="BG268" s="215">
        <f>IF(N268="zákl. přenesená",J268,0)</f>
        <v>0</v>
      </c>
      <c r="BH268" s="215">
        <f>IF(N268="sníž. přenesená",J268,0)</f>
        <v>0</v>
      </c>
      <c r="BI268" s="215">
        <f>IF(N268="nulová",J268,0)</f>
        <v>0</v>
      </c>
      <c r="BJ268" s="17" t="s">
        <v>88</v>
      </c>
      <c r="BK268" s="215">
        <f>ROUND(I268*H268,2)</f>
        <v>0</v>
      </c>
      <c r="BL268" s="17" t="s">
        <v>148</v>
      </c>
      <c r="BM268" s="214" t="s">
        <v>466</v>
      </c>
    </row>
    <row r="269" spans="2:51" s="13" customFormat="1" ht="11.25">
      <c r="B269" s="216"/>
      <c r="C269" s="217"/>
      <c r="D269" s="218" t="s">
        <v>135</v>
      </c>
      <c r="E269" s="219" t="s">
        <v>1</v>
      </c>
      <c r="F269" s="220" t="s">
        <v>467</v>
      </c>
      <c r="G269" s="217"/>
      <c r="H269" s="219" t="s">
        <v>1</v>
      </c>
      <c r="I269" s="221"/>
      <c r="J269" s="217"/>
      <c r="K269" s="217"/>
      <c r="L269" s="222"/>
      <c r="M269" s="223"/>
      <c r="N269" s="224"/>
      <c r="O269" s="224"/>
      <c r="P269" s="224"/>
      <c r="Q269" s="224"/>
      <c r="R269" s="224"/>
      <c r="S269" s="224"/>
      <c r="T269" s="225"/>
      <c r="AT269" s="226" t="s">
        <v>135</v>
      </c>
      <c r="AU269" s="226" t="s">
        <v>90</v>
      </c>
      <c r="AV269" s="13" t="s">
        <v>88</v>
      </c>
      <c r="AW269" s="13" t="s">
        <v>36</v>
      </c>
      <c r="AX269" s="13" t="s">
        <v>80</v>
      </c>
      <c r="AY269" s="226" t="s">
        <v>125</v>
      </c>
    </row>
    <row r="270" spans="2:51" s="14" customFormat="1" ht="11.25">
      <c r="B270" s="227"/>
      <c r="C270" s="228"/>
      <c r="D270" s="218" t="s">
        <v>135</v>
      </c>
      <c r="E270" s="229" t="s">
        <v>1</v>
      </c>
      <c r="F270" s="230" t="s">
        <v>468</v>
      </c>
      <c r="G270" s="228"/>
      <c r="H270" s="231">
        <v>0.54</v>
      </c>
      <c r="I270" s="232"/>
      <c r="J270" s="228"/>
      <c r="K270" s="228"/>
      <c r="L270" s="233"/>
      <c r="M270" s="234"/>
      <c r="N270" s="235"/>
      <c r="O270" s="235"/>
      <c r="P270" s="235"/>
      <c r="Q270" s="235"/>
      <c r="R270" s="235"/>
      <c r="S270" s="235"/>
      <c r="T270" s="236"/>
      <c r="AT270" s="237" t="s">
        <v>135</v>
      </c>
      <c r="AU270" s="237" t="s">
        <v>90</v>
      </c>
      <c r="AV270" s="14" t="s">
        <v>90</v>
      </c>
      <c r="AW270" s="14" t="s">
        <v>36</v>
      </c>
      <c r="AX270" s="14" t="s">
        <v>80</v>
      </c>
      <c r="AY270" s="237" t="s">
        <v>125</v>
      </c>
    </row>
    <row r="271" spans="2:51" s="13" customFormat="1" ht="11.25">
      <c r="B271" s="216"/>
      <c r="C271" s="217"/>
      <c r="D271" s="218" t="s">
        <v>135</v>
      </c>
      <c r="E271" s="219" t="s">
        <v>1</v>
      </c>
      <c r="F271" s="220" t="s">
        <v>469</v>
      </c>
      <c r="G271" s="217"/>
      <c r="H271" s="219" t="s">
        <v>1</v>
      </c>
      <c r="I271" s="221"/>
      <c r="J271" s="217"/>
      <c r="K271" s="217"/>
      <c r="L271" s="222"/>
      <c r="M271" s="223"/>
      <c r="N271" s="224"/>
      <c r="O271" s="224"/>
      <c r="P271" s="224"/>
      <c r="Q271" s="224"/>
      <c r="R271" s="224"/>
      <c r="S271" s="224"/>
      <c r="T271" s="225"/>
      <c r="AT271" s="226" t="s">
        <v>135</v>
      </c>
      <c r="AU271" s="226" t="s">
        <v>90</v>
      </c>
      <c r="AV271" s="13" t="s">
        <v>88</v>
      </c>
      <c r="AW271" s="13" t="s">
        <v>36</v>
      </c>
      <c r="AX271" s="13" t="s">
        <v>80</v>
      </c>
      <c r="AY271" s="226" t="s">
        <v>125</v>
      </c>
    </row>
    <row r="272" spans="2:51" s="14" customFormat="1" ht="11.25">
      <c r="B272" s="227"/>
      <c r="C272" s="228"/>
      <c r="D272" s="218" t="s">
        <v>135</v>
      </c>
      <c r="E272" s="229" t="s">
        <v>1</v>
      </c>
      <c r="F272" s="230" t="s">
        <v>470</v>
      </c>
      <c r="G272" s="228"/>
      <c r="H272" s="231">
        <v>0.445</v>
      </c>
      <c r="I272" s="232"/>
      <c r="J272" s="228"/>
      <c r="K272" s="228"/>
      <c r="L272" s="233"/>
      <c r="M272" s="234"/>
      <c r="N272" s="235"/>
      <c r="O272" s="235"/>
      <c r="P272" s="235"/>
      <c r="Q272" s="235"/>
      <c r="R272" s="235"/>
      <c r="S272" s="235"/>
      <c r="T272" s="236"/>
      <c r="AT272" s="237" t="s">
        <v>135</v>
      </c>
      <c r="AU272" s="237" t="s">
        <v>90</v>
      </c>
      <c r="AV272" s="14" t="s">
        <v>90</v>
      </c>
      <c r="AW272" s="14" t="s">
        <v>36</v>
      </c>
      <c r="AX272" s="14" t="s">
        <v>80</v>
      </c>
      <c r="AY272" s="237" t="s">
        <v>125</v>
      </c>
    </row>
    <row r="273" spans="2:51" s="15" customFormat="1" ht="11.25">
      <c r="B273" s="241"/>
      <c r="C273" s="242"/>
      <c r="D273" s="218" t="s">
        <v>135</v>
      </c>
      <c r="E273" s="243" t="s">
        <v>1</v>
      </c>
      <c r="F273" s="244" t="s">
        <v>242</v>
      </c>
      <c r="G273" s="242"/>
      <c r="H273" s="245">
        <v>0.9850000000000001</v>
      </c>
      <c r="I273" s="246"/>
      <c r="J273" s="242"/>
      <c r="K273" s="242"/>
      <c r="L273" s="247"/>
      <c r="M273" s="248"/>
      <c r="N273" s="249"/>
      <c r="O273" s="249"/>
      <c r="P273" s="249"/>
      <c r="Q273" s="249"/>
      <c r="R273" s="249"/>
      <c r="S273" s="249"/>
      <c r="T273" s="250"/>
      <c r="AT273" s="251" t="s">
        <v>135</v>
      </c>
      <c r="AU273" s="251" t="s">
        <v>90</v>
      </c>
      <c r="AV273" s="15" t="s">
        <v>148</v>
      </c>
      <c r="AW273" s="15" t="s">
        <v>36</v>
      </c>
      <c r="AX273" s="15" t="s">
        <v>88</v>
      </c>
      <c r="AY273" s="251" t="s">
        <v>125</v>
      </c>
    </row>
    <row r="274" spans="1:65" s="2" customFormat="1" ht="19.9" customHeight="1">
      <c r="A274" s="34"/>
      <c r="B274" s="35"/>
      <c r="C274" s="203" t="s">
        <v>471</v>
      </c>
      <c r="D274" s="203" t="s">
        <v>128</v>
      </c>
      <c r="E274" s="204" t="s">
        <v>472</v>
      </c>
      <c r="F274" s="205" t="s">
        <v>473</v>
      </c>
      <c r="G274" s="206" t="s">
        <v>378</v>
      </c>
      <c r="H274" s="207">
        <v>5.67</v>
      </c>
      <c r="I274" s="208"/>
      <c r="J274" s="209">
        <f>ROUND(I274*H274,2)</f>
        <v>0</v>
      </c>
      <c r="K274" s="205" t="s">
        <v>132</v>
      </c>
      <c r="L274" s="39"/>
      <c r="M274" s="210" t="s">
        <v>1</v>
      </c>
      <c r="N274" s="211" t="s">
        <v>45</v>
      </c>
      <c r="O274" s="71"/>
      <c r="P274" s="212">
        <f>O274*H274</f>
        <v>0</v>
      </c>
      <c r="Q274" s="212">
        <v>0.00017</v>
      </c>
      <c r="R274" s="212">
        <f>Q274*H274</f>
        <v>0.0009639000000000001</v>
      </c>
      <c r="S274" s="212">
        <v>0</v>
      </c>
      <c r="T274" s="213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214" t="s">
        <v>148</v>
      </c>
      <c r="AT274" s="214" t="s">
        <v>128</v>
      </c>
      <c r="AU274" s="214" t="s">
        <v>90</v>
      </c>
      <c r="AY274" s="17" t="s">
        <v>125</v>
      </c>
      <c r="BE274" s="215">
        <f>IF(N274="základní",J274,0)</f>
        <v>0</v>
      </c>
      <c r="BF274" s="215">
        <f>IF(N274="snížená",J274,0)</f>
        <v>0</v>
      </c>
      <c r="BG274" s="215">
        <f>IF(N274="zákl. přenesená",J274,0)</f>
        <v>0</v>
      </c>
      <c r="BH274" s="215">
        <f>IF(N274="sníž. přenesená",J274,0)</f>
        <v>0</v>
      </c>
      <c r="BI274" s="215">
        <f>IF(N274="nulová",J274,0)</f>
        <v>0</v>
      </c>
      <c r="BJ274" s="17" t="s">
        <v>88</v>
      </c>
      <c r="BK274" s="215">
        <f>ROUND(I274*H274,2)</f>
        <v>0</v>
      </c>
      <c r="BL274" s="17" t="s">
        <v>148</v>
      </c>
      <c r="BM274" s="214" t="s">
        <v>474</v>
      </c>
    </row>
    <row r="275" spans="2:51" s="13" customFormat="1" ht="11.25">
      <c r="B275" s="216"/>
      <c r="C275" s="217"/>
      <c r="D275" s="218" t="s">
        <v>135</v>
      </c>
      <c r="E275" s="219" t="s">
        <v>1</v>
      </c>
      <c r="F275" s="220" t="s">
        <v>467</v>
      </c>
      <c r="G275" s="217"/>
      <c r="H275" s="219" t="s">
        <v>1</v>
      </c>
      <c r="I275" s="221"/>
      <c r="J275" s="217"/>
      <c r="K275" s="217"/>
      <c r="L275" s="222"/>
      <c r="M275" s="223"/>
      <c r="N275" s="224"/>
      <c r="O275" s="224"/>
      <c r="P275" s="224"/>
      <c r="Q275" s="224"/>
      <c r="R275" s="224"/>
      <c r="S275" s="224"/>
      <c r="T275" s="225"/>
      <c r="AT275" s="226" t="s">
        <v>135</v>
      </c>
      <c r="AU275" s="226" t="s">
        <v>90</v>
      </c>
      <c r="AV275" s="13" t="s">
        <v>88</v>
      </c>
      <c r="AW275" s="13" t="s">
        <v>36</v>
      </c>
      <c r="AX275" s="13" t="s">
        <v>80</v>
      </c>
      <c r="AY275" s="226" t="s">
        <v>125</v>
      </c>
    </row>
    <row r="276" spans="2:51" s="14" customFormat="1" ht="11.25">
      <c r="B276" s="227"/>
      <c r="C276" s="228"/>
      <c r="D276" s="218" t="s">
        <v>135</v>
      </c>
      <c r="E276" s="229" t="s">
        <v>1</v>
      </c>
      <c r="F276" s="230" t="s">
        <v>475</v>
      </c>
      <c r="G276" s="228"/>
      <c r="H276" s="231">
        <v>4.4</v>
      </c>
      <c r="I276" s="232"/>
      <c r="J276" s="228"/>
      <c r="K276" s="228"/>
      <c r="L276" s="233"/>
      <c r="M276" s="234"/>
      <c r="N276" s="235"/>
      <c r="O276" s="235"/>
      <c r="P276" s="235"/>
      <c r="Q276" s="235"/>
      <c r="R276" s="235"/>
      <c r="S276" s="235"/>
      <c r="T276" s="236"/>
      <c r="AT276" s="237" t="s">
        <v>135</v>
      </c>
      <c r="AU276" s="237" t="s">
        <v>90</v>
      </c>
      <c r="AV276" s="14" t="s">
        <v>90</v>
      </c>
      <c r="AW276" s="14" t="s">
        <v>36</v>
      </c>
      <c r="AX276" s="14" t="s">
        <v>80</v>
      </c>
      <c r="AY276" s="237" t="s">
        <v>125</v>
      </c>
    </row>
    <row r="277" spans="2:51" s="13" customFormat="1" ht="11.25">
      <c r="B277" s="216"/>
      <c r="C277" s="217"/>
      <c r="D277" s="218" t="s">
        <v>135</v>
      </c>
      <c r="E277" s="219" t="s">
        <v>1</v>
      </c>
      <c r="F277" s="220" t="s">
        <v>476</v>
      </c>
      <c r="G277" s="217"/>
      <c r="H277" s="219" t="s">
        <v>1</v>
      </c>
      <c r="I277" s="221"/>
      <c r="J277" s="217"/>
      <c r="K277" s="217"/>
      <c r="L277" s="222"/>
      <c r="M277" s="223"/>
      <c r="N277" s="224"/>
      <c r="O277" s="224"/>
      <c r="P277" s="224"/>
      <c r="Q277" s="224"/>
      <c r="R277" s="224"/>
      <c r="S277" s="224"/>
      <c r="T277" s="225"/>
      <c r="AT277" s="226" t="s">
        <v>135</v>
      </c>
      <c r="AU277" s="226" t="s">
        <v>90</v>
      </c>
      <c r="AV277" s="13" t="s">
        <v>88</v>
      </c>
      <c r="AW277" s="13" t="s">
        <v>36</v>
      </c>
      <c r="AX277" s="13" t="s">
        <v>80</v>
      </c>
      <c r="AY277" s="226" t="s">
        <v>125</v>
      </c>
    </row>
    <row r="278" spans="2:51" s="14" customFormat="1" ht="11.25">
      <c r="B278" s="227"/>
      <c r="C278" s="228"/>
      <c r="D278" s="218" t="s">
        <v>135</v>
      </c>
      <c r="E278" s="229" t="s">
        <v>1</v>
      </c>
      <c r="F278" s="230" t="s">
        <v>477</v>
      </c>
      <c r="G278" s="228"/>
      <c r="H278" s="231">
        <v>1.27</v>
      </c>
      <c r="I278" s="232"/>
      <c r="J278" s="228"/>
      <c r="K278" s="228"/>
      <c r="L278" s="233"/>
      <c r="M278" s="234"/>
      <c r="N278" s="235"/>
      <c r="O278" s="235"/>
      <c r="P278" s="235"/>
      <c r="Q278" s="235"/>
      <c r="R278" s="235"/>
      <c r="S278" s="235"/>
      <c r="T278" s="236"/>
      <c r="AT278" s="237" t="s">
        <v>135</v>
      </c>
      <c r="AU278" s="237" t="s">
        <v>90</v>
      </c>
      <c r="AV278" s="14" t="s">
        <v>90</v>
      </c>
      <c r="AW278" s="14" t="s">
        <v>36</v>
      </c>
      <c r="AX278" s="14" t="s">
        <v>80</v>
      </c>
      <c r="AY278" s="237" t="s">
        <v>125</v>
      </c>
    </row>
    <row r="279" spans="2:51" s="15" customFormat="1" ht="11.25">
      <c r="B279" s="241"/>
      <c r="C279" s="242"/>
      <c r="D279" s="218" t="s">
        <v>135</v>
      </c>
      <c r="E279" s="243" t="s">
        <v>1</v>
      </c>
      <c r="F279" s="244" t="s">
        <v>242</v>
      </c>
      <c r="G279" s="242"/>
      <c r="H279" s="245">
        <v>5.67</v>
      </c>
      <c r="I279" s="246"/>
      <c r="J279" s="242"/>
      <c r="K279" s="242"/>
      <c r="L279" s="247"/>
      <c r="M279" s="248"/>
      <c r="N279" s="249"/>
      <c r="O279" s="249"/>
      <c r="P279" s="249"/>
      <c r="Q279" s="249"/>
      <c r="R279" s="249"/>
      <c r="S279" s="249"/>
      <c r="T279" s="250"/>
      <c r="AT279" s="251" t="s">
        <v>135</v>
      </c>
      <c r="AU279" s="251" t="s">
        <v>90</v>
      </c>
      <c r="AV279" s="15" t="s">
        <v>148</v>
      </c>
      <c r="AW279" s="15" t="s">
        <v>36</v>
      </c>
      <c r="AX279" s="15" t="s">
        <v>88</v>
      </c>
      <c r="AY279" s="251" t="s">
        <v>125</v>
      </c>
    </row>
    <row r="280" spans="1:65" s="2" customFormat="1" ht="14.45" customHeight="1">
      <c r="A280" s="34"/>
      <c r="B280" s="35"/>
      <c r="C280" s="203" t="s">
        <v>478</v>
      </c>
      <c r="D280" s="203" t="s">
        <v>128</v>
      </c>
      <c r="E280" s="204" t="s">
        <v>479</v>
      </c>
      <c r="F280" s="205" t="s">
        <v>480</v>
      </c>
      <c r="G280" s="206" t="s">
        <v>216</v>
      </c>
      <c r="H280" s="207">
        <v>460</v>
      </c>
      <c r="I280" s="208"/>
      <c r="J280" s="209">
        <f>ROUND(I280*H280,2)</f>
        <v>0</v>
      </c>
      <c r="K280" s="205" t="s">
        <v>132</v>
      </c>
      <c r="L280" s="39"/>
      <c r="M280" s="210" t="s">
        <v>1</v>
      </c>
      <c r="N280" s="211" t="s">
        <v>45</v>
      </c>
      <c r="O280" s="71"/>
      <c r="P280" s="212">
        <f>O280*H280</f>
        <v>0</v>
      </c>
      <c r="Q280" s="212">
        <v>0</v>
      </c>
      <c r="R280" s="212">
        <f>Q280*H280</f>
        <v>0</v>
      </c>
      <c r="S280" s="212">
        <v>0.02</v>
      </c>
      <c r="T280" s="213">
        <f>S280*H280</f>
        <v>9.200000000000001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214" t="s">
        <v>148</v>
      </c>
      <c r="AT280" s="214" t="s">
        <v>128</v>
      </c>
      <c r="AU280" s="214" t="s">
        <v>90</v>
      </c>
      <c r="AY280" s="17" t="s">
        <v>125</v>
      </c>
      <c r="BE280" s="215">
        <f>IF(N280="základní",J280,0)</f>
        <v>0</v>
      </c>
      <c r="BF280" s="215">
        <f>IF(N280="snížená",J280,0)</f>
        <v>0</v>
      </c>
      <c r="BG280" s="215">
        <f>IF(N280="zákl. přenesená",J280,0)</f>
        <v>0</v>
      </c>
      <c r="BH280" s="215">
        <f>IF(N280="sníž. přenesená",J280,0)</f>
        <v>0</v>
      </c>
      <c r="BI280" s="215">
        <f>IF(N280="nulová",J280,0)</f>
        <v>0</v>
      </c>
      <c r="BJ280" s="17" t="s">
        <v>88</v>
      </c>
      <c r="BK280" s="215">
        <f>ROUND(I280*H280,2)</f>
        <v>0</v>
      </c>
      <c r="BL280" s="17" t="s">
        <v>148</v>
      </c>
      <c r="BM280" s="214" t="s">
        <v>481</v>
      </c>
    </row>
    <row r="281" spans="2:51" s="13" customFormat="1" ht="11.25">
      <c r="B281" s="216"/>
      <c r="C281" s="217"/>
      <c r="D281" s="218" t="s">
        <v>135</v>
      </c>
      <c r="E281" s="219" t="s">
        <v>1</v>
      </c>
      <c r="F281" s="220" t="s">
        <v>482</v>
      </c>
      <c r="G281" s="217"/>
      <c r="H281" s="219" t="s">
        <v>1</v>
      </c>
      <c r="I281" s="221"/>
      <c r="J281" s="217"/>
      <c r="K281" s="217"/>
      <c r="L281" s="222"/>
      <c r="M281" s="223"/>
      <c r="N281" s="224"/>
      <c r="O281" s="224"/>
      <c r="P281" s="224"/>
      <c r="Q281" s="224"/>
      <c r="R281" s="224"/>
      <c r="S281" s="224"/>
      <c r="T281" s="225"/>
      <c r="AT281" s="226" t="s">
        <v>135</v>
      </c>
      <c r="AU281" s="226" t="s">
        <v>90</v>
      </c>
      <c r="AV281" s="13" t="s">
        <v>88</v>
      </c>
      <c r="AW281" s="13" t="s">
        <v>36</v>
      </c>
      <c r="AX281" s="13" t="s">
        <v>80</v>
      </c>
      <c r="AY281" s="226" t="s">
        <v>125</v>
      </c>
    </row>
    <row r="282" spans="2:51" s="14" customFormat="1" ht="11.25">
      <c r="B282" s="227"/>
      <c r="C282" s="228"/>
      <c r="D282" s="218" t="s">
        <v>135</v>
      </c>
      <c r="E282" s="229" t="s">
        <v>1</v>
      </c>
      <c r="F282" s="230" t="s">
        <v>483</v>
      </c>
      <c r="G282" s="228"/>
      <c r="H282" s="231">
        <v>300</v>
      </c>
      <c r="I282" s="232"/>
      <c r="J282" s="228"/>
      <c r="K282" s="228"/>
      <c r="L282" s="233"/>
      <c r="M282" s="234"/>
      <c r="N282" s="235"/>
      <c r="O282" s="235"/>
      <c r="P282" s="235"/>
      <c r="Q282" s="235"/>
      <c r="R282" s="235"/>
      <c r="S282" s="235"/>
      <c r="T282" s="236"/>
      <c r="AT282" s="237" t="s">
        <v>135</v>
      </c>
      <c r="AU282" s="237" t="s">
        <v>90</v>
      </c>
      <c r="AV282" s="14" t="s">
        <v>90</v>
      </c>
      <c r="AW282" s="14" t="s">
        <v>36</v>
      </c>
      <c r="AX282" s="14" t="s">
        <v>80</v>
      </c>
      <c r="AY282" s="237" t="s">
        <v>125</v>
      </c>
    </row>
    <row r="283" spans="2:51" s="13" customFormat="1" ht="11.25">
      <c r="B283" s="216"/>
      <c r="C283" s="217"/>
      <c r="D283" s="218" t="s">
        <v>135</v>
      </c>
      <c r="E283" s="219" t="s">
        <v>1</v>
      </c>
      <c r="F283" s="220" t="s">
        <v>484</v>
      </c>
      <c r="G283" s="217"/>
      <c r="H283" s="219" t="s">
        <v>1</v>
      </c>
      <c r="I283" s="221"/>
      <c r="J283" s="217"/>
      <c r="K283" s="217"/>
      <c r="L283" s="222"/>
      <c r="M283" s="223"/>
      <c r="N283" s="224"/>
      <c r="O283" s="224"/>
      <c r="P283" s="224"/>
      <c r="Q283" s="224"/>
      <c r="R283" s="224"/>
      <c r="S283" s="224"/>
      <c r="T283" s="225"/>
      <c r="AT283" s="226" t="s">
        <v>135</v>
      </c>
      <c r="AU283" s="226" t="s">
        <v>90</v>
      </c>
      <c r="AV283" s="13" t="s">
        <v>88</v>
      </c>
      <c r="AW283" s="13" t="s">
        <v>36</v>
      </c>
      <c r="AX283" s="13" t="s">
        <v>80</v>
      </c>
      <c r="AY283" s="226" t="s">
        <v>125</v>
      </c>
    </row>
    <row r="284" spans="2:51" s="14" customFormat="1" ht="11.25">
      <c r="B284" s="227"/>
      <c r="C284" s="228"/>
      <c r="D284" s="218" t="s">
        <v>135</v>
      </c>
      <c r="E284" s="229" t="s">
        <v>1</v>
      </c>
      <c r="F284" s="230" t="s">
        <v>485</v>
      </c>
      <c r="G284" s="228"/>
      <c r="H284" s="231">
        <v>160</v>
      </c>
      <c r="I284" s="232"/>
      <c r="J284" s="228"/>
      <c r="K284" s="228"/>
      <c r="L284" s="233"/>
      <c r="M284" s="234"/>
      <c r="N284" s="235"/>
      <c r="O284" s="235"/>
      <c r="P284" s="235"/>
      <c r="Q284" s="235"/>
      <c r="R284" s="235"/>
      <c r="S284" s="235"/>
      <c r="T284" s="236"/>
      <c r="AT284" s="237" t="s">
        <v>135</v>
      </c>
      <c r="AU284" s="237" t="s">
        <v>90</v>
      </c>
      <c r="AV284" s="14" t="s">
        <v>90</v>
      </c>
      <c r="AW284" s="14" t="s">
        <v>36</v>
      </c>
      <c r="AX284" s="14" t="s">
        <v>80</v>
      </c>
      <c r="AY284" s="237" t="s">
        <v>125</v>
      </c>
    </row>
    <row r="285" spans="2:51" s="15" customFormat="1" ht="11.25">
      <c r="B285" s="241"/>
      <c r="C285" s="242"/>
      <c r="D285" s="218" t="s">
        <v>135</v>
      </c>
      <c r="E285" s="243" t="s">
        <v>1</v>
      </c>
      <c r="F285" s="244" t="s">
        <v>242</v>
      </c>
      <c r="G285" s="242"/>
      <c r="H285" s="245">
        <v>460</v>
      </c>
      <c r="I285" s="246"/>
      <c r="J285" s="242"/>
      <c r="K285" s="242"/>
      <c r="L285" s="247"/>
      <c r="M285" s="248"/>
      <c r="N285" s="249"/>
      <c r="O285" s="249"/>
      <c r="P285" s="249"/>
      <c r="Q285" s="249"/>
      <c r="R285" s="249"/>
      <c r="S285" s="249"/>
      <c r="T285" s="250"/>
      <c r="AT285" s="251" t="s">
        <v>135</v>
      </c>
      <c r="AU285" s="251" t="s">
        <v>90</v>
      </c>
      <c r="AV285" s="15" t="s">
        <v>148</v>
      </c>
      <c r="AW285" s="15" t="s">
        <v>36</v>
      </c>
      <c r="AX285" s="15" t="s">
        <v>88</v>
      </c>
      <c r="AY285" s="251" t="s">
        <v>125</v>
      </c>
    </row>
    <row r="286" spans="1:65" s="2" customFormat="1" ht="19.9" customHeight="1">
      <c r="A286" s="34"/>
      <c r="B286" s="35"/>
      <c r="C286" s="203" t="s">
        <v>486</v>
      </c>
      <c r="D286" s="203" t="s">
        <v>128</v>
      </c>
      <c r="E286" s="204" t="s">
        <v>487</v>
      </c>
      <c r="F286" s="205" t="s">
        <v>488</v>
      </c>
      <c r="G286" s="206" t="s">
        <v>231</v>
      </c>
      <c r="H286" s="207">
        <v>5.32</v>
      </c>
      <c r="I286" s="208"/>
      <c r="J286" s="209">
        <f>ROUND(I286*H286,2)</f>
        <v>0</v>
      </c>
      <c r="K286" s="205" t="s">
        <v>132</v>
      </c>
      <c r="L286" s="39"/>
      <c r="M286" s="210" t="s">
        <v>1</v>
      </c>
      <c r="N286" s="211" t="s">
        <v>45</v>
      </c>
      <c r="O286" s="71"/>
      <c r="P286" s="212">
        <f>O286*H286</f>
        <v>0</v>
      </c>
      <c r="Q286" s="212">
        <v>0</v>
      </c>
      <c r="R286" s="212">
        <f>Q286*H286</f>
        <v>0</v>
      </c>
      <c r="S286" s="212">
        <v>0.001</v>
      </c>
      <c r="T286" s="213">
        <f>S286*H286</f>
        <v>0.00532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214" t="s">
        <v>148</v>
      </c>
      <c r="AT286" s="214" t="s">
        <v>128</v>
      </c>
      <c r="AU286" s="214" t="s">
        <v>90</v>
      </c>
      <c r="AY286" s="17" t="s">
        <v>125</v>
      </c>
      <c r="BE286" s="215">
        <f>IF(N286="základní",J286,0)</f>
        <v>0</v>
      </c>
      <c r="BF286" s="215">
        <f>IF(N286="snížená",J286,0)</f>
        <v>0</v>
      </c>
      <c r="BG286" s="215">
        <f>IF(N286="zákl. přenesená",J286,0)</f>
        <v>0</v>
      </c>
      <c r="BH286" s="215">
        <f>IF(N286="sníž. přenesená",J286,0)</f>
        <v>0</v>
      </c>
      <c r="BI286" s="215">
        <f>IF(N286="nulová",J286,0)</f>
        <v>0</v>
      </c>
      <c r="BJ286" s="17" t="s">
        <v>88</v>
      </c>
      <c r="BK286" s="215">
        <f>ROUND(I286*H286,2)</f>
        <v>0</v>
      </c>
      <c r="BL286" s="17" t="s">
        <v>148</v>
      </c>
      <c r="BM286" s="214" t="s">
        <v>489</v>
      </c>
    </row>
    <row r="287" spans="2:51" s="13" customFormat="1" ht="22.5">
      <c r="B287" s="216"/>
      <c r="C287" s="217"/>
      <c r="D287" s="218" t="s">
        <v>135</v>
      </c>
      <c r="E287" s="219" t="s">
        <v>1</v>
      </c>
      <c r="F287" s="220" t="s">
        <v>490</v>
      </c>
      <c r="G287" s="217"/>
      <c r="H287" s="219" t="s">
        <v>1</v>
      </c>
      <c r="I287" s="221"/>
      <c r="J287" s="217"/>
      <c r="K287" s="217"/>
      <c r="L287" s="222"/>
      <c r="M287" s="223"/>
      <c r="N287" s="224"/>
      <c r="O287" s="224"/>
      <c r="P287" s="224"/>
      <c r="Q287" s="224"/>
      <c r="R287" s="224"/>
      <c r="S287" s="224"/>
      <c r="T287" s="225"/>
      <c r="AT287" s="226" t="s">
        <v>135</v>
      </c>
      <c r="AU287" s="226" t="s">
        <v>90</v>
      </c>
      <c r="AV287" s="13" t="s">
        <v>88</v>
      </c>
      <c r="AW287" s="13" t="s">
        <v>36</v>
      </c>
      <c r="AX287" s="13" t="s">
        <v>80</v>
      </c>
      <c r="AY287" s="226" t="s">
        <v>125</v>
      </c>
    </row>
    <row r="288" spans="2:51" s="13" customFormat="1" ht="11.25">
      <c r="B288" s="216"/>
      <c r="C288" s="217"/>
      <c r="D288" s="218" t="s">
        <v>135</v>
      </c>
      <c r="E288" s="219" t="s">
        <v>1</v>
      </c>
      <c r="F288" s="220" t="s">
        <v>491</v>
      </c>
      <c r="G288" s="217"/>
      <c r="H288" s="219" t="s">
        <v>1</v>
      </c>
      <c r="I288" s="221"/>
      <c r="J288" s="217"/>
      <c r="K288" s="217"/>
      <c r="L288" s="222"/>
      <c r="M288" s="223"/>
      <c r="N288" s="224"/>
      <c r="O288" s="224"/>
      <c r="P288" s="224"/>
      <c r="Q288" s="224"/>
      <c r="R288" s="224"/>
      <c r="S288" s="224"/>
      <c r="T288" s="225"/>
      <c r="AT288" s="226" t="s">
        <v>135</v>
      </c>
      <c r="AU288" s="226" t="s">
        <v>90</v>
      </c>
      <c r="AV288" s="13" t="s">
        <v>88</v>
      </c>
      <c r="AW288" s="13" t="s">
        <v>36</v>
      </c>
      <c r="AX288" s="13" t="s">
        <v>80</v>
      </c>
      <c r="AY288" s="226" t="s">
        <v>125</v>
      </c>
    </row>
    <row r="289" spans="2:51" s="14" customFormat="1" ht="11.25">
      <c r="B289" s="227"/>
      <c r="C289" s="228"/>
      <c r="D289" s="218" t="s">
        <v>135</v>
      </c>
      <c r="E289" s="229" t="s">
        <v>1</v>
      </c>
      <c r="F289" s="230" t="s">
        <v>492</v>
      </c>
      <c r="G289" s="228"/>
      <c r="H289" s="231">
        <v>5.32</v>
      </c>
      <c r="I289" s="232"/>
      <c r="J289" s="228"/>
      <c r="K289" s="228"/>
      <c r="L289" s="233"/>
      <c r="M289" s="234"/>
      <c r="N289" s="235"/>
      <c r="O289" s="235"/>
      <c r="P289" s="235"/>
      <c r="Q289" s="235"/>
      <c r="R289" s="235"/>
      <c r="S289" s="235"/>
      <c r="T289" s="236"/>
      <c r="AT289" s="237" t="s">
        <v>135</v>
      </c>
      <c r="AU289" s="237" t="s">
        <v>90</v>
      </c>
      <c r="AV289" s="14" t="s">
        <v>90</v>
      </c>
      <c r="AW289" s="14" t="s">
        <v>36</v>
      </c>
      <c r="AX289" s="14" t="s">
        <v>88</v>
      </c>
      <c r="AY289" s="237" t="s">
        <v>125</v>
      </c>
    </row>
    <row r="290" spans="1:65" s="2" customFormat="1" ht="14.45" customHeight="1">
      <c r="A290" s="34"/>
      <c r="B290" s="35"/>
      <c r="C290" s="203" t="s">
        <v>493</v>
      </c>
      <c r="D290" s="203" t="s">
        <v>128</v>
      </c>
      <c r="E290" s="204" t="s">
        <v>494</v>
      </c>
      <c r="F290" s="205" t="s">
        <v>495</v>
      </c>
      <c r="G290" s="206" t="s">
        <v>231</v>
      </c>
      <c r="H290" s="207">
        <v>1.758</v>
      </c>
      <c r="I290" s="208"/>
      <c r="J290" s="209">
        <f>ROUND(I290*H290,2)</f>
        <v>0</v>
      </c>
      <c r="K290" s="205" t="s">
        <v>132</v>
      </c>
      <c r="L290" s="39"/>
      <c r="M290" s="210" t="s">
        <v>1</v>
      </c>
      <c r="N290" s="211" t="s">
        <v>45</v>
      </c>
      <c r="O290" s="71"/>
      <c r="P290" s="212">
        <f>O290*H290</f>
        <v>0</v>
      </c>
      <c r="Q290" s="212">
        <v>0.12171</v>
      </c>
      <c r="R290" s="212">
        <f>Q290*H290</f>
        <v>0.21396618</v>
      </c>
      <c r="S290" s="212">
        <v>2.4</v>
      </c>
      <c r="T290" s="213">
        <f>S290*H290</f>
        <v>4.2192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214" t="s">
        <v>148</v>
      </c>
      <c r="AT290" s="214" t="s">
        <v>128</v>
      </c>
      <c r="AU290" s="214" t="s">
        <v>90</v>
      </c>
      <c r="AY290" s="17" t="s">
        <v>125</v>
      </c>
      <c r="BE290" s="215">
        <f>IF(N290="základní",J290,0)</f>
        <v>0</v>
      </c>
      <c r="BF290" s="215">
        <f>IF(N290="snížená",J290,0)</f>
        <v>0</v>
      </c>
      <c r="BG290" s="215">
        <f>IF(N290="zákl. přenesená",J290,0)</f>
        <v>0</v>
      </c>
      <c r="BH290" s="215">
        <f>IF(N290="sníž. přenesená",J290,0)</f>
        <v>0</v>
      </c>
      <c r="BI290" s="215">
        <f>IF(N290="nulová",J290,0)</f>
        <v>0</v>
      </c>
      <c r="BJ290" s="17" t="s">
        <v>88</v>
      </c>
      <c r="BK290" s="215">
        <f>ROUND(I290*H290,2)</f>
        <v>0</v>
      </c>
      <c r="BL290" s="17" t="s">
        <v>148</v>
      </c>
      <c r="BM290" s="214" t="s">
        <v>496</v>
      </c>
    </row>
    <row r="291" spans="2:51" s="13" customFormat="1" ht="22.5">
      <c r="B291" s="216"/>
      <c r="C291" s="217"/>
      <c r="D291" s="218" t="s">
        <v>135</v>
      </c>
      <c r="E291" s="219" t="s">
        <v>1</v>
      </c>
      <c r="F291" s="220" t="s">
        <v>497</v>
      </c>
      <c r="G291" s="217"/>
      <c r="H291" s="219" t="s">
        <v>1</v>
      </c>
      <c r="I291" s="221"/>
      <c r="J291" s="217"/>
      <c r="K291" s="217"/>
      <c r="L291" s="222"/>
      <c r="M291" s="223"/>
      <c r="N291" s="224"/>
      <c r="O291" s="224"/>
      <c r="P291" s="224"/>
      <c r="Q291" s="224"/>
      <c r="R291" s="224"/>
      <c r="S291" s="224"/>
      <c r="T291" s="225"/>
      <c r="AT291" s="226" t="s">
        <v>135</v>
      </c>
      <c r="AU291" s="226" t="s">
        <v>90</v>
      </c>
      <c r="AV291" s="13" t="s">
        <v>88</v>
      </c>
      <c r="AW291" s="13" t="s">
        <v>36</v>
      </c>
      <c r="AX291" s="13" t="s">
        <v>80</v>
      </c>
      <c r="AY291" s="226" t="s">
        <v>125</v>
      </c>
    </row>
    <row r="292" spans="2:51" s="14" customFormat="1" ht="11.25">
      <c r="B292" s="227"/>
      <c r="C292" s="228"/>
      <c r="D292" s="218" t="s">
        <v>135</v>
      </c>
      <c r="E292" s="229" t="s">
        <v>1</v>
      </c>
      <c r="F292" s="230" t="s">
        <v>498</v>
      </c>
      <c r="G292" s="228"/>
      <c r="H292" s="231">
        <v>1.65</v>
      </c>
      <c r="I292" s="232"/>
      <c r="J292" s="228"/>
      <c r="K292" s="228"/>
      <c r="L292" s="233"/>
      <c r="M292" s="234"/>
      <c r="N292" s="235"/>
      <c r="O292" s="235"/>
      <c r="P292" s="235"/>
      <c r="Q292" s="235"/>
      <c r="R292" s="235"/>
      <c r="S292" s="235"/>
      <c r="T292" s="236"/>
      <c r="AT292" s="237" t="s">
        <v>135</v>
      </c>
      <c r="AU292" s="237" t="s">
        <v>90</v>
      </c>
      <c r="AV292" s="14" t="s">
        <v>90</v>
      </c>
      <c r="AW292" s="14" t="s">
        <v>36</v>
      </c>
      <c r="AX292" s="14" t="s">
        <v>80</v>
      </c>
      <c r="AY292" s="237" t="s">
        <v>125</v>
      </c>
    </row>
    <row r="293" spans="2:51" s="13" customFormat="1" ht="22.5">
      <c r="B293" s="216"/>
      <c r="C293" s="217"/>
      <c r="D293" s="218" t="s">
        <v>135</v>
      </c>
      <c r="E293" s="219" t="s">
        <v>1</v>
      </c>
      <c r="F293" s="220" t="s">
        <v>499</v>
      </c>
      <c r="G293" s="217"/>
      <c r="H293" s="219" t="s">
        <v>1</v>
      </c>
      <c r="I293" s="221"/>
      <c r="J293" s="217"/>
      <c r="K293" s="217"/>
      <c r="L293" s="222"/>
      <c r="M293" s="223"/>
      <c r="N293" s="224"/>
      <c r="O293" s="224"/>
      <c r="P293" s="224"/>
      <c r="Q293" s="224"/>
      <c r="R293" s="224"/>
      <c r="S293" s="224"/>
      <c r="T293" s="225"/>
      <c r="AT293" s="226" t="s">
        <v>135</v>
      </c>
      <c r="AU293" s="226" t="s">
        <v>90</v>
      </c>
      <c r="AV293" s="13" t="s">
        <v>88</v>
      </c>
      <c r="AW293" s="13" t="s">
        <v>36</v>
      </c>
      <c r="AX293" s="13" t="s">
        <v>80</v>
      </c>
      <c r="AY293" s="226" t="s">
        <v>125</v>
      </c>
    </row>
    <row r="294" spans="2:51" s="14" customFormat="1" ht="11.25">
      <c r="B294" s="227"/>
      <c r="C294" s="228"/>
      <c r="D294" s="218" t="s">
        <v>135</v>
      </c>
      <c r="E294" s="229" t="s">
        <v>1</v>
      </c>
      <c r="F294" s="230" t="s">
        <v>500</v>
      </c>
      <c r="G294" s="228"/>
      <c r="H294" s="231">
        <v>0.108</v>
      </c>
      <c r="I294" s="232"/>
      <c r="J294" s="228"/>
      <c r="K294" s="228"/>
      <c r="L294" s="233"/>
      <c r="M294" s="234"/>
      <c r="N294" s="235"/>
      <c r="O294" s="235"/>
      <c r="P294" s="235"/>
      <c r="Q294" s="235"/>
      <c r="R294" s="235"/>
      <c r="S294" s="235"/>
      <c r="T294" s="236"/>
      <c r="AT294" s="237" t="s">
        <v>135</v>
      </c>
      <c r="AU294" s="237" t="s">
        <v>90</v>
      </c>
      <c r="AV294" s="14" t="s">
        <v>90</v>
      </c>
      <c r="AW294" s="14" t="s">
        <v>36</v>
      </c>
      <c r="AX294" s="14" t="s">
        <v>80</v>
      </c>
      <c r="AY294" s="237" t="s">
        <v>125</v>
      </c>
    </row>
    <row r="295" spans="2:51" s="15" customFormat="1" ht="11.25">
      <c r="B295" s="241"/>
      <c r="C295" s="242"/>
      <c r="D295" s="218" t="s">
        <v>135</v>
      </c>
      <c r="E295" s="243" t="s">
        <v>1</v>
      </c>
      <c r="F295" s="244" t="s">
        <v>242</v>
      </c>
      <c r="G295" s="242"/>
      <c r="H295" s="245">
        <v>1.758</v>
      </c>
      <c r="I295" s="246"/>
      <c r="J295" s="242"/>
      <c r="K295" s="242"/>
      <c r="L295" s="247"/>
      <c r="M295" s="248"/>
      <c r="N295" s="249"/>
      <c r="O295" s="249"/>
      <c r="P295" s="249"/>
      <c r="Q295" s="249"/>
      <c r="R295" s="249"/>
      <c r="S295" s="249"/>
      <c r="T295" s="250"/>
      <c r="AT295" s="251" t="s">
        <v>135</v>
      </c>
      <c r="AU295" s="251" t="s">
        <v>90</v>
      </c>
      <c r="AV295" s="15" t="s">
        <v>148</v>
      </c>
      <c r="AW295" s="15" t="s">
        <v>36</v>
      </c>
      <c r="AX295" s="15" t="s">
        <v>88</v>
      </c>
      <c r="AY295" s="251" t="s">
        <v>125</v>
      </c>
    </row>
    <row r="296" spans="1:65" s="2" customFormat="1" ht="30" customHeight="1">
      <c r="A296" s="34"/>
      <c r="B296" s="35"/>
      <c r="C296" s="203" t="s">
        <v>501</v>
      </c>
      <c r="D296" s="203" t="s">
        <v>128</v>
      </c>
      <c r="E296" s="204" t="s">
        <v>502</v>
      </c>
      <c r="F296" s="205" t="s">
        <v>503</v>
      </c>
      <c r="G296" s="206" t="s">
        <v>378</v>
      </c>
      <c r="H296" s="207">
        <v>24</v>
      </c>
      <c r="I296" s="208"/>
      <c r="J296" s="209">
        <f>ROUND(I296*H296,2)</f>
        <v>0</v>
      </c>
      <c r="K296" s="205" t="s">
        <v>132</v>
      </c>
      <c r="L296" s="39"/>
      <c r="M296" s="210" t="s">
        <v>1</v>
      </c>
      <c r="N296" s="211" t="s">
        <v>45</v>
      </c>
      <c r="O296" s="71"/>
      <c r="P296" s="212">
        <f>O296*H296</f>
        <v>0</v>
      </c>
      <c r="Q296" s="212">
        <v>0</v>
      </c>
      <c r="R296" s="212">
        <f>Q296*H296</f>
        <v>0</v>
      </c>
      <c r="S296" s="212">
        <v>0.025</v>
      </c>
      <c r="T296" s="213">
        <f>S296*H296</f>
        <v>0.6000000000000001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214" t="s">
        <v>148</v>
      </c>
      <c r="AT296" s="214" t="s">
        <v>128</v>
      </c>
      <c r="AU296" s="214" t="s">
        <v>90</v>
      </c>
      <c r="AY296" s="17" t="s">
        <v>125</v>
      </c>
      <c r="BE296" s="215">
        <f>IF(N296="základní",J296,0)</f>
        <v>0</v>
      </c>
      <c r="BF296" s="215">
        <f>IF(N296="snížená",J296,0)</f>
        <v>0</v>
      </c>
      <c r="BG296" s="215">
        <f>IF(N296="zákl. přenesená",J296,0)</f>
        <v>0</v>
      </c>
      <c r="BH296" s="215">
        <f>IF(N296="sníž. přenesená",J296,0)</f>
        <v>0</v>
      </c>
      <c r="BI296" s="215">
        <f>IF(N296="nulová",J296,0)</f>
        <v>0</v>
      </c>
      <c r="BJ296" s="17" t="s">
        <v>88</v>
      </c>
      <c r="BK296" s="215">
        <f>ROUND(I296*H296,2)</f>
        <v>0</v>
      </c>
      <c r="BL296" s="17" t="s">
        <v>148</v>
      </c>
      <c r="BM296" s="214" t="s">
        <v>504</v>
      </c>
    </row>
    <row r="297" spans="2:51" s="13" customFormat="1" ht="11.25">
      <c r="B297" s="216"/>
      <c r="C297" s="217"/>
      <c r="D297" s="218" t="s">
        <v>135</v>
      </c>
      <c r="E297" s="219" t="s">
        <v>1</v>
      </c>
      <c r="F297" s="220" t="s">
        <v>505</v>
      </c>
      <c r="G297" s="217"/>
      <c r="H297" s="219" t="s">
        <v>1</v>
      </c>
      <c r="I297" s="221"/>
      <c r="J297" s="217"/>
      <c r="K297" s="217"/>
      <c r="L297" s="222"/>
      <c r="M297" s="223"/>
      <c r="N297" s="224"/>
      <c r="O297" s="224"/>
      <c r="P297" s="224"/>
      <c r="Q297" s="224"/>
      <c r="R297" s="224"/>
      <c r="S297" s="224"/>
      <c r="T297" s="225"/>
      <c r="AT297" s="226" t="s">
        <v>135</v>
      </c>
      <c r="AU297" s="226" t="s">
        <v>90</v>
      </c>
      <c r="AV297" s="13" t="s">
        <v>88</v>
      </c>
      <c r="AW297" s="13" t="s">
        <v>36</v>
      </c>
      <c r="AX297" s="13" t="s">
        <v>80</v>
      </c>
      <c r="AY297" s="226" t="s">
        <v>125</v>
      </c>
    </row>
    <row r="298" spans="2:51" s="13" customFormat="1" ht="11.25">
      <c r="B298" s="216"/>
      <c r="C298" s="217"/>
      <c r="D298" s="218" t="s">
        <v>135</v>
      </c>
      <c r="E298" s="219" t="s">
        <v>1</v>
      </c>
      <c r="F298" s="220" t="s">
        <v>506</v>
      </c>
      <c r="G298" s="217"/>
      <c r="H298" s="219" t="s">
        <v>1</v>
      </c>
      <c r="I298" s="221"/>
      <c r="J298" s="217"/>
      <c r="K298" s="217"/>
      <c r="L298" s="222"/>
      <c r="M298" s="223"/>
      <c r="N298" s="224"/>
      <c r="O298" s="224"/>
      <c r="P298" s="224"/>
      <c r="Q298" s="224"/>
      <c r="R298" s="224"/>
      <c r="S298" s="224"/>
      <c r="T298" s="225"/>
      <c r="AT298" s="226" t="s">
        <v>135</v>
      </c>
      <c r="AU298" s="226" t="s">
        <v>90</v>
      </c>
      <c r="AV298" s="13" t="s">
        <v>88</v>
      </c>
      <c r="AW298" s="13" t="s">
        <v>36</v>
      </c>
      <c r="AX298" s="13" t="s">
        <v>80</v>
      </c>
      <c r="AY298" s="226" t="s">
        <v>125</v>
      </c>
    </row>
    <row r="299" spans="2:51" s="14" customFormat="1" ht="11.25">
      <c r="B299" s="227"/>
      <c r="C299" s="228"/>
      <c r="D299" s="218" t="s">
        <v>135</v>
      </c>
      <c r="E299" s="229" t="s">
        <v>1</v>
      </c>
      <c r="F299" s="230" t="s">
        <v>507</v>
      </c>
      <c r="G299" s="228"/>
      <c r="H299" s="231">
        <v>24</v>
      </c>
      <c r="I299" s="232"/>
      <c r="J299" s="228"/>
      <c r="K299" s="228"/>
      <c r="L299" s="233"/>
      <c r="M299" s="234"/>
      <c r="N299" s="235"/>
      <c r="O299" s="235"/>
      <c r="P299" s="235"/>
      <c r="Q299" s="235"/>
      <c r="R299" s="235"/>
      <c r="S299" s="235"/>
      <c r="T299" s="236"/>
      <c r="AT299" s="237" t="s">
        <v>135</v>
      </c>
      <c r="AU299" s="237" t="s">
        <v>90</v>
      </c>
      <c r="AV299" s="14" t="s">
        <v>90</v>
      </c>
      <c r="AW299" s="14" t="s">
        <v>36</v>
      </c>
      <c r="AX299" s="14" t="s">
        <v>88</v>
      </c>
      <c r="AY299" s="237" t="s">
        <v>125</v>
      </c>
    </row>
    <row r="300" spans="1:65" s="2" customFormat="1" ht="19.9" customHeight="1">
      <c r="A300" s="34"/>
      <c r="B300" s="35"/>
      <c r="C300" s="203" t="s">
        <v>508</v>
      </c>
      <c r="D300" s="203" t="s">
        <v>128</v>
      </c>
      <c r="E300" s="204" t="s">
        <v>509</v>
      </c>
      <c r="F300" s="205" t="s">
        <v>510</v>
      </c>
      <c r="G300" s="206" t="s">
        <v>216</v>
      </c>
      <c r="H300" s="207">
        <v>21.52</v>
      </c>
      <c r="I300" s="208"/>
      <c r="J300" s="209">
        <f>ROUND(I300*H300,2)</f>
        <v>0</v>
      </c>
      <c r="K300" s="205" t="s">
        <v>132</v>
      </c>
      <c r="L300" s="39"/>
      <c r="M300" s="210" t="s">
        <v>1</v>
      </c>
      <c r="N300" s="211" t="s">
        <v>45</v>
      </c>
      <c r="O300" s="71"/>
      <c r="P300" s="212">
        <f>O300*H300</f>
        <v>0</v>
      </c>
      <c r="Q300" s="212">
        <v>0</v>
      </c>
      <c r="R300" s="212">
        <f>Q300*H300</f>
        <v>0</v>
      </c>
      <c r="S300" s="212">
        <v>0.029</v>
      </c>
      <c r="T300" s="213">
        <f>S300*H300</f>
        <v>0.62408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214" t="s">
        <v>148</v>
      </c>
      <c r="AT300" s="214" t="s">
        <v>128</v>
      </c>
      <c r="AU300" s="214" t="s">
        <v>90</v>
      </c>
      <c r="AY300" s="17" t="s">
        <v>125</v>
      </c>
      <c r="BE300" s="215">
        <f>IF(N300="základní",J300,0)</f>
        <v>0</v>
      </c>
      <c r="BF300" s="215">
        <f>IF(N300="snížená",J300,0)</f>
        <v>0</v>
      </c>
      <c r="BG300" s="215">
        <f>IF(N300="zákl. přenesená",J300,0)</f>
        <v>0</v>
      </c>
      <c r="BH300" s="215">
        <f>IF(N300="sníž. přenesená",J300,0)</f>
        <v>0</v>
      </c>
      <c r="BI300" s="215">
        <f>IF(N300="nulová",J300,0)</f>
        <v>0</v>
      </c>
      <c r="BJ300" s="17" t="s">
        <v>88</v>
      </c>
      <c r="BK300" s="215">
        <f>ROUND(I300*H300,2)</f>
        <v>0</v>
      </c>
      <c r="BL300" s="17" t="s">
        <v>148</v>
      </c>
      <c r="BM300" s="214" t="s">
        <v>511</v>
      </c>
    </row>
    <row r="301" spans="2:51" s="13" customFormat="1" ht="22.5">
      <c r="B301" s="216"/>
      <c r="C301" s="217"/>
      <c r="D301" s="218" t="s">
        <v>135</v>
      </c>
      <c r="E301" s="219" t="s">
        <v>1</v>
      </c>
      <c r="F301" s="220" t="s">
        <v>512</v>
      </c>
      <c r="G301" s="217"/>
      <c r="H301" s="219" t="s">
        <v>1</v>
      </c>
      <c r="I301" s="221"/>
      <c r="J301" s="217"/>
      <c r="K301" s="217"/>
      <c r="L301" s="222"/>
      <c r="M301" s="223"/>
      <c r="N301" s="224"/>
      <c r="O301" s="224"/>
      <c r="P301" s="224"/>
      <c r="Q301" s="224"/>
      <c r="R301" s="224"/>
      <c r="S301" s="224"/>
      <c r="T301" s="225"/>
      <c r="AT301" s="226" t="s">
        <v>135</v>
      </c>
      <c r="AU301" s="226" t="s">
        <v>90</v>
      </c>
      <c r="AV301" s="13" t="s">
        <v>88</v>
      </c>
      <c r="AW301" s="13" t="s">
        <v>36</v>
      </c>
      <c r="AX301" s="13" t="s">
        <v>80</v>
      </c>
      <c r="AY301" s="226" t="s">
        <v>125</v>
      </c>
    </row>
    <row r="302" spans="2:51" s="14" customFormat="1" ht="11.25">
      <c r="B302" s="227"/>
      <c r="C302" s="228"/>
      <c r="D302" s="218" t="s">
        <v>135</v>
      </c>
      <c r="E302" s="229" t="s">
        <v>1</v>
      </c>
      <c r="F302" s="230" t="s">
        <v>513</v>
      </c>
      <c r="G302" s="228"/>
      <c r="H302" s="231">
        <v>18.4</v>
      </c>
      <c r="I302" s="232"/>
      <c r="J302" s="228"/>
      <c r="K302" s="228"/>
      <c r="L302" s="233"/>
      <c r="M302" s="234"/>
      <c r="N302" s="235"/>
      <c r="O302" s="235"/>
      <c r="P302" s="235"/>
      <c r="Q302" s="235"/>
      <c r="R302" s="235"/>
      <c r="S302" s="235"/>
      <c r="T302" s="236"/>
      <c r="AT302" s="237" t="s">
        <v>135</v>
      </c>
      <c r="AU302" s="237" t="s">
        <v>90</v>
      </c>
      <c r="AV302" s="14" t="s">
        <v>90</v>
      </c>
      <c r="AW302" s="14" t="s">
        <v>36</v>
      </c>
      <c r="AX302" s="14" t="s">
        <v>80</v>
      </c>
      <c r="AY302" s="237" t="s">
        <v>125</v>
      </c>
    </row>
    <row r="303" spans="2:51" s="13" customFormat="1" ht="11.25">
      <c r="B303" s="216"/>
      <c r="C303" s="217"/>
      <c r="D303" s="218" t="s">
        <v>135</v>
      </c>
      <c r="E303" s="219" t="s">
        <v>1</v>
      </c>
      <c r="F303" s="220" t="s">
        <v>514</v>
      </c>
      <c r="G303" s="217"/>
      <c r="H303" s="219" t="s">
        <v>1</v>
      </c>
      <c r="I303" s="221"/>
      <c r="J303" s="217"/>
      <c r="K303" s="217"/>
      <c r="L303" s="222"/>
      <c r="M303" s="223"/>
      <c r="N303" s="224"/>
      <c r="O303" s="224"/>
      <c r="P303" s="224"/>
      <c r="Q303" s="224"/>
      <c r="R303" s="224"/>
      <c r="S303" s="224"/>
      <c r="T303" s="225"/>
      <c r="AT303" s="226" t="s">
        <v>135</v>
      </c>
      <c r="AU303" s="226" t="s">
        <v>90</v>
      </c>
      <c r="AV303" s="13" t="s">
        <v>88</v>
      </c>
      <c r="AW303" s="13" t="s">
        <v>36</v>
      </c>
      <c r="AX303" s="13" t="s">
        <v>80</v>
      </c>
      <c r="AY303" s="226" t="s">
        <v>125</v>
      </c>
    </row>
    <row r="304" spans="2:51" s="14" customFormat="1" ht="11.25">
      <c r="B304" s="227"/>
      <c r="C304" s="228"/>
      <c r="D304" s="218" t="s">
        <v>135</v>
      </c>
      <c r="E304" s="229" t="s">
        <v>1</v>
      </c>
      <c r="F304" s="230" t="s">
        <v>515</v>
      </c>
      <c r="G304" s="228"/>
      <c r="H304" s="231">
        <v>3.12</v>
      </c>
      <c r="I304" s="232"/>
      <c r="J304" s="228"/>
      <c r="K304" s="228"/>
      <c r="L304" s="233"/>
      <c r="M304" s="234"/>
      <c r="N304" s="235"/>
      <c r="O304" s="235"/>
      <c r="P304" s="235"/>
      <c r="Q304" s="235"/>
      <c r="R304" s="235"/>
      <c r="S304" s="235"/>
      <c r="T304" s="236"/>
      <c r="AT304" s="237" t="s">
        <v>135</v>
      </c>
      <c r="AU304" s="237" t="s">
        <v>90</v>
      </c>
      <c r="AV304" s="14" t="s">
        <v>90</v>
      </c>
      <c r="AW304" s="14" t="s">
        <v>36</v>
      </c>
      <c r="AX304" s="14" t="s">
        <v>80</v>
      </c>
      <c r="AY304" s="237" t="s">
        <v>125</v>
      </c>
    </row>
    <row r="305" spans="2:51" s="15" customFormat="1" ht="11.25">
      <c r="B305" s="241"/>
      <c r="C305" s="242"/>
      <c r="D305" s="218" t="s">
        <v>135</v>
      </c>
      <c r="E305" s="243" t="s">
        <v>1</v>
      </c>
      <c r="F305" s="244" t="s">
        <v>242</v>
      </c>
      <c r="G305" s="242"/>
      <c r="H305" s="245">
        <v>21.52</v>
      </c>
      <c r="I305" s="246"/>
      <c r="J305" s="242"/>
      <c r="K305" s="242"/>
      <c r="L305" s="247"/>
      <c r="M305" s="248"/>
      <c r="N305" s="249"/>
      <c r="O305" s="249"/>
      <c r="P305" s="249"/>
      <c r="Q305" s="249"/>
      <c r="R305" s="249"/>
      <c r="S305" s="249"/>
      <c r="T305" s="250"/>
      <c r="AT305" s="251" t="s">
        <v>135</v>
      </c>
      <c r="AU305" s="251" t="s">
        <v>90</v>
      </c>
      <c r="AV305" s="15" t="s">
        <v>148</v>
      </c>
      <c r="AW305" s="15" t="s">
        <v>36</v>
      </c>
      <c r="AX305" s="15" t="s">
        <v>88</v>
      </c>
      <c r="AY305" s="251" t="s">
        <v>125</v>
      </c>
    </row>
    <row r="306" spans="1:65" s="2" customFormat="1" ht="19.9" customHeight="1">
      <c r="A306" s="34"/>
      <c r="B306" s="35"/>
      <c r="C306" s="203" t="s">
        <v>516</v>
      </c>
      <c r="D306" s="203" t="s">
        <v>128</v>
      </c>
      <c r="E306" s="204" t="s">
        <v>517</v>
      </c>
      <c r="F306" s="205" t="s">
        <v>518</v>
      </c>
      <c r="G306" s="206" t="s">
        <v>216</v>
      </c>
      <c r="H306" s="207">
        <v>42.976</v>
      </c>
      <c r="I306" s="208"/>
      <c r="J306" s="209">
        <f>ROUND(I306*H306,2)</f>
        <v>0</v>
      </c>
      <c r="K306" s="205" t="s">
        <v>132</v>
      </c>
      <c r="L306" s="39"/>
      <c r="M306" s="210" t="s">
        <v>1</v>
      </c>
      <c r="N306" s="211" t="s">
        <v>45</v>
      </c>
      <c r="O306" s="71"/>
      <c r="P306" s="212">
        <f>O306*H306</f>
        <v>0</v>
      </c>
      <c r="Q306" s="212">
        <v>0</v>
      </c>
      <c r="R306" s="212">
        <f>Q306*H306</f>
        <v>0</v>
      </c>
      <c r="S306" s="212">
        <v>0.075</v>
      </c>
      <c r="T306" s="213">
        <f>S306*H306</f>
        <v>3.2232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214" t="s">
        <v>148</v>
      </c>
      <c r="AT306" s="214" t="s">
        <v>128</v>
      </c>
      <c r="AU306" s="214" t="s">
        <v>90</v>
      </c>
      <c r="AY306" s="17" t="s">
        <v>125</v>
      </c>
      <c r="BE306" s="215">
        <f>IF(N306="základní",J306,0)</f>
        <v>0</v>
      </c>
      <c r="BF306" s="215">
        <f>IF(N306="snížená",J306,0)</f>
        <v>0</v>
      </c>
      <c r="BG306" s="215">
        <f>IF(N306="zákl. přenesená",J306,0)</f>
        <v>0</v>
      </c>
      <c r="BH306" s="215">
        <f>IF(N306="sníž. přenesená",J306,0)</f>
        <v>0</v>
      </c>
      <c r="BI306" s="215">
        <f>IF(N306="nulová",J306,0)</f>
        <v>0</v>
      </c>
      <c r="BJ306" s="17" t="s">
        <v>88</v>
      </c>
      <c r="BK306" s="215">
        <f>ROUND(I306*H306,2)</f>
        <v>0</v>
      </c>
      <c r="BL306" s="17" t="s">
        <v>148</v>
      </c>
      <c r="BM306" s="214" t="s">
        <v>519</v>
      </c>
    </row>
    <row r="307" spans="2:51" s="13" customFormat="1" ht="11.25">
      <c r="B307" s="216"/>
      <c r="C307" s="217"/>
      <c r="D307" s="218" t="s">
        <v>135</v>
      </c>
      <c r="E307" s="219" t="s">
        <v>1</v>
      </c>
      <c r="F307" s="220" t="s">
        <v>520</v>
      </c>
      <c r="G307" s="217"/>
      <c r="H307" s="219" t="s">
        <v>1</v>
      </c>
      <c r="I307" s="221"/>
      <c r="J307" s="217"/>
      <c r="K307" s="217"/>
      <c r="L307" s="222"/>
      <c r="M307" s="223"/>
      <c r="N307" s="224"/>
      <c r="O307" s="224"/>
      <c r="P307" s="224"/>
      <c r="Q307" s="224"/>
      <c r="R307" s="224"/>
      <c r="S307" s="224"/>
      <c r="T307" s="225"/>
      <c r="AT307" s="226" t="s">
        <v>135</v>
      </c>
      <c r="AU307" s="226" t="s">
        <v>90</v>
      </c>
      <c r="AV307" s="13" t="s">
        <v>88</v>
      </c>
      <c r="AW307" s="13" t="s">
        <v>36</v>
      </c>
      <c r="AX307" s="13" t="s">
        <v>80</v>
      </c>
      <c r="AY307" s="226" t="s">
        <v>125</v>
      </c>
    </row>
    <row r="308" spans="2:51" s="14" customFormat="1" ht="11.25">
      <c r="B308" s="227"/>
      <c r="C308" s="228"/>
      <c r="D308" s="218" t="s">
        <v>135</v>
      </c>
      <c r="E308" s="229" t="s">
        <v>1</v>
      </c>
      <c r="F308" s="230" t="s">
        <v>521</v>
      </c>
      <c r="G308" s="228"/>
      <c r="H308" s="231">
        <v>18.4</v>
      </c>
      <c r="I308" s="232"/>
      <c r="J308" s="228"/>
      <c r="K308" s="228"/>
      <c r="L308" s="233"/>
      <c r="M308" s="234"/>
      <c r="N308" s="235"/>
      <c r="O308" s="235"/>
      <c r="P308" s="235"/>
      <c r="Q308" s="235"/>
      <c r="R308" s="235"/>
      <c r="S308" s="235"/>
      <c r="T308" s="236"/>
      <c r="AT308" s="237" t="s">
        <v>135</v>
      </c>
      <c r="AU308" s="237" t="s">
        <v>90</v>
      </c>
      <c r="AV308" s="14" t="s">
        <v>90</v>
      </c>
      <c r="AW308" s="14" t="s">
        <v>36</v>
      </c>
      <c r="AX308" s="14" t="s">
        <v>80</v>
      </c>
      <c r="AY308" s="237" t="s">
        <v>125</v>
      </c>
    </row>
    <row r="309" spans="2:51" s="13" customFormat="1" ht="11.25">
      <c r="B309" s="216"/>
      <c r="C309" s="217"/>
      <c r="D309" s="218" t="s">
        <v>135</v>
      </c>
      <c r="E309" s="219" t="s">
        <v>1</v>
      </c>
      <c r="F309" s="220" t="s">
        <v>522</v>
      </c>
      <c r="G309" s="217"/>
      <c r="H309" s="219" t="s">
        <v>1</v>
      </c>
      <c r="I309" s="221"/>
      <c r="J309" s="217"/>
      <c r="K309" s="217"/>
      <c r="L309" s="222"/>
      <c r="M309" s="223"/>
      <c r="N309" s="224"/>
      <c r="O309" s="224"/>
      <c r="P309" s="224"/>
      <c r="Q309" s="224"/>
      <c r="R309" s="224"/>
      <c r="S309" s="224"/>
      <c r="T309" s="225"/>
      <c r="AT309" s="226" t="s">
        <v>135</v>
      </c>
      <c r="AU309" s="226" t="s">
        <v>90</v>
      </c>
      <c r="AV309" s="13" t="s">
        <v>88</v>
      </c>
      <c r="AW309" s="13" t="s">
        <v>36</v>
      </c>
      <c r="AX309" s="13" t="s">
        <v>80</v>
      </c>
      <c r="AY309" s="226" t="s">
        <v>125</v>
      </c>
    </row>
    <row r="310" spans="2:51" s="14" customFormat="1" ht="11.25">
      <c r="B310" s="227"/>
      <c r="C310" s="228"/>
      <c r="D310" s="218" t="s">
        <v>135</v>
      </c>
      <c r="E310" s="229" t="s">
        <v>1</v>
      </c>
      <c r="F310" s="230" t="s">
        <v>523</v>
      </c>
      <c r="G310" s="228"/>
      <c r="H310" s="231">
        <v>1.576</v>
      </c>
      <c r="I310" s="232"/>
      <c r="J310" s="228"/>
      <c r="K310" s="228"/>
      <c r="L310" s="233"/>
      <c r="M310" s="234"/>
      <c r="N310" s="235"/>
      <c r="O310" s="235"/>
      <c r="P310" s="235"/>
      <c r="Q310" s="235"/>
      <c r="R310" s="235"/>
      <c r="S310" s="235"/>
      <c r="T310" s="236"/>
      <c r="AT310" s="237" t="s">
        <v>135</v>
      </c>
      <c r="AU310" s="237" t="s">
        <v>90</v>
      </c>
      <c r="AV310" s="14" t="s">
        <v>90</v>
      </c>
      <c r="AW310" s="14" t="s">
        <v>36</v>
      </c>
      <c r="AX310" s="14" t="s">
        <v>80</v>
      </c>
      <c r="AY310" s="237" t="s">
        <v>125</v>
      </c>
    </row>
    <row r="311" spans="2:51" s="13" customFormat="1" ht="11.25">
      <c r="B311" s="216"/>
      <c r="C311" s="217"/>
      <c r="D311" s="218" t="s">
        <v>135</v>
      </c>
      <c r="E311" s="219" t="s">
        <v>1</v>
      </c>
      <c r="F311" s="220" t="s">
        <v>524</v>
      </c>
      <c r="G311" s="217"/>
      <c r="H311" s="219" t="s">
        <v>1</v>
      </c>
      <c r="I311" s="221"/>
      <c r="J311" s="217"/>
      <c r="K311" s="217"/>
      <c r="L311" s="222"/>
      <c r="M311" s="223"/>
      <c r="N311" s="224"/>
      <c r="O311" s="224"/>
      <c r="P311" s="224"/>
      <c r="Q311" s="224"/>
      <c r="R311" s="224"/>
      <c r="S311" s="224"/>
      <c r="T311" s="225"/>
      <c r="AT311" s="226" t="s">
        <v>135</v>
      </c>
      <c r="AU311" s="226" t="s">
        <v>90</v>
      </c>
      <c r="AV311" s="13" t="s">
        <v>88</v>
      </c>
      <c r="AW311" s="13" t="s">
        <v>36</v>
      </c>
      <c r="AX311" s="13" t="s">
        <v>80</v>
      </c>
      <c r="AY311" s="226" t="s">
        <v>125</v>
      </c>
    </row>
    <row r="312" spans="2:51" s="14" customFormat="1" ht="11.25">
      <c r="B312" s="227"/>
      <c r="C312" s="228"/>
      <c r="D312" s="218" t="s">
        <v>135</v>
      </c>
      <c r="E312" s="229" t="s">
        <v>1</v>
      </c>
      <c r="F312" s="230" t="s">
        <v>367</v>
      </c>
      <c r="G312" s="228"/>
      <c r="H312" s="231">
        <v>3.12</v>
      </c>
      <c r="I312" s="232"/>
      <c r="J312" s="228"/>
      <c r="K312" s="228"/>
      <c r="L312" s="233"/>
      <c r="M312" s="234"/>
      <c r="N312" s="235"/>
      <c r="O312" s="235"/>
      <c r="P312" s="235"/>
      <c r="Q312" s="235"/>
      <c r="R312" s="235"/>
      <c r="S312" s="235"/>
      <c r="T312" s="236"/>
      <c r="AT312" s="237" t="s">
        <v>135</v>
      </c>
      <c r="AU312" s="237" t="s">
        <v>90</v>
      </c>
      <c r="AV312" s="14" t="s">
        <v>90</v>
      </c>
      <c r="AW312" s="14" t="s">
        <v>36</v>
      </c>
      <c r="AX312" s="14" t="s">
        <v>80</v>
      </c>
      <c r="AY312" s="237" t="s">
        <v>125</v>
      </c>
    </row>
    <row r="313" spans="2:51" s="13" customFormat="1" ht="11.25">
      <c r="B313" s="216"/>
      <c r="C313" s="217"/>
      <c r="D313" s="218" t="s">
        <v>135</v>
      </c>
      <c r="E313" s="219" t="s">
        <v>1</v>
      </c>
      <c r="F313" s="220" t="s">
        <v>525</v>
      </c>
      <c r="G313" s="217"/>
      <c r="H313" s="219" t="s">
        <v>1</v>
      </c>
      <c r="I313" s="221"/>
      <c r="J313" s="217"/>
      <c r="K313" s="217"/>
      <c r="L313" s="222"/>
      <c r="M313" s="223"/>
      <c r="N313" s="224"/>
      <c r="O313" s="224"/>
      <c r="P313" s="224"/>
      <c r="Q313" s="224"/>
      <c r="R313" s="224"/>
      <c r="S313" s="224"/>
      <c r="T313" s="225"/>
      <c r="AT313" s="226" t="s">
        <v>135</v>
      </c>
      <c r="AU313" s="226" t="s">
        <v>90</v>
      </c>
      <c r="AV313" s="13" t="s">
        <v>88</v>
      </c>
      <c r="AW313" s="13" t="s">
        <v>36</v>
      </c>
      <c r="AX313" s="13" t="s">
        <v>80</v>
      </c>
      <c r="AY313" s="226" t="s">
        <v>125</v>
      </c>
    </row>
    <row r="314" spans="2:51" s="14" customFormat="1" ht="11.25">
      <c r="B314" s="227"/>
      <c r="C314" s="228"/>
      <c r="D314" s="218" t="s">
        <v>135</v>
      </c>
      <c r="E314" s="229" t="s">
        <v>1</v>
      </c>
      <c r="F314" s="230" t="s">
        <v>526</v>
      </c>
      <c r="G314" s="228"/>
      <c r="H314" s="231">
        <v>19.88</v>
      </c>
      <c r="I314" s="232"/>
      <c r="J314" s="228"/>
      <c r="K314" s="228"/>
      <c r="L314" s="233"/>
      <c r="M314" s="234"/>
      <c r="N314" s="235"/>
      <c r="O314" s="235"/>
      <c r="P314" s="235"/>
      <c r="Q314" s="235"/>
      <c r="R314" s="235"/>
      <c r="S314" s="235"/>
      <c r="T314" s="236"/>
      <c r="AT314" s="237" t="s">
        <v>135</v>
      </c>
      <c r="AU314" s="237" t="s">
        <v>90</v>
      </c>
      <c r="AV314" s="14" t="s">
        <v>90</v>
      </c>
      <c r="AW314" s="14" t="s">
        <v>36</v>
      </c>
      <c r="AX314" s="14" t="s">
        <v>80</v>
      </c>
      <c r="AY314" s="237" t="s">
        <v>125</v>
      </c>
    </row>
    <row r="315" spans="2:51" s="15" customFormat="1" ht="11.25">
      <c r="B315" s="241"/>
      <c r="C315" s="242"/>
      <c r="D315" s="218" t="s">
        <v>135</v>
      </c>
      <c r="E315" s="243" t="s">
        <v>1</v>
      </c>
      <c r="F315" s="244" t="s">
        <v>242</v>
      </c>
      <c r="G315" s="242"/>
      <c r="H315" s="245">
        <v>42.976</v>
      </c>
      <c r="I315" s="246"/>
      <c r="J315" s="242"/>
      <c r="K315" s="242"/>
      <c r="L315" s="247"/>
      <c r="M315" s="248"/>
      <c r="N315" s="249"/>
      <c r="O315" s="249"/>
      <c r="P315" s="249"/>
      <c r="Q315" s="249"/>
      <c r="R315" s="249"/>
      <c r="S315" s="249"/>
      <c r="T315" s="250"/>
      <c r="AT315" s="251" t="s">
        <v>135</v>
      </c>
      <c r="AU315" s="251" t="s">
        <v>90</v>
      </c>
      <c r="AV315" s="15" t="s">
        <v>148</v>
      </c>
      <c r="AW315" s="15" t="s">
        <v>36</v>
      </c>
      <c r="AX315" s="15" t="s">
        <v>88</v>
      </c>
      <c r="AY315" s="251" t="s">
        <v>125</v>
      </c>
    </row>
    <row r="316" spans="1:65" s="2" customFormat="1" ht="19.9" customHeight="1">
      <c r="A316" s="34"/>
      <c r="B316" s="35"/>
      <c r="C316" s="203" t="s">
        <v>527</v>
      </c>
      <c r="D316" s="203" t="s">
        <v>128</v>
      </c>
      <c r="E316" s="204" t="s">
        <v>528</v>
      </c>
      <c r="F316" s="205" t="s">
        <v>529</v>
      </c>
      <c r="G316" s="206" t="s">
        <v>216</v>
      </c>
      <c r="H316" s="207">
        <v>38.28</v>
      </c>
      <c r="I316" s="208"/>
      <c r="J316" s="209">
        <f>ROUND(I316*H316,2)</f>
        <v>0</v>
      </c>
      <c r="K316" s="205" t="s">
        <v>132</v>
      </c>
      <c r="L316" s="39"/>
      <c r="M316" s="210" t="s">
        <v>1</v>
      </c>
      <c r="N316" s="211" t="s">
        <v>45</v>
      </c>
      <c r="O316" s="71"/>
      <c r="P316" s="212">
        <f>O316*H316</f>
        <v>0</v>
      </c>
      <c r="Q316" s="212">
        <v>0</v>
      </c>
      <c r="R316" s="212">
        <f>Q316*H316</f>
        <v>0</v>
      </c>
      <c r="S316" s="212">
        <v>0</v>
      </c>
      <c r="T316" s="213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214" t="s">
        <v>148</v>
      </c>
      <c r="AT316" s="214" t="s">
        <v>128</v>
      </c>
      <c r="AU316" s="214" t="s">
        <v>90</v>
      </c>
      <c r="AY316" s="17" t="s">
        <v>125</v>
      </c>
      <c r="BE316" s="215">
        <f>IF(N316="základní",J316,0)</f>
        <v>0</v>
      </c>
      <c r="BF316" s="215">
        <f>IF(N316="snížená",J316,0)</f>
        <v>0</v>
      </c>
      <c r="BG316" s="215">
        <f>IF(N316="zákl. přenesená",J316,0)</f>
        <v>0</v>
      </c>
      <c r="BH316" s="215">
        <f>IF(N316="sníž. přenesená",J316,0)</f>
        <v>0</v>
      </c>
      <c r="BI316" s="215">
        <f>IF(N316="nulová",J316,0)</f>
        <v>0</v>
      </c>
      <c r="BJ316" s="17" t="s">
        <v>88</v>
      </c>
      <c r="BK316" s="215">
        <f>ROUND(I316*H316,2)</f>
        <v>0</v>
      </c>
      <c r="BL316" s="17" t="s">
        <v>148</v>
      </c>
      <c r="BM316" s="214" t="s">
        <v>530</v>
      </c>
    </row>
    <row r="317" spans="2:51" s="13" customFormat="1" ht="11.25">
      <c r="B317" s="216"/>
      <c r="C317" s="217"/>
      <c r="D317" s="218" t="s">
        <v>135</v>
      </c>
      <c r="E317" s="219" t="s">
        <v>1</v>
      </c>
      <c r="F317" s="220" t="s">
        <v>520</v>
      </c>
      <c r="G317" s="217"/>
      <c r="H317" s="219" t="s">
        <v>1</v>
      </c>
      <c r="I317" s="221"/>
      <c r="J317" s="217"/>
      <c r="K317" s="217"/>
      <c r="L317" s="222"/>
      <c r="M317" s="223"/>
      <c r="N317" s="224"/>
      <c r="O317" s="224"/>
      <c r="P317" s="224"/>
      <c r="Q317" s="224"/>
      <c r="R317" s="224"/>
      <c r="S317" s="224"/>
      <c r="T317" s="225"/>
      <c r="AT317" s="226" t="s">
        <v>135</v>
      </c>
      <c r="AU317" s="226" t="s">
        <v>90</v>
      </c>
      <c r="AV317" s="13" t="s">
        <v>88</v>
      </c>
      <c r="AW317" s="13" t="s">
        <v>36</v>
      </c>
      <c r="AX317" s="13" t="s">
        <v>80</v>
      </c>
      <c r="AY317" s="226" t="s">
        <v>125</v>
      </c>
    </row>
    <row r="318" spans="2:51" s="14" customFormat="1" ht="11.25">
      <c r="B318" s="227"/>
      <c r="C318" s="228"/>
      <c r="D318" s="218" t="s">
        <v>135</v>
      </c>
      <c r="E318" s="229" t="s">
        <v>1</v>
      </c>
      <c r="F318" s="230" t="s">
        <v>521</v>
      </c>
      <c r="G318" s="228"/>
      <c r="H318" s="231">
        <v>18.4</v>
      </c>
      <c r="I318" s="232"/>
      <c r="J318" s="228"/>
      <c r="K318" s="228"/>
      <c r="L318" s="233"/>
      <c r="M318" s="234"/>
      <c r="N318" s="235"/>
      <c r="O318" s="235"/>
      <c r="P318" s="235"/>
      <c r="Q318" s="235"/>
      <c r="R318" s="235"/>
      <c r="S318" s="235"/>
      <c r="T318" s="236"/>
      <c r="AT318" s="237" t="s">
        <v>135</v>
      </c>
      <c r="AU318" s="237" t="s">
        <v>90</v>
      </c>
      <c r="AV318" s="14" t="s">
        <v>90</v>
      </c>
      <c r="AW318" s="14" t="s">
        <v>36</v>
      </c>
      <c r="AX318" s="14" t="s">
        <v>80</v>
      </c>
      <c r="AY318" s="237" t="s">
        <v>125</v>
      </c>
    </row>
    <row r="319" spans="2:51" s="13" customFormat="1" ht="11.25">
      <c r="B319" s="216"/>
      <c r="C319" s="217"/>
      <c r="D319" s="218" t="s">
        <v>135</v>
      </c>
      <c r="E319" s="219" t="s">
        <v>1</v>
      </c>
      <c r="F319" s="220" t="s">
        <v>525</v>
      </c>
      <c r="G319" s="217"/>
      <c r="H319" s="219" t="s">
        <v>1</v>
      </c>
      <c r="I319" s="221"/>
      <c r="J319" s="217"/>
      <c r="K319" s="217"/>
      <c r="L319" s="222"/>
      <c r="M319" s="223"/>
      <c r="N319" s="224"/>
      <c r="O319" s="224"/>
      <c r="P319" s="224"/>
      <c r="Q319" s="224"/>
      <c r="R319" s="224"/>
      <c r="S319" s="224"/>
      <c r="T319" s="225"/>
      <c r="AT319" s="226" t="s">
        <v>135</v>
      </c>
      <c r="AU319" s="226" t="s">
        <v>90</v>
      </c>
      <c r="AV319" s="13" t="s">
        <v>88</v>
      </c>
      <c r="AW319" s="13" t="s">
        <v>36</v>
      </c>
      <c r="AX319" s="13" t="s">
        <v>80</v>
      </c>
      <c r="AY319" s="226" t="s">
        <v>125</v>
      </c>
    </row>
    <row r="320" spans="2:51" s="14" customFormat="1" ht="11.25">
      <c r="B320" s="227"/>
      <c r="C320" s="228"/>
      <c r="D320" s="218" t="s">
        <v>135</v>
      </c>
      <c r="E320" s="229" t="s">
        <v>1</v>
      </c>
      <c r="F320" s="230" t="s">
        <v>526</v>
      </c>
      <c r="G320" s="228"/>
      <c r="H320" s="231">
        <v>19.88</v>
      </c>
      <c r="I320" s="232"/>
      <c r="J320" s="228"/>
      <c r="K320" s="228"/>
      <c r="L320" s="233"/>
      <c r="M320" s="234"/>
      <c r="N320" s="235"/>
      <c r="O320" s="235"/>
      <c r="P320" s="235"/>
      <c r="Q320" s="235"/>
      <c r="R320" s="235"/>
      <c r="S320" s="235"/>
      <c r="T320" s="236"/>
      <c r="AT320" s="237" t="s">
        <v>135</v>
      </c>
      <c r="AU320" s="237" t="s">
        <v>90</v>
      </c>
      <c r="AV320" s="14" t="s">
        <v>90</v>
      </c>
      <c r="AW320" s="14" t="s">
        <v>36</v>
      </c>
      <c r="AX320" s="14" t="s">
        <v>80</v>
      </c>
      <c r="AY320" s="237" t="s">
        <v>125</v>
      </c>
    </row>
    <row r="321" spans="2:51" s="15" customFormat="1" ht="11.25">
      <c r="B321" s="241"/>
      <c r="C321" s="242"/>
      <c r="D321" s="218" t="s">
        <v>135</v>
      </c>
      <c r="E321" s="243" t="s">
        <v>1</v>
      </c>
      <c r="F321" s="244" t="s">
        <v>242</v>
      </c>
      <c r="G321" s="242"/>
      <c r="H321" s="245">
        <v>38.28</v>
      </c>
      <c r="I321" s="246"/>
      <c r="J321" s="242"/>
      <c r="K321" s="242"/>
      <c r="L321" s="247"/>
      <c r="M321" s="248"/>
      <c r="N321" s="249"/>
      <c r="O321" s="249"/>
      <c r="P321" s="249"/>
      <c r="Q321" s="249"/>
      <c r="R321" s="249"/>
      <c r="S321" s="249"/>
      <c r="T321" s="250"/>
      <c r="AT321" s="251" t="s">
        <v>135</v>
      </c>
      <c r="AU321" s="251" t="s">
        <v>90</v>
      </c>
      <c r="AV321" s="15" t="s">
        <v>148</v>
      </c>
      <c r="AW321" s="15" t="s">
        <v>36</v>
      </c>
      <c r="AX321" s="15" t="s">
        <v>88</v>
      </c>
      <c r="AY321" s="251" t="s">
        <v>125</v>
      </c>
    </row>
    <row r="322" spans="1:65" s="2" customFormat="1" ht="19.9" customHeight="1">
      <c r="A322" s="34"/>
      <c r="B322" s="35"/>
      <c r="C322" s="203" t="s">
        <v>531</v>
      </c>
      <c r="D322" s="203" t="s">
        <v>128</v>
      </c>
      <c r="E322" s="204" t="s">
        <v>532</v>
      </c>
      <c r="F322" s="205" t="s">
        <v>533</v>
      </c>
      <c r="G322" s="206" t="s">
        <v>216</v>
      </c>
      <c r="H322" s="207">
        <v>42.976</v>
      </c>
      <c r="I322" s="208"/>
      <c r="J322" s="209">
        <f>ROUND(I322*H322,2)</f>
        <v>0</v>
      </c>
      <c r="K322" s="205" t="s">
        <v>132</v>
      </c>
      <c r="L322" s="39"/>
      <c r="M322" s="210" t="s">
        <v>1</v>
      </c>
      <c r="N322" s="211" t="s">
        <v>45</v>
      </c>
      <c r="O322" s="71"/>
      <c r="P322" s="212">
        <f>O322*H322</f>
        <v>0</v>
      </c>
      <c r="Q322" s="212">
        <v>0</v>
      </c>
      <c r="R322" s="212">
        <f>Q322*H322</f>
        <v>0</v>
      </c>
      <c r="S322" s="212">
        <v>0</v>
      </c>
      <c r="T322" s="213">
        <f>S322*H322</f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214" t="s">
        <v>148</v>
      </c>
      <c r="AT322" s="214" t="s">
        <v>128</v>
      </c>
      <c r="AU322" s="214" t="s">
        <v>90</v>
      </c>
      <c r="AY322" s="17" t="s">
        <v>125</v>
      </c>
      <c r="BE322" s="215">
        <f>IF(N322="základní",J322,0)</f>
        <v>0</v>
      </c>
      <c r="BF322" s="215">
        <f>IF(N322="snížená",J322,0)</f>
        <v>0</v>
      </c>
      <c r="BG322" s="215">
        <f>IF(N322="zákl. přenesená",J322,0)</f>
        <v>0</v>
      </c>
      <c r="BH322" s="215">
        <f>IF(N322="sníž. přenesená",J322,0)</f>
        <v>0</v>
      </c>
      <c r="BI322" s="215">
        <f>IF(N322="nulová",J322,0)</f>
        <v>0</v>
      </c>
      <c r="BJ322" s="17" t="s">
        <v>88</v>
      </c>
      <c r="BK322" s="215">
        <f>ROUND(I322*H322,2)</f>
        <v>0</v>
      </c>
      <c r="BL322" s="17" t="s">
        <v>148</v>
      </c>
      <c r="BM322" s="214" t="s">
        <v>534</v>
      </c>
    </row>
    <row r="323" spans="2:51" s="13" customFormat="1" ht="11.25">
      <c r="B323" s="216"/>
      <c r="C323" s="217"/>
      <c r="D323" s="218" t="s">
        <v>135</v>
      </c>
      <c r="E323" s="219" t="s">
        <v>1</v>
      </c>
      <c r="F323" s="220" t="s">
        <v>520</v>
      </c>
      <c r="G323" s="217"/>
      <c r="H323" s="219" t="s">
        <v>1</v>
      </c>
      <c r="I323" s="221"/>
      <c r="J323" s="217"/>
      <c r="K323" s="217"/>
      <c r="L323" s="222"/>
      <c r="M323" s="223"/>
      <c r="N323" s="224"/>
      <c r="O323" s="224"/>
      <c r="P323" s="224"/>
      <c r="Q323" s="224"/>
      <c r="R323" s="224"/>
      <c r="S323" s="224"/>
      <c r="T323" s="225"/>
      <c r="AT323" s="226" t="s">
        <v>135</v>
      </c>
      <c r="AU323" s="226" t="s">
        <v>90</v>
      </c>
      <c r="AV323" s="13" t="s">
        <v>88</v>
      </c>
      <c r="AW323" s="13" t="s">
        <v>36</v>
      </c>
      <c r="AX323" s="13" t="s">
        <v>80</v>
      </c>
      <c r="AY323" s="226" t="s">
        <v>125</v>
      </c>
    </row>
    <row r="324" spans="2:51" s="14" customFormat="1" ht="11.25">
      <c r="B324" s="227"/>
      <c r="C324" s="228"/>
      <c r="D324" s="218" t="s">
        <v>135</v>
      </c>
      <c r="E324" s="229" t="s">
        <v>1</v>
      </c>
      <c r="F324" s="230" t="s">
        <v>521</v>
      </c>
      <c r="G324" s="228"/>
      <c r="H324" s="231">
        <v>18.4</v>
      </c>
      <c r="I324" s="232"/>
      <c r="J324" s="228"/>
      <c r="K324" s="228"/>
      <c r="L324" s="233"/>
      <c r="M324" s="234"/>
      <c r="N324" s="235"/>
      <c r="O324" s="235"/>
      <c r="P324" s="235"/>
      <c r="Q324" s="235"/>
      <c r="R324" s="235"/>
      <c r="S324" s="235"/>
      <c r="T324" s="236"/>
      <c r="AT324" s="237" t="s">
        <v>135</v>
      </c>
      <c r="AU324" s="237" t="s">
        <v>90</v>
      </c>
      <c r="AV324" s="14" t="s">
        <v>90</v>
      </c>
      <c r="AW324" s="14" t="s">
        <v>36</v>
      </c>
      <c r="AX324" s="14" t="s">
        <v>80</v>
      </c>
      <c r="AY324" s="237" t="s">
        <v>125</v>
      </c>
    </row>
    <row r="325" spans="2:51" s="13" customFormat="1" ht="11.25">
      <c r="B325" s="216"/>
      <c r="C325" s="217"/>
      <c r="D325" s="218" t="s">
        <v>135</v>
      </c>
      <c r="E325" s="219" t="s">
        <v>1</v>
      </c>
      <c r="F325" s="220" t="s">
        <v>535</v>
      </c>
      <c r="G325" s="217"/>
      <c r="H325" s="219" t="s">
        <v>1</v>
      </c>
      <c r="I325" s="221"/>
      <c r="J325" s="217"/>
      <c r="K325" s="217"/>
      <c r="L325" s="222"/>
      <c r="M325" s="223"/>
      <c r="N325" s="224"/>
      <c r="O325" s="224"/>
      <c r="P325" s="224"/>
      <c r="Q325" s="224"/>
      <c r="R325" s="224"/>
      <c r="S325" s="224"/>
      <c r="T325" s="225"/>
      <c r="AT325" s="226" t="s">
        <v>135</v>
      </c>
      <c r="AU325" s="226" t="s">
        <v>90</v>
      </c>
      <c r="AV325" s="13" t="s">
        <v>88</v>
      </c>
      <c r="AW325" s="13" t="s">
        <v>36</v>
      </c>
      <c r="AX325" s="13" t="s">
        <v>80</v>
      </c>
      <c r="AY325" s="226" t="s">
        <v>125</v>
      </c>
    </row>
    <row r="326" spans="2:51" s="14" customFormat="1" ht="11.25">
      <c r="B326" s="227"/>
      <c r="C326" s="228"/>
      <c r="D326" s="218" t="s">
        <v>135</v>
      </c>
      <c r="E326" s="229" t="s">
        <v>1</v>
      </c>
      <c r="F326" s="230" t="s">
        <v>523</v>
      </c>
      <c r="G326" s="228"/>
      <c r="H326" s="231">
        <v>1.576</v>
      </c>
      <c r="I326" s="232"/>
      <c r="J326" s="228"/>
      <c r="K326" s="228"/>
      <c r="L326" s="233"/>
      <c r="M326" s="234"/>
      <c r="N326" s="235"/>
      <c r="O326" s="235"/>
      <c r="P326" s="235"/>
      <c r="Q326" s="235"/>
      <c r="R326" s="235"/>
      <c r="S326" s="235"/>
      <c r="T326" s="236"/>
      <c r="AT326" s="237" t="s">
        <v>135</v>
      </c>
      <c r="AU326" s="237" t="s">
        <v>90</v>
      </c>
      <c r="AV326" s="14" t="s">
        <v>90</v>
      </c>
      <c r="AW326" s="14" t="s">
        <v>36</v>
      </c>
      <c r="AX326" s="14" t="s">
        <v>80</v>
      </c>
      <c r="AY326" s="237" t="s">
        <v>125</v>
      </c>
    </row>
    <row r="327" spans="2:51" s="13" customFormat="1" ht="11.25">
      <c r="B327" s="216"/>
      <c r="C327" s="217"/>
      <c r="D327" s="218" t="s">
        <v>135</v>
      </c>
      <c r="E327" s="219" t="s">
        <v>1</v>
      </c>
      <c r="F327" s="220" t="s">
        <v>536</v>
      </c>
      <c r="G327" s="217"/>
      <c r="H327" s="219" t="s">
        <v>1</v>
      </c>
      <c r="I327" s="221"/>
      <c r="J327" s="217"/>
      <c r="K327" s="217"/>
      <c r="L327" s="222"/>
      <c r="M327" s="223"/>
      <c r="N327" s="224"/>
      <c r="O327" s="224"/>
      <c r="P327" s="224"/>
      <c r="Q327" s="224"/>
      <c r="R327" s="224"/>
      <c r="S327" s="224"/>
      <c r="T327" s="225"/>
      <c r="AT327" s="226" t="s">
        <v>135</v>
      </c>
      <c r="AU327" s="226" t="s">
        <v>90</v>
      </c>
      <c r="AV327" s="13" t="s">
        <v>88</v>
      </c>
      <c r="AW327" s="13" t="s">
        <v>36</v>
      </c>
      <c r="AX327" s="13" t="s">
        <v>80</v>
      </c>
      <c r="AY327" s="226" t="s">
        <v>125</v>
      </c>
    </row>
    <row r="328" spans="2:51" s="14" customFormat="1" ht="11.25">
      <c r="B328" s="227"/>
      <c r="C328" s="228"/>
      <c r="D328" s="218" t="s">
        <v>135</v>
      </c>
      <c r="E328" s="229" t="s">
        <v>1</v>
      </c>
      <c r="F328" s="230" t="s">
        <v>367</v>
      </c>
      <c r="G328" s="228"/>
      <c r="H328" s="231">
        <v>3.12</v>
      </c>
      <c r="I328" s="232"/>
      <c r="J328" s="228"/>
      <c r="K328" s="228"/>
      <c r="L328" s="233"/>
      <c r="M328" s="234"/>
      <c r="N328" s="235"/>
      <c r="O328" s="235"/>
      <c r="P328" s="235"/>
      <c r="Q328" s="235"/>
      <c r="R328" s="235"/>
      <c r="S328" s="235"/>
      <c r="T328" s="236"/>
      <c r="AT328" s="237" t="s">
        <v>135</v>
      </c>
      <c r="AU328" s="237" t="s">
        <v>90</v>
      </c>
      <c r="AV328" s="14" t="s">
        <v>90</v>
      </c>
      <c r="AW328" s="14" t="s">
        <v>36</v>
      </c>
      <c r="AX328" s="14" t="s">
        <v>80</v>
      </c>
      <c r="AY328" s="237" t="s">
        <v>125</v>
      </c>
    </row>
    <row r="329" spans="2:51" s="13" customFormat="1" ht="11.25">
      <c r="B329" s="216"/>
      <c r="C329" s="217"/>
      <c r="D329" s="218" t="s">
        <v>135</v>
      </c>
      <c r="E329" s="219" t="s">
        <v>1</v>
      </c>
      <c r="F329" s="220" t="s">
        <v>525</v>
      </c>
      <c r="G329" s="217"/>
      <c r="H329" s="219" t="s">
        <v>1</v>
      </c>
      <c r="I329" s="221"/>
      <c r="J329" s="217"/>
      <c r="K329" s="217"/>
      <c r="L329" s="222"/>
      <c r="M329" s="223"/>
      <c r="N329" s="224"/>
      <c r="O329" s="224"/>
      <c r="P329" s="224"/>
      <c r="Q329" s="224"/>
      <c r="R329" s="224"/>
      <c r="S329" s="224"/>
      <c r="T329" s="225"/>
      <c r="AT329" s="226" t="s">
        <v>135</v>
      </c>
      <c r="AU329" s="226" t="s">
        <v>90</v>
      </c>
      <c r="AV329" s="13" t="s">
        <v>88</v>
      </c>
      <c r="AW329" s="13" t="s">
        <v>36</v>
      </c>
      <c r="AX329" s="13" t="s">
        <v>80</v>
      </c>
      <c r="AY329" s="226" t="s">
        <v>125</v>
      </c>
    </row>
    <row r="330" spans="2:51" s="14" customFormat="1" ht="11.25">
      <c r="B330" s="227"/>
      <c r="C330" s="228"/>
      <c r="D330" s="218" t="s">
        <v>135</v>
      </c>
      <c r="E330" s="229" t="s">
        <v>1</v>
      </c>
      <c r="F330" s="230" t="s">
        <v>537</v>
      </c>
      <c r="G330" s="228"/>
      <c r="H330" s="231">
        <v>19.88</v>
      </c>
      <c r="I330" s="232"/>
      <c r="J330" s="228"/>
      <c r="K330" s="228"/>
      <c r="L330" s="233"/>
      <c r="M330" s="234"/>
      <c r="N330" s="235"/>
      <c r="O330" s="235"/>
      <c r="P330" s="235"/>
      <c r="Q330" s="235"/>
      <c r="R330" s="235"/>
      <c r="S330" s="235"/>
      <c r="T330" s="236"/>
      <c r="AT330" s="237" t="s">
        <v>135</v>
      </c>
      <c r="AU330" s="237" t="s">
        <v>90</v>
      </c>
      <c r="AV330" s="14" t="s">
        <v>90</v>
      </c>
      <c r="AW330" s="14" t="s">
        <v>36</v>
      </c>
      <c r="AX330" s="14" t="s">
        <v>80</v>
      </c>
      <c r="AY330" s="237" t="s">
        <v>125</v>
      </c>
    </row>
    <row r="331" spans="2:51" s="15" customFormat="1" ht="11.25">
      <c r="B331" s="241"/>
      <c r="C331" s="242"/>
      <c r="D331" s="218" t="s">
        <v>135</v>
      </c>
      <c r="E331" s="243" t="s">
        <v>1</v>
      </c>
      <c r="F331" s="244" t="s">
        <v>242</v>
      </c>
      <c r="G331" s="242"/>
      <c r="H331" s="245">
        <v>42.976</v>
      </c>
      <c r="I331" s="246"/>
      <c r="J331" s="242"/>
      <c r="K331" s="242"/>
      <c r="L331" s="247"/>
      <c r="M331" s="248"/>
      <c r="N331" s="249"/>
      <c r="O331" s="249"/>
      <c r="P331" s="249"/>
      <c r="Q331" s="249"/>
      <c r="R331" s="249"/>
      <c r="S331" s="249"/>
      <c r="T331" s="250"/>
      <c r="AT331" s="251" t="s">
        <v>135</v>
      </c>
      <c r="AU331" s="251" t="s">
        <v>90</v>
      </c>
      <c r="AV331" s="15" t="s">
        <v>148</v>
      </c>
      <c r="AW331" s="15" t="s">
        <v>36</v>
      </c>
      <c r="AX331" s="15" t="s">
        <v>88</v>
      </c>
      <c r="AY331" s="251" t="s">
        <v>125</v>
      </c>
    </row>
    <row r="332" spans="1:65" s="2" customFormat="1" ht="19.9" customHeight="1">
      <c r="A332" s="34"/>
      <c r="B332" s="35"/>
      <c r="C332" s="203" t="s">
        <v>538</v>
      </c>
      <c r="D332" s="203" t="s">
        <v>128</v>
      </c>
      <c r="E332" s="204" t="s">
        <v>539</v>
      </c>
      <c r="F332" s="205" t="s">
        <v>540</v>
      </c>
      <c r="G332" s="206" t="s">
        <v>216</v>
      </c>
      <c r="H332" s="207">
        <v>50.632</v>
      </c>
      <c r="I332" s="208"/>
      <c r="J332" s="209">
        <f>ROUND(I332*H332,2)</f>
        <v>0</v>
      </c>
      <c r="K332" s="205" t="s">
        <v>132</v>
      </c>
      <c r="L332" s="39"/>
      <c r="M332" s="210" t="s">
        <v>1</v>
      </c>
      <c r="N332" s="211" t="s">
        <v>45</v>
      </c>
      <c r="O332" s="71"/>
      <c r="P332" s="212">
        <f>O332*H332</f>
        <v>0</v>
      </c>
      <c r="Q332" s="212">
        <v>0.01943</v>
      </c>
      <c r="R332" s="212">
        <f>Q332*H332</f>
        <v>0.9837797599999999</v>
      </c>
      <c r="S332" s="212">
        <v>0</v>
      </c>
      <c r="T332" s="213">
        <f>S332*H332</f>
        <v>0</v>
      </c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R332" s="214" t="s">
        <v>148</v>
      </c>
      <c r="AT332" s="214" t="s">
        <v>128</v>
      </c>
      <c r="AU332" s="214" t="s">
        <v>90</v>
      </c>
      <c r="AY332" s="17" t="s">
        <v>125</v>
      </c>
      <c r="BE332" s="215">
        <f>IF(N332="základní",J332,0)</f>
        <v>0</v>
      </c>
      <c r="BF332" s="215">
        <f>IF(N332="snížená",J332,0)</f>
        <v>0</v>
      </c>
      <c r="BG332" s="215">
        <f>IF(N332="zákl. přenesená",J332,0)</f>
        <v>0</v>
      </c>
      <c r="BH332" s="215">
        <f>IF(N332="sníž. přenesená",J332,0)</f>
        <v>0</v>
      </c>
      <c r="BI332" s="215">
        <f>IF(N332="nulová",J332,0)</f>
        <v>0</v>
      </c>
      <c r="BJ332" s="17" t="s">
        <v>88</v>
      </c>
      <c r="BK332" s="215">
        <f>ROUND(I332*H332,2)</f>
        <v>0</v>
      </c>
      <c r="BL332" s="17" t="s">
        <v>148</v>
      </c>
      <c r="BM332" s="214" t="s">
        <v>541</v>
      </c>
    </row>
    <row r="333" spans="2:51" s="13" customFormat="1" ht="11.25">
      <c r="B333" s="216"/>
      <c r="C333" s="217"/>
      <c r="D333" s="218" t="s">
        <v>135</v>
      </c>
      <c r="E333" s="219" t="s">
        <v>1</v>
      </c>
      <c r="F333" s="220" t="s">
        <v>542</v>
      </c>
      <c r="G333" s="217"/>
      <c r="H333" s="219" t="s">
        <v>1</v>
      </c>
      <c r="I333" s="221"/>
      <c r="J333" s="217"/>
      <c r="K333" s="217"/>
      <c r="L333" s="222"/>
      <c r="M333" s="223"/>
      <c r="N333" s="224"/>
      <c r="O333" s="224"/>
      <c r="P333" s="224"/>
      <c r="Q333" s="224"/>
      <c r="R333" s="224"/>
      <c r="S333" s="224"/>
      <c r="T333" s="225"/>
      <c r="AT333" s="226" t="s">
        <v>135</v>
      </c>
      <c r="AU333" s="226" t="s">
        <v>90</v>
      </c>
      <c r="AV333" s="13" t="s">
        <v>88</v>
      </c>
      <c r="AW333" s="13" t="s">
        <v>36</v>
      </c>
      <c r="AX333" s="13" t="s">
        <v>80</v>
      </c>
      <c r="AY333" s="226" t="s">
        <v>125</v>
      </c>
    </row>
    <row r="334" spans="2:51" s="14" customFormat="1" ht="11.25">
      <c r="B334" s="227"/>
      <c r="C334" s="228"/>
      <c r="D334" s="218" t="s">
        <v>135</v>
      </c>
      <c r="E334" s="229" t="s">
        <v>1</v>
      </c>
      <c r="F334" s="230" t="s">
        <v>543</v>
      </c>
      <c r="G334" s="228"/>
      <c r="H334" s="231">
        <v>18.4</v>
      </c>
      <c r="I334" s="232"/>
      <c r="J334" s="228"/>
      <c r="K334" s="228"/>
      <c r="L334" s="233"/>
      <c r="M334" s="234"/>
      <c r="N334" s="235"/>
      <c r="O334" s="235"/>
      <c r="P334" s="235"/>
      <c r="Q334" s="235"/>
      <c r="R334" s="235"/>
      <c r="S334" s="235"/>
      <c r="T334" s="236"/>
      <c r="AT334" s="237" t="s">
        <v>135</v>
      </c>
      <c r="AU334" s="237" t="s">
        <v>90</v>
      </c>
      <c r="AV334" s="14" t="s">
        <v>90</v>
      </c>
      <c r="AW334" s="14" t="s">
        <v>36</v>
      </c>
      <c r="AX334" s="14" t="s">
        <v>80</v>
      </c>
      <c r="AY334" s="237" t="s">
        <v>125</v>
      </c>
    </row>
    <row r="335" spans="2:51" s="13" customFormat="1" ht="11.25">
      <c r="B335" s="216"/>
      <c r="C335" s="217"/>
      <c r="D335" s="218" t="s">
        <v>135</v>
      </c>
      <c r="E335" s="219" t="s">
        <v>1</v>
      </c>
      <c r="F335" s="220" t="s">
        <v>544</v>
      </c>
      <c r="G335" s="217"/>
      <c r="H335" s="219" t="s">
        <v>1</v>
      </c>
      <c r="I335" s="221"/>
      <c r="J335" s="217"/>
      <c r="K335" s="217"/>
      <c r="L335" s="222"/>
      <c r="M335" s="223"/>
      <c r="N335" s="224"/>
      <c r="O335" s="224"/>
      <c r="P335" s="224"/>
      <c r="Q335" s="224"/>
      <c r="R335" s="224"/>
      <c r="S335" s="224"/>
      <c r="T335" s="225"/>
      <c r="AT335" s="226" t="s">
        <v>135</v>
      </c>
      <c r="AU335" s="226" t="s">
        <v>90</v>
      </c>
      <c r="AV335" s="13" t="s">
        <v>88</v>
      </c>
      <c r="AW335" s="13" t="s">
        <v>36</v>
      </c>
      <c r="AX335" s="13" t="s">
        <v>80</v>
      </c>
      <c r="AY335" s="226" t="s">
        <v>125</v>
      </c>
    </row>
    <row r="336" spans="2:51" s="14" customFormat="1" ht="11.25">
      <c r="B336" s="227"/>
      <c r="C336" s="228"/>
      <c r="D336" s="218" t="s">
        <v>135</v>
      </c>
      <c r="E336" s="229" t="s">
        <v>1</v>
      </c>
      <c r="F336" s="230" t="s">
        <v>545</v>
      </c>
      <c r="G336" s="228"/>
      <c r="H336" s="231">
        <v>12.88</v>
      </c>
      <c r="I336" s="232"/>
      <c r="J336" s="228"/>
      <c r="K336" s="228"/>
      <c r="L336" s="233"/>
      <c r="M336" s="234"/>
      <c r="N336" s="235"/>
      <c r="O336" s="235"/>
      <c r="P336" s="235"/>
      <c r="Q336" s="235"/>
      <c r="R336" s="235"/>
      <c r="S336" s="235"/>
      <c r="T336" s="236"/>
      <c r="AT336" s="237" t="s">
        <v>135</v>
      </c>
      <c r="AU336" s="237" t="s">
        <v>90</v>
      </c>
      <c r="AV336" s="14" t="s">
        <v>90</v>
      </c>
      <c r="AW336" s="14" t="s">
        <v>36</v>
      </c>
      <c r="AX336" s="14" t="s">
        <v>80</v>
      </c>
      <c r="AY336" s="237" t="s">
        <v>125</v>
      </c>
    </row>
    <row r="337" spans="2:51" s="13" customFormat="1" ht="22.5">
      <c r="B337" s="216"/>
      <c r="C337" s="217"/>
      <c r="D337" s="218" t="s">
        <v>135</v>
      </c>
      <c r="E337" s="219" t="s">
        <v>1</v>
      </c>
      <c r="F337" s="220" t="s">
        <v>546</v>
      </c>
      <c r="G337" s="217"/>
      <c r="H337" s="219" t="s">
        <v>1</v>
      </c>
      <c r="I337" s="221"/>
      <c r="J337" s="217"/>
      <c r="K337" s="217"/>
      <c r="L337" s="222"/>
      <c r="M337" s="223"/>
      <c r="N337" s="224"/>
      <c r="O337" s="224"/>
      <c r="P337" s="224"/>
      <c r="Q337" s="224"/>
      <c r="R337" s="224"/>
      <c r="S337" s="224"/>
      <c r="T337" s="225"/>
      <c r="AT337" s="226" t="s">
        <v>135</v>
      </c>
      <c r="AU337" s="226" t="s">
        <v>90</v>
      </c>
      <c r="AV337" s="13" t="s">
        <v>88</v>
      </c>
      <c r="AW337" s="13" t="s">
        <v>36</v>
      </c>
      <c r="AX337" s="13" t="s">
        <v>80</v>
      </c>
      <c r="AY337" s="226" t="s">
        <v>125</v>
      </c>
    </row>
    <row r="338" spans="2:51" s="14" customFormat="1" ht="11.25">
      <c r="B338" s="227"/>
      <c r="C338" s="228"/>
      <c r="D338" s="218" t="s">
        <v>135</v>
      </c>
      <c r="E338" s="229" t="s">
        <v>1</v>
      </c>
      <c r="F338" s="230" t="s">
        <v>547</v>
      </c>
      <c r="G338" s="228"/>
      <c r="H338" s="231">
        <v>1.576</v>
      </c>
      <c r="I338" s="232"/>
      <c r="J338" s="228"/>
      <c r="K338" s="228"/>
      <c r="L338" s="233"/>
      <c r="M338" s="234"/>
      <c r="N338" s="235"/>
      <c r="O338" s="235"/>
      <c r="P338" s="235"/>
      <c r="Q338" s="235"/>
      <c r="R338" s="235"/>
      <c r="S338" s="235"/>
      <c r="T338" s="236"/>
      <c r="AT338" s="237" t="s">
        <v>135</v>
      </c>
      <c r="AU338" s="237" t="s">
        <v>90</v>
      </c>
      <c r="AV338" s="14" t="s">
        <v>90</v>
      </c>
      <c r="AW338" s="14" t="s">
        <v>36</v>
      </c>
      <c r="AX338" s="14" t="s">
        <v>80</v>
      </c>
      <c r="AY338" s="237" t="s">
        <v>125</v>
      </c>
    </row>
    <row r="339" spans="2:51" s="13" customFormat="1" ht="11.25">
      <c r="B339" s="216"/>
      <c r="C339" s="217"/>
      <c r="D339" s="218" t="s">
        <v>135</v>
      </c>
      <c r="E339" s="219" t="s">
        <v>1</v>
      </c>
      <c r="F339" s="220" t="s">
        <v>548</v>
      </c>
      <c r="G339" s="217"/>
      <c r="H339" s="219" t="s">
        <v>1</v>
      </c>
      <c r="I339" s="221"/>
      <c r="J339" s="217"/>
      <c r="K339" s="217"/>
      <c r="L339" s="222"/>
      <c r="M339" s="223"/>
      <c r="N339" s="224"/>
      <c r="O339" s="224"/>
      <c r="P339" s="224"/>
      <c r="Q339" s="224"/>
      <c r="R339" s="224"/>
      <c r="S339" s="224"/>
      <c r="T339" s="225"/>
      <c r="AT339" s="226" t="s">
        <v>135</v>
      </c>
      <c r="AU339" s="226" t="s">
        <v>90</v>
      </c>
      <c r="AV339" s="13" t="s">
        <v>88</v>
      </c>
      <c r="AW339" s="13" t="s">
        <v>36</v>
      </c>
      <c r="AX339" s="13" t="s">
        <v>80</v>
      </c>
      <c r="AY339" s="226" t="s">
        <v>125</v>
      </c>
    </row>
    <row r="340" spans="2:51" s="14" customFormat="1" ht="11.25">
      <c r="B340" s="227"/>
      <c r="C340" s="228"/>
      <c r="D340" s="218" t="s">
        <v>135</v>
      </c>
      <c r="E340" s="229" t="s">
        <v>1</v>
      </c>
      <c r="F340" s="230" t="s">
        <v>549</v>
      </c>
      <c r="G340" s="228"/>
      <c r="H340" s="231">
        <v>15.904</v>
      </c>
      <c r="I340" s="232"/>
      <c r="J340" s="228"/>
      <c r="K340" s="228"/>
      <c r="L340" s="233"/>
      <c r="M340" s="234"/>
      <c r="N340" s="235"/>
      <c r="O340" s="235"/>
      <c r="P340" s="235"/>
      <c r="Q340" s="235"/>
      <c r="R340" s="235"/>
      <c r="S340" s="235"/>
      <c r="T340" s="236"/>
      <c r="AT340" s="237" t="s">
        <v>135</v>
      </c>
      <c r="AU340" s="237" t="s">
        <v>90</v>
      </c>
      <c r="AV340" s="14" t="s">
        <v>90</v>
      </c>
      <c r="AW340" s="14" t="s">
        <v>36</v>
      </c>
      <c r="AX340" s="14" t="s">
        <v>80</v>
      </c>
      <c r="AY340" s="237" t="s">
        <v>125</v>
      </c>
    </row>
    <row r="341" spans="2:51" s="13" customFormat="1" ht="11.25">
      <c r="B341" s="216"/>
      <c r="C341" s="217"/>
      <c r="D341" s="218" t="s">
        <v>135</v>
      </c>
      <c r="E341" s="219" t="s">
        <v>1</v>
      </c>
      <c r="F341" s="220" t="s">
        <v>550</v>
      </c>
      <c r="G341" s="217"/>
      <c r="H341" s="219" t="s">
        <v>1</v>
      </c>
      <c r="I341" s="221"/>
      <c r="J341" s="217"/>
      <c r="K341" s="217"/>
      <c r="L341" s="222"/>
      <c r="M341" s="223"/>
      <c r="N341" s="224"/>
      <c r="O341" s="224"/>
      <c r="P341" s="224"/>
      <c r="Q341" s="224"/>
      <c r="R341" s="224"/>
      <c r="S341" s="224"/>
      <c r="T341" s="225"/>
      <c r="AT341" s="226" t="s">
        <v>135</v>
      </c>
      <c r="AU341" s="226" t="s">
        <v>90</v>
      </c>
      <c r="AV341" s="13" t="s">
        <v>88</v>
      </c>
      <c r="AW341" s="13" t="s">
        <v>36</v>
      </c>
      <c r="AX341" s="13" t="s">
        <v>80</v>
      </c>
      <c r="AY341" s="226" t="s">
        <v>125</v>
      </c>
    </row>
    <row r="342" spans="2:51" s="14" customFormat="1" ht="11.25">
      <c r="B342" s="227"/>
      <c r="C342" s="228"/>
      <c r="D342" s="218" t="s">
        <v>135</v>
      </c>
      <c r="E342" s="229" t="s">
        <v>1</v>
      </c>
      <c r="F342" s="230" t="s">
        <v>551</v>
      </c>
      <c r="G342" s="228"/>
      <c r="H342" s="231">
        <v>1.872</v>
      </c>
      <c r="I342" s="232"/>
      <c r="J342" s="228"/>
      <c r="K342" s="228"/>
      <c r="L342" s="233"/>
      <c r="M342" s="234"/>
      <c r="N342" s="235"/>
      <c r="O342" s="235"/>
      <c r="P342" s="235"/>
      <c r="Q342" s="235"/>
      <c r="R342" s="235"/>
      <c r="S342" s="235"/>
      <c r="T342" s="236"/>
      <c r="AT342" s="237" t="s">
        <v>135</v>
      </c>
      <c r="AU342" s="237" t="s">
        <v>90</v>
      </c>
      <c r="AV342" s="14" t="s">
        <v>90</v>
      </c>
      <c r="AW342" s="14" t="s">
        <v>36</v>
      </c>
      <c r="AX342" s="14" t="s">
        <v>80</v>
      </c>
      <c r="AY342" s="237" t="s">
        <v>125</v>
      </c>
    </row>
    <row r="343" spans="2:51" s="15" customFormat="1" ht="11.25">
      <c r="B343" s="241"/>
      <c r="C343" s="242"/>
      <c r="D343" s="218" t="s">
        <v>135</v>
      </c>
      <c r="E343" s="243" t="s">
        <v>1</v>
      </c>
      <c r="F343" s="244" t="s">
        <v>242</v>
      </c>
      <c r="G343" s="242"/>
      <c r="H343" s="245">
        <v>50.632000000000005</v>
      </c>
      <c r="I343" s="246"/>
      <c r="J343" s="242"/>
      <c r="K343" s="242"/>
      <c r="L343" s="247"/>
      <c r="M343" s="248"/>
      <c r="N343" s="249"/>
      <c r="O343" s="249"/>
      <c r="P343" s="249"/>
      <c r="Q343" s="249"/>
      <c r="R343" s="249"/>
      <c r="S343" s="249"/>
      <c r="T343" s="250"/>
      <c r="AT343" s="251" t="s">
        <v>135</v>
      </c>
      <c r="AU343" s="251" t="s">
        <v>90</v>
      </c>
      <c r="AV343" s="15" t="s">
        <v>148</v>
      </c>
      <c r="AW343" s="15" t="s">
        <v>36</v>
      </c>
      <c r="AX343" s="15" t="s">
        <v>88</v>
      </c>
      <c r="AY343" s="251" t="s">
        <v>125</v>
      </c>
    </row>
    <row r="344" spans="1:65" s="2" customFormat="1" ht="19.9" customHeight="1">
      <c r="A344" s="34"/>
      <c r="B344" s="35"/>
      <c r="C344" s="203" t="s">
        <v>552</v>
      </c>
      <c r="D344" s="203" t="s">
        <v>128</v>
      </c>
      <c r="E344" s="204" t="s">
        <v>553</v>
      </c>
      <c r="F344" s="205" t="s">
        <v>554</v>
      </c>
      <c r="G344" s="206" t="s">
        <v>216</v>
      </c>
      <c r="H344" s="207">
        <v>8.28</v>
      </c>
      <c r="I344" s="208"/>
      <c r="J344" s="209">
        <f>ROUND(I344*H344,2)</f>
        <v>0</v>
      </c>
      <c r="K344" s="205" t="s">
        <v>132</v>
      </c>
      <c r="L344" s="39"/>
      <c r="M344" s="210" t="s">
        <v>1</v>
      </c>
      <c r="N344" s="211" t="s">
        <v>45</v>
      </c>
      <c r="O344" s="71"/>
      <c r="P344" s="212">
        <f>O344*H344</f>
        <v>0</v>
      </c>
      <c r="Q344" s="212">
        <v>0.03885</v>
      </c>
      <c r="R344" s="212">
        <f>Q344*H344</f>
        <v>0.321678</v>
      </c>
      <c r="S344" s="212">
        <v>0</v>
      </c>
      <c r="T344" s="213">
        <f>S344*H344</f>
        <v>0</v>
      </c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R344" s="214" t="s">
        <v>148</v>
      </c>
      <c r="AT344" s="214" t="s">
        <v>128</v>
      </c>
      <c r="AU344" s="214" t="s">
        <v>90</v>
      </c>
      <c r="AY344" s="17" t="s">
        <v>125</v>
      </c>
      <c r="BE344" s="215">
        <f>IF(N344="základní",J344,0)</f>
        <v>0</v>
      </c>
      <c r="BF344" s="215">
        <f>IF(N344="snížená",J344,0)</f>
        <v>0</v>
      </c>
      <c r="BG344" s="215">
        <f>IF(N344="zákl. přenesená",J344,0)</f>
        <v>0</v>
      </c>
      <c r="BH344" s="215">
        <f>IF(N344="sníž. přenesená",J344,0)</f>
        <v>0</v>
      </c>
      <c r="BI344" s="215">
        <f>IF(N344="nulová",J344,0)</f>
        <v>0</v>
      </c>
      <c r="BJ344" s="17" t="s">
        <v>88</v>
      </c>
      <c r="BK344" s="215">
        <f>ROUND(I344*H344,2)</f>
        <v>0</v>
      </c>
      <c r="BL344" s="17" t="s">
        <v>148</v>
      </c>
      <c r="BM344" s="214" t="s">
        <v>555</v>
      </c>
    </row>
    <row r="345" spans="2:51" s="13" customFormat="1" ht="11.25">
      <c r="B345" s="216"/>
      <c r="C345" s="217"/>
      <c r="D345" s="218" t="s">
        <v>135</v>
      </c>
      <c r="E345" s="219" t="s">
        <v>1</v>
      </c>
      <c r="F345" s="220" t="s">
        <v>556</v>
      </c>
      <c r="G345" s="217"/>
      <c r="H345" s="219" t="s">
        <v>1</v>
      </c>
      <c r="I345" s="221"/>
      <c r="J345" s="217"/>
      <c r="K345" s="217"/>
      <c r="L345" s="222"/>
      <c r="M345" s="223"/>
      <c r="N345" s="224"/>
      <c r="O345" s="224"/>
      <c r="P345" s="224"/>
      <c r="Q345" s="224"/>
      <c r="R345" s="224"/>
      <c r="S345" s="224"/>
      <c r="T345" s="225"/>
      <c r="AT345" s="226" t="s">
        <v>135</v>
      </c>
      <c r="AU345" s="226" t="s">
        <v>90</v>
      </c>
      <c r="AV345" s="13" t="s">
        <v>88</v>
      </c>
      <c r="AW345" s="13" t="s">
        <v>36</v>
      </c>
      <c r="AX345" s="13" t="s">
        <v>80</v>
      </c>
      <c r="AY345" s="226" t="s">
        <v>125</v>
      </c>
    </row>
    <row r="346" spans="2:51" s="14" customFormat="1" ht="11.25">
      <c r="B346" s="227"/>
      <c r="C346" s="228"/>
      <c r="D346" s="218" t="s">
        <v>135</v>
      </c>
      <c r="E346" s="229" t="s">
        <v>1</v>
      </c>
      <c r="F346" s="230" t="s">
        <v>557</v>
      </c>
      <c r="G346" s="228"/>
      <c r="H346" s="231">
        <v>3.68</v>
      </c>
      <c r="I346" s="232"/>
      <c r="J346" s="228"/>
      <c r="K346" s="228"/>
      <c r="L346" s="233"/>
      <c r="M346" s="234"/>
      <c r="N346" s="235"/>
      <c r="O346" s="235"/>
      <c r="P346" s="235"/>
      <c r="Q346" s="235"/>
      <c r="R346" s="235"/>
      <c r="S346" s="235"/>
      <c r="T346" s="236"/>
      <c r="AT346" s="237" t="s">
        <v>135</v>
      </c>
      <c r="AU346" s="237" t="s">
        <v>90</v>
      </c>
      <c r="AV346" s="14" t="s">
        <v>90</v>
      </c>
      <c r="AW346" s="14" t="s">
        <v>36</v>
      </c>
      <c r="AX346" s="14" t="s">
        <v>80</v>
      </c>
      <c r="AY346" s="237" t="s">
        <v>125</v>
      </c>
    </row>
    <row r="347" spans="2:51" s="13" customFormat="1" ht="11.25">
      <c r="B347" s="216"/>
      <c r="C347" s="217"/>
      <c r="D347" s="218" t="s">
        <v>135</v>
      </c>
      <c r="E347" s="219" t="s">
        <v>1</v>
      </c>
      <c r="F347" s="220" t="s">
        <v>558</v>
      </c>
      <c r="G347" s="217"/>
      <c r="H347" s="219" t="s">
        <v>1</v>
      </c>
      <c r="I347" s="221"/>
      <c r="J347" s="217"/>
      <c r="K347" s="217"/>
      <c r="L347" s="222"/>
      <c r="M347" s="223"/>
      <c r="N347" s="224"/>
      <c r="O347" s="224"/>
      <c r="P347" s="224"/>
      <c r="Q347" s="224"/>
      <c r="R347" s="224"/>
      <c r="S347" s="224"/>
      <c r="T347" s="225"/>
      <c r="AT347" s="226" t="s">
        <v>135</v>
      </c>
      <c r="AU347" s="226" t="s">
        <v>90</v>
      </c>
      <c r="AV347" s="13" t="s">
        <v>88</v>
      </c>
      <c r="AW347" s="13" t="s">
        <v>36</v>
      </c>
      <c r="AX347" s="13" t="s">
        <v>80</v>
      </c>
      <c r="AY347" s="226" t="s">
        <v>125</v>
      </c>
    </row>
    <row r="348" spans="2:51" s="14" customFormat="1" ht="11.25">
      <c r="B348" s="227"/>
      <c r="C348" s="228"/>
      <c r="D348" s="218" t="s">
        <v>135</v>
      </c>
      <c r="E348" s="229" t="s">
        <v>1</v>
      </c>
      <c r="F348" s="230" t="s">
        <v>559</v>
      </c>
      <c r="G348" s="228"/>
      <c r="H348" s="231">
        <v>3.976</v>
      </c>
      <c r="I348" s="232"/>
      <c r="J348" s="228"/>
      <c r="K348" s="228"/>
      <c r="L348" s="233"/>
      <c r="M348" s="234"/>
      <c r="N348" s="235"/>
      <c r="O348" s="235"/>
      <c r="P348" s="235"/>
      <c r="Q348" s="235"/>
      <c r="R348" s="235"/>
      <c r="S348" s="235"/>
      <c r="T348" s="236"/>
      <c r="AT348" s="237" t="s">
        <v>135</v>
      </c>
      <c r="AU348" s="237" t="s">
        <v>90</v>
      </c>
      <c r="AV348" s="14" t="s">
        <v>90</v>
      </c>
      <c r="AW348" s="14" t="s">
        <v>36</v>
      </c>
      <c r="AX348" s="14" t="s">
        <v>80</v>
      </c>
      <c r="AY348" s="237" t="s">
        <v>125</v>
      </c>
    </row>
    <row r="349" spans="2:51" s="13" customFormat="1" ht="11.25">
      <c r="B349" s="216"/>
      <c r="C349" s="217"/>
      <c r="D349" s="218" t="s">
        <v>135</v>
      </c>
      <c r="E349" s="219" t="s">
        <v>1</v>
      </c>
      <c r="F349" s="220" t="s">
        <v>560</v>
      </c>
      <c r="G349" s="217"/>
      <c r="H349" s="219" t="s">
        <v>1</v>
      </c>
      <c r="I349" s="221"/>
      <c r="J349" s="217"/>
      <c r="K349" s="217"/>
      <c r="L349" s="222"/>
      <c r="M349" s="223"/>
      <c r="N349" s="224"/>
      <c r="O349" s="224"/>
      <c r="P349" s="224"/>
      <c r="Q349" s="224"/>
      <c r="R349" s="224"/>
      <c r="S349" s="224"/>
      <c r="T349" s="225"/>
      <c r="AT349" s="226" t="s">
        <v>135</v>
      </c>
      <c r="AU349" s="226" t="s">
        <v>90</v>
      </c>
      <c r="AV349" s="13" t="s">
        <v>88</v>
      </c>
      <c r="AW349" s="13" t="s">
        <v>36</v>
      </c>
      <c r="AX349" s="13" t="s">
        <v>80</v>
      </c>
      <c r="AY349" s="226" t="s">
        <v>125</v>
      </c>
    </row>
    <row r="350" spans="2:51" s="14" customFormat="1" ht="11.25">
      <c r="B350" s="227"/>
      <c r="C350" s="228"/>
      <c r="D350" s="218" t="s">
        <v>135</v>
      </c>
      <c r="E350" s="229" t="s">
        <v>1</v>
      </c>
      <c r="F350" s="230" t="s">
        <v>561</v>
      </c>
      <c r="G350" s="228"/>
      <c r="H350" s="231">
        <v>0.624</v>
      </c>
      <c r="I350" s="232"/>
      <c r="J350" s="228"/>
      <c r="K350" s="228"/>
      <c r="L350" s="233"/>
      <c r="M350" s="234"/>
      <c r="N350" s="235"/>
      <c r="O350" s="235"/>
      <c r="P350" s="235"/>
      <c r="Q350" s="235"/>
      <c r="R350" s="235"/>
      <c r="S350" s="235"/>
      <c r="T350" s="236"/>
      <c r="AT350" s="237" t="s">
        <v>135</v>
      </c>
      <c r="AU350" s="237" t="s">
        <v>90</v>
      </c>
      <c r="AV350" s="14" t="s">
        <v>90</v>
      </c>
      <c r="AW350" s="14" t="s">
        <v>36</v>
      </c>
      <c r="AX350" s="14" t="s">
        <v>80</v>
      </c>
      <c r="AY350" s="237" t="s">
        <v>125</v>
      </c>
    </row>
    <row r="351" spans="2:51" s="15" customFormat="1" ht="11.25">
      <c r="B351" s="241"/>
      <c r="C351" s="242"/>
      <c r="D351" s="218" t="s">
        <v>135</v>
      </c>
      <c r="E351" s="243" t="s">
        <v>1</v>
      </c>
      <c r="F351" s="244" t="s">
        <v>242</v>
      </c>
      <c r="G351" s="242"/>
      <c r="H351" s="245">
        <v>8.280000000000001</v>
      </c>
      <c r="I351" s="246"/>
      <c r="J351" s="242"/>
      <c r="K351" s="242"/>
      <c r="L351" s="247"/>
      <c r="M351" s="248"/>
      <c r="N351" s="249"/>
      <c r="O351" s="249"/>
      <c r="P351" s="249"/>
      <c r="Q351" s="249"/>
      <c r="R351" s="249"/>
      <c r="S351" s="249"/>
      <c r="T351" s="250"/>
      <c r="AT351" s="251" t="s">
        <v>135</v>
      </c>
      <c r="AU351" s="251" t="s">
        <v>90</v>
      </c>
      <c r="AV351" s="15" t="s">
        <v>148</v>
      </c>
      <c r="AW351" s="15" t="s">
        <v>36</v>
      </c>
      <c r="AX351" s="15" t="s">
        <v>88</v>
      </c>
      <c r="AY351" s="251" t="s">
        <v>125</v>
      </c>
    </row>
    <row r="352" spans="1:65" s="2" customFormat="1" ht="19.9" customHeight="1">
      <c r="A352" s="34"/>
      <c r="B352" s="35"/>
      <c r="C352" s="203" t="s">
        <v>562</v>
      </c>
      <c r="D352" s="203" t="s">
        <v>128</v>
      </c>
      <c r="E352" s="204" t="s">
        <v>563</v>
      </c>
      <c r="F352" s="205" t="s">
        <v>564</v>
      </c>
      <c r="G352" s="206" t="s">
        <v>216</v>
      </c>
      <c r="H352" s="207">
        <v>2.464</v>
      </c>
      <c r="I352" s="208"/>
      <c r="J352" s="209">
        <f>ROUND(I352*H352,2)</f>
        <v>0</v>
      </c>
      <c r="K352" s="205" t="s">
        <v>132</v>
      </c>
      <c r="L352" s="39"/>
      <c r="M352" s="210" t="s">
        <v>1</v>
      </c>
      <c r="N352" s="211" t="s">
        <v>45</v>
      </c>
      <c r="O352" s="71"/>
      <c r="P352" s="212">
        <f>O352*H352</f>
        <v>0</v>
      </c>
      <c r="Q352" s="212">
        <v>0.05828</v>
      </c>
      <c r="R352" s="212">
        <f>Q352*H352</f>
        <v>0.14360192</v>
      </c>
      <c r="S352" s="212">
        <v>0</v>
      </c>
      <c r="T352" s="213">
        <f>S352*H352</f>
        <v>0</v>
      </c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R352" s="214" t="s">
        <v>148</v>
      </c>
      <c r="AT352" s="214" t="s">
        <v>128</v>
      </c>
      <c r="AU352" s="214" t="s">
        <v>90</v>
      </c>
      <c r="AY352" s="17" t="s">
        <v>125</v>
      </c>
      <c r="BE352" s="215">
        <f>IF(N352="základní",J352,0)</f>
        <v>0</v>
      </c>
      <c r="BF352" s="215">
        <f>IF(N352="snížená",J352,0)</f>
        <v>0</v>
      </c>
      <c r="BG352" s="215">
        <f>IF(N352="zákl. přenesená",J352,0)</f>
        <v>0</v>
      </c>
      <c r="BH352" s="215">
        <f>IF(N352="sníž. přenesená",J352,0)</f>
        <v>0</v>
      </c>
      <c r="BI352" s="215">
        <f>IF(N352="nulová",J352,0)</f>
        <v>0</v>
      </c>
      <c r="BJ352" s="17" t="s">
        <v>88</v>
      </c>
      <c r="BK352" s="215">
        <f>ROUND(I352*H352,2)</f>
        <v>0</v>
      </c>
      <c r="BL352" s="17" t="s">
        <v>148</v>
      </c>
      <c r="BM352" s="214" t="s">
        <v>565</v>
      </c>
    </row>
    <row r="353" spans="2:51" s="13" customFormat="1" ht="11.25">
      <c r="B353" s="216"/>
      <c r="C353" s="217"/>
      <c r="D353" s="218" t="s">
        <v>135</v>
      </c>
      <c r="E353" s="219" t="s">
        <v>1</v>
      </c>
      <c r="F353" s="220" t="s">
        <v>566</v>
      </c>
      <c r="G353" s="217"/>
      <c r="H353" s="219" t="s">
        <v>1</v>
      </c>
      <c r="I353" s="221"/>
      <c r="J353" s="217"/>
      <c r="K353" s="217"/>
      <c r="L353" s="222"/>
      <c r="M353" s="223"/>
      <c r="N353" s="224"/>
      <c r="O353" s="224"/>
      <c r="P353" s="224"/>
      <c r="Q353" s="224"/>
      <c r="R353" s="224"/>
      <c r="S353" s="224"/>
      <c r="T353" s="225"/>
      <c r="AT353" s="226" t="s">
        <v>135</v>
      </c>
      <c r="AU353" s="226" t="s">
        <v>90</v>
      </c>
      <c r="AV353" s="13" t="s">
        <v>88</v>
      </c>
      <c r="AW353" s="13" t="s">
        <v>36</v>
      </c>
      <c r="AX353" s="13" t="s">
        <v>80</v>
      </c>
      <c r="AY353" s="226" t="s">
        <v>125</v>
      </c>
    </row>
    <row r="354" spans="2:51" s="14" customFormat="1" ht="11.25">
      <c r="B354" s="227"/>
      <c r="C354" s="228"/>
      <c r="D354" s="218" t="s">
        <v>135</v>
      </c>
      <c r="E354" s="229" t="s">
        <v>1</v>
      </c>
      <c r="F354" s="230" t="s">
        <v>567</v>
      </c>
      <c r="G354" s="228"/>
      <c r="H354" s="231">
        <v>1.84</v>
      </c>
      <c r="I354" s="232"/>
      <c r="J354" s="228"/>
      <c r="K354" s="228"/>
      <c r="L354" s="233"/>
      <c r="M354" s="234"/>
      <c r="N354" s="235"/>
      <c r="O354" s="235"/>
      <c r="P354" s="235"/>
      <c r="Q354" s="235"/>
      <c r="R354" s="235"/>
      <c r="S354" s="235"/>
      <c r="T354" s="236"/>
      <c r="AT354" s="237" t="s">
        <v>135</v>
      </c>
      <c r="AU354" s="237" t="s">
        <v>90</v>
      </c>
      <c r="AV354" s="14" t="s">
        <v>90</v>
      </c>
      <c r="AW354" s="14" t="s">
        <v>36</v>
      </c>
      <c r="AX354" s="14" t="s">
        <v>80</v>
      </c>
      <c r="AY354" s="237" t="s">
        <v>125</v>
      </c>
    </row>
    <row r="355" spans="2:51" s="13" customFormat="1" ht="11.25">
      <c r="B355" s="216"/>
      <c r="C355" s="217"/>
      <c r="D355" s="218" t="s">
        <v>135</v>
      </c>
      <c r="E355" s="219" t="s">
        <v>1</v>
      </c>
      <c r="F355" s="220" t="s">
        <v>560</v>
      </c>
      <c r="G355" s="217"/>
      <c r="H355" s="219" t="s">
        <v>1</v>
      </c>
      <c r="I355" s="221"/>
      <c r="J355" s="217"/>
      <c r="K355" s="217"/>
      <c r="L355" s="222"/>
      <c r="M355" s="223"/>
      <c r="N355" s="224"/>
      <c r="O355" s="224"/>
      <c r="P355" s="224"/>
      <c r="Q355" s="224"/>
      <c r="R355" s="224"/>
      <c r="S355" s="224"/>
      <c r="T355" s="225"/>
      <c r="AT355" s="226" t="s">
        <v>135</v>
      </c>
      <c r="AU355" s="226" t="s">
        <v>90</v>
      </c>
      <c r="AV355" s="13" t="s">
        <v>88</v>
      </c>
      <c r="AW355" s="13" t="s">
        <v>36</v>
      </c>
      <c r="AX355" s="13" t="s">
        <v>80</v>
      </c>
      <c r="AY355" s="226" t="s">
        <v>125</v>
      </c>
    </row>
    <row r="356" spans="2:51" s="14" customFormat="1" ht="11.25">
      <c r="B356" s="227"/>
      <c r="C356" s="228"/>
      <c r="D356" s="218" t="s">
        <v>135</v>
      </c>
      <c r="E356" s="229" t="s">
        <v>1</v>
      </c>
      <c r="F356" s="230" t="s">
        <v>561</v>
      </c>
      <c r="G356" s="228"/>
      <c r="H356" s="231">
        <v>0.624</v>
      </c>
      <c r="I356" s="232"/>
      <c r="J356" s="228"/>
      <c r="K356" s="228"/>
      <c r="L356" s="233"/>
      <c r="M356" s="234"/>
      <c r="N356" s="235"/>
      <c r="O356" s="235"/>
      <c r="P356" s="235"/>
      <c r="Q356" s="235"/>
      <c r="R356" s="235"/>
      <c r="S356" s="235"/>
      <c r="T356" s="236"/>
      <c r="AT356" s="237" t="s">
        <v>135</v>
      </c>
      <c r="AU356" s="237" t="s">
        <v>90</v>
      </c>
      <c r="AV356" s="14" t="s">
        <v>90</v>
      </c>
      <c r="AW356" s="14" t="s">
        <v>36</v>
      </c>
      <c r="AX356" s="14" t="s">
        <v>80</v>
      </c>
      <c r="AY356" s="237" t="s">
        <v>125</v>
      </c>
    </row>
    <row r="357" spans="2:51" s="15" customFormat="1" ht="11.25">
      <c r="B357" s="241"/>
      <c r="C357" s="242"/>
      <c r="D357" s="218" t="s">
        <v>135</v>
      </c>
      <c r="E357" s="243" t="s">
        <v>1</v>
      </c>
      <c r="F357" s="244" t="s">
        <v>242</v>
      </c>
      <c r="G357" s="242"/>
      <c r="H357" s="245">
        <v>2.464</v>
      </c>
      <c r="I357" s="246"/>
      <c r="J357" s="242"/>
      <c r="K357" s="242"/>
      <c r="L357" s="247"/>
      <c r="M357" s="248"/>
      <c r="N357" s="249"/>
      <c r="O357" s="249"/>
      <c r="P357" s="249"/>
      <c r="Q357" s="249"/>
      <c r="R357" s="249"/>
      <c r="S357" s="249"/>
      <c r="T357" s="250"/>
      <c r="AT357" s="251" t="s">
        <v>135</v>
      </c>
      <c r="AU357" s="251" t="s">
        <v>90</v>
      </c>
      <c r="AV357" s="15" t="s">
        <v>148</v>
      </c>
      <c r="AW357" s="15" t="s">
        <v>36</v>
      </c>
      <c r="AX357" s="15" t="s">
        <v>88</v>
      </c>
      <c r="AY357" s="251" t="s">
        <v>125</v>
      </c>
    </row>
    <row r="358" spans="1:65" s="2" customFormat="1" ht="19.9" customHeight="1">
      <c r="A358" s="34"/>
      <c r="B358" s="35"/>
      <c r="C358" s="203" t="s">
        <v>568</v>
      </c>
      <c r="D358" s="203" t="s">
        <v>128</v>
      </c>
      <c r="E358" s="204" t="s">
        <v>569</v>
      </c>
      <c r="F358" s="205" t="s">
        <v>570</v>
      </c>
      <c r="G358" s="206" t="s">
        <v>216</v>
      </c>
      <c r="H358" s="207">
        <v>61.376</v>
      </c>
      <c r="I358" s="208"/>
      <c r="J358" s="209">
        <f>ROUND(I358*H358,2)</f>
        <v>0</v>
      </c>
      <c r="K358" s="205" t="s">
        <v>132</v>
      </c>
      <c r="L358" s="39"/>
      <c r="M358" s="210" t="s">
        <v>1</v>
      </c>
      <c r="N358" s="211" t="s">
        <v>45</v>
      </c>
      <c r="O358" s="71"/>
      <c r="P358" s="212">
        <f>O358*H358</f>
        <v>0</v>
      </c>
      <c r="Q358" s="212">
        <v>0</v>
      </c>
      <c r="R358" s="212">
        <f>Q358*H358</f>
        <v>0</v>
      </c>
      <c r="S358" s="212">
        <v>0</v>
      </c>
      <c r="T358" s="213">
        <f>S358*H358</f>
        <v>0</v>
      </c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R358" s="214" t="s">
        <v>148</v>
      </c>
      <c r="AT358" s="214" t="s">
        <v>128</v>
      </c>
      <c r="AU358" s="214" t="s">
        <v>90</v>
      </c>
      <c r="AY358" s="17" t="s">
        <v>125</v>
      </c>
      <c r="BE358" s="215">
        <f>IF(N358="základní",J358,0)</f>
        <v>0</v>
      </c>
      <c r="BF358" s="215">
        <f>IF(N358="snížená",J358,0)</f>
        <v>0</v>
      </c>
      <c r="BG358" s="215">
        <f>IF(N358="zákl. přenesená",J358,0)</f>
        <v>0</v>
      </c>
      <c r="BH358" s="215">
        <f>IF(N358="sníž. přenesená",J358,0)</f>
        <v>0</v>
      </c>
      <c r="BI358" s="215">
        <f>IF(N358="nulová",J358,0)</f>
        <v>0</v>
      </c>
      <c r="BJ358" s="17" t="s">
        <v>88</v>
      </c>
      <c r="BK358" s="215">
        <f>ROUND(I358*H358,2)</f>
        <v>0</v>
      </c>
      <c r="BL358" s="17" t="s">
        <v>148</v>
      </c>
      <c r="BM358" s="214" t="s">
        <v>571</v>
      </c>
    </row>
    <row r="359" spans="2:51" s="14" customFormat="1" ht="11.25">
      <c r="B359" s="227"/>
      <c r="C359" s="228"/>
      <c r="D359" s="218" t="s">
        <v>135</v>
      </c>
      <c r="E359" s="229" t="s">
        <v>1</v>
      </c>
      <c r="F359" s="230" t="s">
        <v>572</v>
      </c>
      <c r="G359" s="228"/>
      <c r="H359" s="231">
        <v>61.376</v>
      </c>
      <c r="I359" s="232"/>
      <c r="J359" s="228"/>
      <c r="K359" s="228"/>
      <c r="L359" s="233"/>
      <c r="M359" s="234"/>
      <c r="N359" s="235"/>
      <c r="O359" s="235"/>
      <c r="P359" s="235"/>
      <c r="Q359" s="235"/>
      <c r="R359" s="235"/>
      <c r="S359" s="235"/>
      <c r="T359" s="236"/>
      <c r="AT359" s="237" t="s">
        <v>135</v>
      </c>
      <c r="AU359" s="237" t="s">
        <v>90</v>
      </c>
      <c r="AV359" s="14" t="s">
        <v>90</v>
      </c>
      <c r="AW359" s="14" t="s">
        <v>36</v>
      </c>
      <c r="AX359" s="14" t="s">
        <v>88</v>
      </c>
      <c r="AY359" s="237" t="s">
        <v>125</v>
      </c>
    </row>
    <row r="360" spans="1:65" s="2" customFormat="1" ht="19.9" customHeight="1">
      <c r="A360" s="34"/>
      <c r="B360" s="35"/>
      <c r="C360" s="203" t="s">
        <v>573</v>
      </c>
      <c r="D360" s="203" t="s">
        <v>128</v>
      </c>
      <c r="E360" s="204" t="s">
        <v>574</v>
      </c>
      <c r="F360" s="205" t="s">
        <v>575</v>
      </c>
      <c r="G360" s="206" t="s">
        <v>216</v>
      </c>
      <c r="H360" s="207">
        <v>61.376</v>
      </c>
      <c r="I360" s="208"/>
      <c r="J360" s="209">
        <f>ROUND(I360*H360,2)</f>
        <v>0</v>
      </c>
      <c r="K360" s="205" t="s">
        <v>132</v>
      </c>
      <c r="L360" s="39"/>
      <c r="M360" s="210" t="s">
        <v>1</v>
      </c>
      <c r="N360" s="211" t="s">
        <v>45</v>
      </c>
      <c r="O360" s="71"/>
      <c r="P360" s="212">
        <f>O360*H360</f>
        <v>0</v>
      </c>
      <c r="Q360" s="212">
        <v>0</v>
      </c>
      <c r="R360" s="212">
        <f>Q360*H360</f>
        <v>0</v>
      </c>
      <c r="S360" s="212">
        <v>0</v>
      </c>
      <c r="T360" s="213">
        <f>S360*H360</f>
        <v>0</v>
      </c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R360" s="214" t="s">
        <v>148</v>
      </c>
      <c r="AT360" s="214" t="s">
        <v>128</v>
      </c>
      <c r="AU360" s="214" t="s">
        <v>90</v>
      </c>
      <c r="AY360" s="17" t="s">
        <v>125</v>
      </c>
      <c r="BE360" s="215">
        <f>IF(N360="základní",J360,0)</f>
        <v>0</v>
      </c>
      <c r="BF360" s="215">
        <f>IF(N360="snížená",J360,0)</f>
        <v>0</v>
      </c>
      <c r="BG360" s="215">
        <f>IF(N360="zákl. přenesená",J360,0)</f>
        <v>0</v>
      </c>
      <c r="BH360" s="215">
        <f>IF(N360="sníž. přenesená",J360,0)</f>
        <v>0</v>
      </c>
      <c r="BI360" s="215">
        <f>IF(N360="nulová",J360,0)</f>
        <v>0</v>
      </c>
      <c r="BJ360" s="17" t="s">
        <v>88</v>
      </c>
      <c r="BK360" s="215">
        <f>ROUND(I360*H360,2)</f>
        <v>0</v>
      </c>
      <c r="BL360" s="17" t="s">
        <v>148</v>
      </c>
      <c r="BM360" s="214" t="s">
        <v>576</v>
      </c>
    </row>
    <row r="361" spans="2:51" s="14" customFormat="1" ht="11.25">
      <c r="B361" s="227"/>
      <c r="C361" s="228"/>
      <c r="D361" s="218" t="s">
        <v>135</v>
      </c>
      <c r="E361" s="229" t="s">
        <v>1</v>
      </c>
      <c r="F361" s="230" t="s">
        <v>572</v>
      </c>
      <c r="G361" s="228"/>
      <c r="H361" s="231">
        <v>61.376</v>
      </c>
      <c r="I361" s="232"/>
      <c r="J361" s="228"/>
      <c r="K361" s="228"/>
      <c r="L361" s="233"/>
      <c r="M361" s="234"/>
      <c r="N361" s="235"/>
      <c r="O361" s="235"/>
      <c r="P361" s="235"/>
      <c r="Q361" s="235"/>
      <c r="R361" s="235"/>
      <c r="S361" s="235"/>
      <c r="T361" s="236"/>
      <c r="AT361" s="237" t="s">
        <v>135</v>
      </c>
      <c r="AU361" s="237" t="s">
        <v>90</v>
      </c>
      <c r="AV361" s="14" t="s">
        <v>90</v>
      </c>
      <c r="AW361" s="14" t="s">
        <v>36</v>
      </c>
      <c r="AX361" s="14" t="s">
        <v>88</v>
      </c>
      <c r="AY361" s="237" t="s">
        <v>125</v>
      </c>
    </row>
    <row r="362" spans="1:65" s="2" customFormat="1" ht="19.9" customHeight="1">
      <c r="A362" s="34"/>
      <c r="B362" s="35"/>
      <c r="C362" s="203" t="s">
        <v>577</v>
      </c>
      <c r="D362" s="203" t="s">
        <v>128</v>
      </c>
      <c r="E362" s="204" t="s">
        <v>578</v>
      </c>
      <c r="F362" s="205" t="s">
        <v>579</v>
      </c>
      <c r="G362" s="206" t="s">
        <v>216</v>
      </c>
      <c r="H362" s="207">
        <v>4.607</v>
      </c>
      <c r="I362" s="208"/>
      <c r="J362" s="209">
        <f>ROUND(I362*H362,2)</f>
        <v>0</v>
      </c>
      <c r="K362" s="205" t="s">
        <v>132</v>
      </c>
      <c r="L362" s="39"/>
      <c r="M362" s="210" t="s">
        <v>1</v>
      </c>
      <c r="N362" s="211" t="s">
        <v>45</v>
      </c>
      <c r="O362" s="71"/>
      <c r="P362" s="212">
        <f>O362*H362</f>
        <v>0</v>
      </c>
      <c r="Q362" s="212">
        <v>0.00099</v>
      </c>
      <c r="R362" s="212">
        <f>Q362*H362</f>
        <v>0.00456093</v>
      </c>
      <c r="S362" s="212">
        <v>0</v>
      </c>
      <c r="T362" s="213">
        <f>S362*H362</f>
        <v>0</v>
      </c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R362" s="214" t="s">
        <v>148</v>
      </c>
      <c r="AT362" s="214" t="s">
        <v>128</v>
      </c>
      <c r="AU362" s="214" t="s">
        <v>90</v>
      </c>
      <c r="AY362" s="17" t="s">
        <v>125</v>
      </c>
      <c r="BE362" s="215">
        <f>IF(N362="základní",J362,0)</f>
        <v>0</v>
      </c>
      <c r="BF362" s="215">
        <f>IF(N362="snížená",J362,0)</f>
        <v>0</v>
      </c>
      <c r="BG362" s="215">
        <f>IF(N362="zákl. přenesená",J362,0)</f>
        <v>0</v>
      </c>
      <c r="BH362" s="215">
        <f>IF(N362="sníž. přenesená",J362,0)</f>
        <v>0</v>
      </c>
      <c r="BI362" s="215">
        <f>IF(N362="nulová",J362,0)</f>
        <v>0</v>
      </c>
      <c r="BJ362" s="17" t="s">
        <v>88</v>
      </c>
      <c r="BK362" s="215">
        <f>ROUND(I362*H362,2)</f>
        <v>0</v>
      </c>
      <c r="BL362" s="17" t="s">
        <v>148</v>
      </c>
      <c r="BM362" s="214" t="s">
        <v>580</v>
      </c>
    </row>
    <row r="363" spans="2:51" s="13" customFormat="1" ht="11.25">
      <c r="B363" s="216"/>
      <c r="C363" s="217"/>
      <c r="D363" s="218" t="s">
        <v>135</v>
      </c>
      <c r="E363" s="219" t="s">
        <v>1</v>
      </c>
      <c r="F363" s="220" t="s">
        <v>581</v>
      </c>
      <c r="G363" s="217"/>
      <c r="H363" s="219" t="s">
        <v>1</v>
      </c>
      <c r="I363" s="221"/>
      <c r="J363" s="217"/>
      <c r="K363" s="217"/>
      <c r="L363" s="222"/>
      <c r="M363" s="223"/>
      <c r="N363" s="224"/>
      <c r="O363" s="224"/>
      <c r="P363" s="224"/>
      <c r="Q363" s="224"/>
      <c r="R363" s="224"/>
      <c r="S363" s="224"/>
      <c r="T363" s="225"/>
      <c r="AT363" s="226" t="s">
        <v>135</v>
      </c>
      <c r="AU363" s="226" t="s">
        <v>90</v>
      </c>
      <c r="AV363" s="13" t="s">
        <v>88</v>
      </c>
      <c r="AW363" s="13" t="s">
        <v>36</v>
      </c>
      <c r="AX363" s="13" t="s">
        <v>80</v>
      </c>
      <c r="AY363" s="226" t="s">
        <v>125</v>
      </c>
    </row>
    <row r="364" spans="2:51" s="14" customFormat="1" ht="11.25">
      <c r="B364" s="227"/>
      <c r="C364" s="228"/>
      <c r="D364" s="218" t="s">
        <v>135</v>
      </c>
      <c r="E364" s="229" t="s">
        <v>1</v>
      </c>
      <c r="F364" s="230" t="s">
        <v>582</v>
      </c>
      <c r="G364" s="228"/>
      <c r="H364" s="231">
        <v>0.92</v>
      </c>
      <c r="I364" s="232"/>
      <c r="J364" s="228"/>
      <c r="K364" s="228"/>
      <c r="L364" s="233"/>
      <c r="M364" s="234"/>
      <c r="N364" s="235"/>
      <c r="O364" s="235"/>
      <c r="P364" s="235"/>
      <c r="Q364" s="235"/>
      <c r="R364" s="235"/>
      <c r="S364" s="235"/>
      <c r="T364" s="236"/>
      <c r="AT364" s="237" t="s">
        <v>135</v>
      </c>
      <c r="AU364" s="237" t="s">
        <v>90</v>
      </c>
      <c r="AV364" s="14" t="s">
        <v>90</v>
      </c>
      <c r="AW364" s="14" t="s">
        <v>36</v>
      </c>
      <c r="AX364" s="14" t="s">
        <v>80</v>
      </c>
      <c r="AY364" s="237" t="s">
        <v>125</v>
      </c>
    </row>
    <row r="365" spans="2:51" s="13" customFormat="1" ht="11.25">
      <c r="B365" s="216"/>
      <c r="C365" s="217"/>
      <c r="D365" s="218" t="s">
        <v>135</v>
      </c>
      <c r="E365" s="219" t="s">
        <v>1</v>
      </c>
      <c r="F365" s="220" t="s">
        <v>583</v>
      </c>
      <c r="G365" s="217"/>
      <c r="H365" s="219" t="s">
        <v>1</v>
      </c>
      <c r="I365" s="221"/>
      <c r="J365" s="217"/>
      <c r="K365" s="217"/>
      <c r="L365" s="222"/>
      <c r="M365" s="223"/>
      <c r="N365" s="224"/>
      <c r="O365" s="224"/>
      <c r="P365" s="224"/>
      <c r="Q365" s="224"/>
      <c r="R365" s="224"/>
      <c r="S365" s="224"/>
      <c r="T365" s="225"/>
      <c r="AT365" s="226" t="s">
        <v>135</v>
      </c>
      <c r="AU365" s="226" t="s">
        <v>90</v>
      </c>
      <c r="AV365" s="13" t="s">
        <v>88</v>
      </c>
      <c r="AW365" s="13" t="s">
        <v>36</v>
      </c>
      <c r="AX365" s="13" t="s">
        <v>80</v>
      </c>
      <c r="AY365" s="226" t="s">
        <v>125</v>
      </c>
    </row>
    <row r="366" spans="2:51" s="14" customFormat="1" ht="11.25">
      <c r="B366" s="227"/>
      <c r="C366" s="228"/>
      <c r="D366" s="218" t="s">
        <v>135</v>
      </c>
      <c r="E366" s="229" t="s">
        <v>1</v>
      </c>
      <c r="F366" s="230" t="s">
        <v>584</v>
      </c>
      <c r="G366" s="228"/>
      <c r="H366" s="231">
        <v>3.687</v>
      </c>
      <c r="I366" s="232"/>
      <c r="J366" s="228"/>
      <c r="K366" s="228"/>
      <c r="L366" s="233"/>
      <c r="M366" s="234"/>
      <c r="N366" s="235"/>
      <c r="O366" s="235"/>
      <c r="P366" s="235"/>
      <c r="Q366" s="235"/>
      <c r="R366" s="235"/>
      <c r="S366" s="235"/>
      <c r="T366" s="236"/>
      <c r="AT366" s="237" t="s">
        <v>135</v>
      </c>
      <c r="AU366" s="237" t="s">
        <v>90</v>
      </c>
      <c r="AV366" s="14" t="s">
        <v>90</v>
      </c>
      <c r="AW366" s="14" t="s">
        <v>36</v>
      </c>
      <c r="AX366" s="14" t="s">
        <v>80</v>
      </c>
      <c r="AY366" s="237" t="s">
        <v>125</v>
      </c>
    </row>
    <row r="367" spans="2:51" s="15" customFormat="1" ht="11.25">
      <c r="B367" s="241"/>
      <c r="C367" s="242"/>
      <c r="D367" s="218" t="s">
        <v>135</v>
      </c>
      <c r="E367" s="243" t="s">
        <v>1</v>
      </c>
      <c r="F367" s="244" t="s">
        <v>242</v>
      </c>
      <c r="G367" s="242"/>
      <c r="H367" s="245">
        <v>4.607</v>
      </c>
      <c r="I367" s="246"/>
      <c r="J367" s="242"/>
      <c r="K367" s="242"/>
      <c r="L367" s="247"/>
      <c r="M367" s="248"/>
      <c r="N367" s="249"/>
      <c r="O367" s="249"/>
      <c r="P367" s="249"/>
      <c r="Q367" s="249"/>
      <c r="R367" s="249"/>
      <c r="S367" s="249"/>
      <c r="T367" s="250"/>
      <c r="AT367" s="251" t="s">
        <v>135</v>
      </c>
      <c r="AU367" s="251" t="s">
        <v>90</v>
      </c>
      <c r="AV367" s="15" t="s">
        <v>148</v>
      </c>
      <c r="AW367" s="15" t="s">
        <v>36</v>
      </c>
      <c r="AX367" s="15" t="s">
        <v>88</v>
      </c>
      <c r="AY367" s="251" t="s">
        <v>125</v>
      </c>
    </row>
    <row r="368" spans="1:65" s="2" customFormat="1" ht="19.9" customHeight="1">
      <c r="A368" s="34"/>
      <c r="B368" s="35"/>
      <c r="C368" s="203" t="s">
        <v>585</v>
      </c>
      <c r="D368" s="203" t="s">
        <v>128</v>
      </c>
      <c r="E368" s="204" t="s">
        <v>586</v>
      </c>
      <c r="F368" s="205" t="s">
        <v>587</v>
      </c>
      <c r="G368" s="206" t="s">
        <v>216</v>
      </c>
      <c r="H368" s="207">
        <v>2.049</v>
      </c>
      <c r="I368" s="208"/>
      <c r="J368" s="209">
        <f>ROUND(I368*H368,2)</f>
        <v>0</v>
      </c>
      <c r="K368" s="205" t="s">
        <v>132</v>
      </c>
      <c r="L368" s="39"/>
      <c r="M368" s="210" t="s">
        <v>1</v>
      </c>
      <c r="N368" s="211" t="s">
        <v>45</v>
      </c>
      <c r="O368" s="71"/>
      <c r="P368" s="212">
        <f>O368*H368</f>
        <v>0</v>
      </c>
      <c r="Q368" s="212">
        <v>0.00099</v>
      </c>
      <c r="R368" s="212">
        <f>Q368*H368</f>
        <v>0.00202851</v>
      </c>
      <c r="S368" s="212">
        <v>0</v>
      </c>
      <c r="T368" s="213">
        <f>S368*H368</f>
        <v>0</v>
      </c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R368" s="214" t="s">
        <v>148</v>
      </c>
      <c r="AT368" s="214" t="s">
        <v>128</v>
      </c>
      <c r="AU368" s="214" t="s">
        <v>90</v>
      </c>
      <c r="AY368" s="17" t="s">
        <v>125</v>
      </c>
      <c r="BE368" s="215">
        <f>IF(N368="základní",J368,0)</f>
        <v>0</v>
      </c>
      <c r="BF368" s="215">
        <f>IF(N368="snížená",J368,0)</f>
        <v>0</v>
      </c>
      <c r="BG368" s="215">
        <f>IF(N368="zákl. přenesená",J368,0)</f>
        <v>0</v>
      </c>
      <c r="BH368" s="215">
        <f>IF(N368="sníž. přenesená",J368,0)</f>
        <v>0</v>
      </c>
      <c r="BI368" s="215">
        <f>IF(N368="nulová",J368,0)</f>
        <v>0</v>
      </c>
      <c r="BJ368" s="17" t="s">
        <v>88</v>
      </c>
      <c r="BK368" s="215">
        <f>ROUND(I368*H368,2)</f>
        <v>0</v>
      </c>
      <c r="BL368" s="17" t="s">
        <v>148</v>
      </c>
      <c r="BM368" s="214" t="s">
        <v>588</v>
      </c>
    </row>
    <row r="369" spans="2:51" s="13" customFormat="1" ht="11.25">
      <c r="B369" s="216"/>
      <c r="C369" s="217"/>
      <c r="D369" s="218" t="s">
        <v>135</v>
      </c>
      <c r="E369" s="219" t="s">
        <v>1</v>
      </c>
      <c r="F369" s="220" t="s">
        <v>589</v>
      </c>
      <c r="G369" s="217"/>
      <c r="H369" s="219" t="s">
        <v>1</v>
      </c>
      <c r="I369" s="221"/>
      <c r="J369" s="217"/>
      <c r="K369" s="217"/>
      <c r="L369" s="222"/>
      <c r="M369" s="223"/>
      <c r="N369" s="224"/>
      <c r="O369" s="224"/>
      <c r="P369" s="224"/>
      <c r="Q369" s="224"/>
      <c r="R369" s="224"/>
      <c r="S369" s="224"/>
      <c r="T369" s="225"/>
      <c r="AT369" s="226" t="s">
        <v>135</v>
      </c>
      <c r="AU369" s="226" t="s">
        <v>90</v>
      </c>
      <c r="AV369" s="13" t="s">
        <v>88</v>
      </c>
      <c r="AW369" s="13" t="s">
        <v>36</v>
      </c>
      <c r="AX369" s="13" t="s">
        <v>80</v>
      </c>
      <c r="AY369" s="226" t="s">
        <v>125</v>
      </c>
    </row>
    <row r="370" spans="2:51" s="13" customFormat="1" ht="11.25">
      <c r="B370" s="216"/>
      <c r="C370" s="217"/>
      <c r="D370" s="218" t="s">
        <v>135</v>
      </c>
      <c r="E370" s="219" t="s">
        <v>1</v>
      </c>
      <c r="F370" s="220" t="s">
        <v>590</v>
      </c>
      <c r="G370" s="217"/>
      <c r="H370" s="219" t="s">
        <v>1</v>
      </c>
      <c r="I370" s="221"/>
      <c r="J370" s="217"/>
      <c r="K370" s="217"/>
      <c r="L370" s="222"/>
      <c r="M370" s="223"/>
      <c r="N370" s="224"/>
      <c r="O370" s="224"/>
      <c r="P370" s="224"/>
      <c r="Q370" s="224"/>
      <c r="R370" s="224"/>
      <c r="S370" s="224"/>
      <c r="T370" s="225"/>
      <c r="AT370" s="226" t="s">
        <v>135</v>
      </c>
      <c r="AU370" s="226" t="s">
        <v>90</v>
      </c>
      <c r="AV370" s="13" t="s">
        <v>88</v>
      </c>
      <c r="AW370" s="13" t="s">
        <v>36</v>
      </c>
      <c r="AX370" s="13" t="s">
        <v>80</v>
      </c>
      <c r="AY370" s="226" t="s">
        <v>125</v>
      </c>
    </row>
    <row r="371" spans="2:51" s="14" customFormat="1" ht="11.25">
      <c r="B371" s="227"/>
      <c r="C371" s="228"/>
      <c r="D371" s="218" t="s">
        <v>135</v>
      </c>
      <c r="E371" s="229" t="s">
        <v>1</v>
      </c>
      <c r="F371" s="230" t="s">
        <v>591</v>
      </c>
      <c r="G371" s="228"/>
      <c r="H371" s="231">
        <v>0.904</v>
      </c>
      <c r="I371" s="232"/>
      <c r="J371" s="228"/>
      <c r="K371" s="228"/>
      <c r="L371" s="233"/>
      <c r="M371" s="234"/>
      <c r="N371" s="235"/>
      <c r="O371" s="235"/>
      <c r="P371" s="235"/>
      <c r="Q371" s="235"/>
      <c r="R371" s="235"/>
      <c r="S371" s="235"/>
      <c r="T371" s="236"/>
      <c r="AT371" s="237" t="s">
        <v>135</v>
      </c>
      <c r="AU371" s="237" t="s">
        <v>90</v>
      </c>
      <c r="AV371" s="14" t="s">
        <v>90</v>
      </c>
      <c r="AW371" s="14" t="s">
        <v>36</v>
      </c>
      <c r="AX371" s="14" t="s">
        <v>80</v>
      </c>
      <c r="AY371" s="237" t="s">
        <v>125</v>
      </c>
    </row>
    <row r="372" spans="2:51" s="13" customFormat="1" ht="11.25">
      <c r="B372" s="216"/>
      <c r="C372" s="217"/>
      <c r="D372" s="218" t="s">
        <v>135</v>
      </c>
      <c r="E372" s="219" t="s">
        <v>1</v>
      </c>
      <c r="F372" s="220" t="s">
        <v>592</v>
      </c>
      <c r="G372" s="217"/>
      <c r="H372" s="219" t="s">
        <v>1</v>
      </c>
      <c r="I372" s="221"/>
      <c r="J372" s="217"/>
      <c r="K372" s="217"/>
      <c r="L372" s="222"/>
      <c r="M372" s="223"/>
      <c r="N372" s="224"/>
      <c r="O372" s="224"/>
      <c r="P372" s="224"/>
      <c r="Q372" s="224"/>
      <c r="R372" s="224"/>
      <c r="S372" s="224"/>
      <c r="T372" s="225"/>
      <c r="AT372" s="226" t="s">
        <v>135</v>
      </c>
      <c r="AU372" s="226" t="s">
        <v>90</v>
      </c>
      <c r="AV372" s="13" t="s">
        <v>88</v>
      </c>
      <c r="AW372" s="13" t="s">
        <v>36</v>
      </c>
      <c r="AX372" s="13" t="s">
        <v>80</v>
      </c>
      <c r="AY372" s="226" t="s">
        <v>125</v>
      </c>
    </row>
    <row r="373" spans="2:51" s="14" customFormat="1" ht="11.25">
      <c r="B373" s="227"/>
      <c r="C373" s="228"/>
      <c r="D373" s="218" t="s">
        <v>135</v>
      </c>
      <c r="E373" s="229" t="s">
        <v>1</v>
      </c>
      <c r="F373" s="230" t="s">
        <v>593</v>
      </c>
      <c r="G373" s="228"/>
      <c r="H373" s="231">
        <v>1.145</v>
      </c>
      <c r="I373" s="232"/>
      <c r="J373" s="228"/>
      <c r="K373" s="228"/>
      <c r="L373" s="233"/>
      <c r="M373" s="234"/>
      <c r="N373" s="235"/>
      <c r="O373" s="235"/>
      <c r="P373" s="235"/>
      <c r="Q373" s="235"/>
      <c r="R373" s="235"/>
      <c r="S373" s="235"/>
      <c r="T373" s="236"/>
      <c r="AT373" s="237" t="s">
        <v>135</v>
      </c>
      <c r="AU373" s="237" t="s">
        <v>90</v>
      </c>
      <c r="AV373" s="14" t="s">
        <v>90</v>
      </c>
      <c r="AW373" s="14" t="s">
        <v>36</v>
      </c>
      <c r="AX373" s="14" t="s">
        <v>80</v>
      </c>
      <c r="AY373" s="237" t="s">
        <v>125</v>
      </c>
    </row>
    <row r="374" spans="2:51" s="15" customFormat="1" ht="11.25">
      <c r="B374" s="241"/>
      <c r="C374" s="242"/>
      <c r="D374" s="218" t="s">
        <v>135</v>
      </c>
      <c r="E374" s="243" t="s">
        <v>1</v>
      </c>
      <c r="F374" s="244" t="s">
        <v>242</v>
      </c>
      <c r="G374" s="242"/>
      <c r="H374" s="245">
        <v>2.049</v>
      </c>
      <c r="I374" s="246"/>
      <c r="J374" s="242"/>
      <c r="K374" s="242"/>
      <c r="L374" s="247"/>
      <c r="M374" s="248"/>
      <c r="N374" s="249"/>
      <c r="O374" s="249"/>
      <c r="P374" s="249"/>
      <c r="Q374" s="249"/>
      <c r="R374" s="249"/>
      <c r="S374" s="249"/>
      <c r="T374" s="250"/>
      <c r="AT374" s="251" t="s">
        <v>135</v>
      </c>
      <c r="AU374" s="251" t="s">
        <v>90</v>
      </c>
      <c r="AV374" s="15" t="s">
        <v>148</v>
      </c>
      <c r="AW374" s="15" t="s">
        <v>36</v>
      </c>
      <c r="AX374" s="15" t="s">
        <v>88</v>
      </c>
      <c r="AY374" s="251" t="s">
        <v>125</v>
      </c>
    </row>
    <row r="375" spans="1:65" s="2" customFormat="1" ht="30" customHeight="1">
      <c r="A375" s="34"/>
      <c r="B375" s="35"/>
      <c r="C375" s="203" t="s">
        <v>594</v>
      </c>
      <c r="D375" s="203" t="s">
        <v>128</v>
      </c>
      <c r="E375" s="204" t="s">
        <v>595</v>
      </c>
      <c r="F375" s="205" t="s">
        <v>596</v>
      </c>
      <c r="G375" s="206" t="s">
        <v>378</v>
      </c>
      <c r="H375" s="207">
        <v>18</v>
      </c>
      <c r="I375" s="208"/>
      <c r="J375" s="209">
        <f>ROUND(I375*H375,2)</f>
        <v>0</v>
      </c>
      <c r="K375" s="205" t="s">
        <v>132</v>
      </c>
      <c r="L375" s="39"/>
      <c r="M375" s="210" t="s">
        <v>1</v>
      </c>
      <c r="N375" s="211" t="s">
        <v>45</v>
      </c>
      <c r="O375" s="71"/>
      <c r="P375" s="212">
        <f>O375*H375</f>
        <v>0</v>
      </c>
      <c r="Q375" s="212">
        <v>0.00078</v>
      </c>
      <c r="R375" s="212">
        <f>Q375*H375</f>
        <v>0.01404</v>
      </c>
      <c r="S375" s="212">
        <v>0.001</v>
      </c>
      <c r="T375" s="213">
        <f>S375*H375</f>
        <v>0.018000000000000002</v>
      </c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R375" s="214" t="s">
        <v>148</v>
      </c>
      <c r="AT375" s="214" t="s">
        <v>128</v>
      </c>
      <c r="AU375" s="214" t="s">
        <v>90</v>
      </c>
      <c r="AY375" s="17" t="s">
        <v>125</v>
      </c>
      <c r="BE375" s="215">
        <f>IF(N375="základní",J375,0)</f>
        <v>0</v>
      </c>
      <c r="BF375" s="215">
        <f>IF(N375="snížená",J375,0)</f>
        <v>0</v>
      </c>
      <c r="BG375" s="215">
        <f>IF(N375="zákl. přenesená",J375,0)</f>
        <v>0</v>
      </c>
      <c r="BH375" s="215">
        <f>IF(N375="sníž. přenesená",J375,0)</f>
        <v>0</v>
      </c>
      <c r="BI375" s="215">
        <f>IF(N375="nulová",J375,0)</f>
        <v>0</v>
      </c>
      <c r="BJ375" s="17" t="s">
        <v>88</v>
      </c>
      <c r="BK375" s="215">
        <f>ROUND(I375*H375,2)</f>
        <v>0</v>
      </c>
      <c r="BL375" s="17" t="s">
        <v>148</v>
      </c>
      <c r="BM375" s="214" t="s">
        <v>597</v>
      </c>
    </row>
    <row r="376" spans="2:51" s="13" customFormat="1" ht="22.5">
      <c r="B376" s="216"/>
      <c r="C376" s="217"/>
      <c r="D376" s="218" t="s">
        <v>135</v>
      </c>
      <c r="E376" s="219" t="s">
        <v>1</v>
      </c>
      <c r="F376" s="220" t="s">
        <v>598</v>
      </c>
      <c r="G376" s="217"/>
      <c r="H376" s="219" t="s">
        <v>1</v>
      </c>
      <c r="I376" s="221"/>
      <c r="J376" s="217"/>
      <c r="K376" s="217"/>
      <c r="L376" s="222"/>
      <c r="M376" s="223"/>
      <c r="N376" s="224"/>
      <c r="O376" s="224"/>
      <c r="P376" s="224"/>
      <c r="Q376" s="224"/>
      <c r="R376" s="224"/>
      <c r="S376" s="224"/>
      <c r="T376" s="225"/>
      <c r="AT376" s="226" t="s">
        <v>135</v>
      </c>
      <c r="AU376" s="226" t="s">
        <v>90</v>
      </c>
      <c r="AV376" s="13" t="s">
        <v>88</v>
      </c>
      <c r="AW376" s="13" t="s">
        <v>36</v>
      </c>
      <c r="AX376" s="13" t="s">
        <v>80</v>
      </c>
      <c r="AY376" s="226" t="s">
        <v>125</v>
      </c>
    </row>
    <row r="377" spans="2:51" s="13" customFormat="1" ht="11.25">
      <c r="B377" s="216"/>
      <c r="C377" s="217"/>
      <c r="D377" s="218" t="s">
        <v>135</v>
      </c>
      <c r="E377" s="219" t="s">
        <v>1</v>
      </c>
      <c r="F377" s="220" t="s">
        <v>599</v>
      </c>
      <c r="G377" s="217"/>
      <c r="H377" s="219" t="s">
        <v>1</v>
      </c>
      <c r="I377" s="221"/>
      <c r="J377" s="217"/>
      <c r="K377" s="217"/>
      <c r="L377" s="222"/>
      <c r="M377" s="223"/>
      <c r="N377" s="224"/>
      <c r="O377" s="224"/>
      <c r="P377" s="224"/>
      <c r="Q377" s="224"/>
      <c r="R377" s="224"/>
      <c r="S377" s="224"/>
      <c r="T377" s="225"/>
      <c r="AT377" s="226" t="s">
        <v>135</v>
      </c>
      <c r="AU377" s="226" t="s">
        <v>90</v>
      </c>
      <c r="AV377" s="13" t="s">
        <v>88</v>
      </c>
      <c r="AW377" s="13" t="s">
        <v>36</v>
      </c>
      <c r="AX377" s="13" t="s">
        <v>80</v>
      </c>
      <c r="AY377" s="226" t="s">
        <v>125</v>
      </c>
    </row>
    <row r="378" spans="2:51" s="14" customFormat="1" ht="11.25">
      <c r="B378" s="227"/>
      <c r="C378" s="228"/>
      <c r="D378" s="218" t="s">
        <v>135</v>
      </c>
      <c r="E378" s="229" t="s">
        <v>1</v>
      </c>
      <c r="F378" s="230" t="s">
        <v>600</v>
      </c>
      <c r="G378" s="228"/>
      <c r="H378" s="231">
        <v>13.2</v>
      </c>
      <c r="I378" s="232"/>
      <c r="J378" s="228"/>
      <c r="K378" s="228"/>
      <c r="L378" s="233"/>
      <c r="M378" s="234"/>
      <c r="N378" s="235"/>
      <c r="O378" s="235"/>
      <c r="P378" s="235"/>
      <c r="Q378" s="235"/>
      <c r="R378" s="235"/>
      <c r="S378" s="235"/>
      <c r="T378" s="236"/>
      <c r="AT378" s="237" t="s">
        <v>135</v>
      </c>
      <c r="AU378" s="237" t="s">
        <v>90</v>
      </c>
      <c r="AV378" s="14" t="s">
        <v>90</v>
      </c>
      <c r="AW378" s="14" t="s">
        <v>36</v>
      </c>
      <c r="AX378" s="14" t="s">
        <v>80</v>
      </c>
      <c r="AY378" s="237" t="s">
        <v>125</v>
      </c>
    </row>
    <row r="379" spans="2:51" s="13" customFormat="1" ht="11.25">
      <c r="B379" s="216"/>
      <c r="C379" s="217"/>
      <c r="D379" s="218" t="s">
        <v>135</v>
      </c>
      <c r="E379" s="219" t="s">
        <v>1</v>
      </c>
      <c r="F379" s="220" t="s">
        <v>601</v>
      </c>
      <c r="G379" s="217"/>
      <c r="H379" s="219" t="s">
        <v>1</v>
      </c>
      <c r="I379" s="221"/>
      <c r="J379" s="217"/>
      <c r="K379" s="217"/>
      <c r="L379" s="222"/>
      <c r="M379" s="223"/>
      <c r="N379" s="224"/>
      <c r="O379" s="224"/>
      <c r="P379" s="224"/>
      <c r="Q379" s="224"/>
      <c r="R379" s="224"/>
      <c r="S379" s="224"/>
      <c r="T379" s="225"/>
      <c r="AT379" s="226" t="s">
        <v>135</v>
      </c>
      <c r="AU379" s="226" t="s">
        <v>90</v>
      </c>
      <c r="AV379" s="13" t="s">
        <v>88</v>
      </c>
      <c r="AW379" s="13" t="s">
        <v>36</v>
      </c>
      <c r="AX379" s="13" t="s">
        <v>80</v>
      </c>
      <c r="AY379" s="226" t="s">
        <v>125</v>
      </c>
    </row>
    <row r="380" spans="2:51" s="14" customFormat="1" ht="11.25">
      <c r="B380" s="227"/>
      <c r="C380" s="228"/>
      <c r="D380" s="218" t="s">
        <v>135</v>
      </c>
      <c r="E380" s="229" t="s">
        <v>1</v>
      </c>
      <c r="F380" s="230" t="s">
        <v>602</v>
      </c>
      <c r="G380" s="228"/>
      <c r="H380" s="231">
        <v>4.8</v>
      </c>
      <c r="I380" s="232"/>
      <c r="J380" s="228"/>
      <c r="K380" s="228"/>
      <c r="L380" s="233"/>
      <c r="M380" s="234"/>
      <c r="N380" s="235"/>
      <c r="O380" s="235"/>
      <c r="P380" s="235"/>
      <c r="Q380" s="235"/>
      <c r="R380" s="235"/>
      <c r="S380" s="235"/>
      <c r="T380" s="236"/>
      <c r="AT380" s="237" t="s">
        <v>135</v>
      </c>
      <c r="AU380" s="237" t="s">
        <v>90</v>
      </c>
      <c r="AV380" s="14" t="s">
        <v>90</v>
      </c>
      <c r="AW380" s="14" t="s">
        <v>36</v>
      </c>
      <c r="AX380" s="14" t="s">
        <v>80</v>
      </c>
      <c r="AY380" s="237" t="s">
        <v>125</v>
      </c>
    </row>
    <row r="381" spans="2:51" s="15" customFormat="1" ht="11.25">
      <c r="B381" s="241"/>
      <c r="C381" s="242"/>
      <c r="D381" s="218" t="s">
        <v>135</v>
      </c>
      <c r="E381" s="243" t="s">
        <v>1</v>
      </c>
      <c r="F381" s="244" t="s">
        <v>242</v>
      </c>
      <c r="G381" s="242"/>
      <c r="H381" s="245">
        <v>18</v>
      </c>
      <c r="I381" s="246"/>
      <c r="J381" s="242"/>
      <c r="K381" s="242"/>
      <c r="L381" s="247"/>
      <c r="M381" s="248"/>
      <c r="N381" s="249"/>
      <c r="O381" s="249"/>
      <c r="P381" s="249"/>
      <c r="Q381" s="249"/>
      <c r="R381" s="249"/>
      <c r="S381" s="249"/>
      <c r="T381" s="250"/>
      <c r="AT381" s="251" t="s">
        <v>135</v>
      </c>
      <c r="AU381" s="251" t="s">
        <v>90</v>
      </c>
      <c r="AV381" s="15" t="s">
        <v>148</v>
      </c>
      <c r="AW381" s="15" t="s">
        <v>36</v>
      </c>
      <c r="AX381" s="15" t="s">
        <v>88</v>
      </c>
      <c r="AY381" s="251" t="s">
        <v>125</v>
      </c>
    </row>
    <row r="382" spans="2:63" s="12" customFormat="1" ht="22.9" customHeight="1">
      <c r="B382" s="187"/>
      <c r="C382" s="188"/>
      <c r="D382" s="189" t="s">
        <v>79</v>
      </c>
      <c r="E382" s="201" t="s">
        <v>603</v>
      </c>
      <c r="F382" s="201" t="s">
        <v>604</v>
      </c>
      <c r="G382" s="188"/>
      <c r="H382" s="188"/>
      <c r="I382" s="191"/>
      <c r="J382" s="202">
        <f>BK382</f>
        <v>0</v>
      </c>
      <c r="K382" s="188"/>
      <c r="L382" s="193"/>
      <c r="M382" s="194"/>
      <c r="N382" s="195"/>
      <c r="O382" s="195"/>
      <c r="P382" s="196">
        <f>SUM(P383:P421)</f>
        <v>0</v>
      </c>
      <c r="Q382" s="195"/>
      <c r="R382" s="196">
        <f>SUM(R383:R421)</f>
        <v>0</v>
      </c>
      <c r="S382" s="195"/>
      <c r="T382" s="197">
        <f>SUM(T383:T421)</f>
        <v>0</v>
      </c>
      <c r="AR382" s="198" t="s">
        <v>88</v>
      </c>
      <c r="AT382" s="199" t="s">
        <v>79</v>
      </c>
      <c r="AU382" s="199" t="s">
        <v>88</v>
      </c>
      <c r="AY382" s="198" t="s">
        <v>125</v>
      </c>
      <c r="BK382" s="200">
        <f>SUM(BK383:BK421)</f>
        <v>0</v>
      </c>
    </row>
    <row r="383" spans="1:65" s="2" customFormat="1" ht="19.9" customHeight="1">
      <c r="A383" s="34"/>
      <c r="B383" s="35"/>
      <c r="C383" s="203" t="s">
        <v>605</v>
      </c>
      <c r="D383" s="203" t="s">
        <v>128</v>
      </c>
      <c r="E383" s="204" t="s">
        <v>606</v>
      </c>
      <c r="F383" s="205" t="s">
        <v>607</v>
      </c>
      <c r="G383" s="206" t="s">
        <v>275</v>
      </c>
      <c r="H383" s="207">
        <v>48.364</v>
      </c>
      <c r="I383" s="208"/>
      <c r="J383" s="209">
        <f>ROUND(I383*H383,2)</f>
        <v>0</v>
      </c>
      <c r="K383" s="205" t="s">
        <v>132</v>
      </c>
      <c r="L383" s="39"/>
      <c r="M383" s="210" t="s">
        <v>1</v>
      </c>
      <c r="N383" s="211" t="s">
        <v>45</v>
      </c>
      <c r="O383" s="71"/>
      <c r="P383" s="212">
        <f>O383*H383</f>
        <v>0</v>
      </c>
      <c r="Q383" s="212">
        <v>0</v>
      </c>
      <c r="R383" s="212">
        <f>Q383*H383</f>
        <v>0</v>
      </c>
      <c r="S383" s="212">
        <v>0</v>
      </c>
      <c r="T383" s="213">
        <f>S383*H383</f>
        <v>0</v>
      </c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R383" s="214" t="s">
        <v>148</v>
      </c>
      <c r="AT383" s="214" t="s">
        <v>128</v>
      </c>
      <c r="AU383" s="214" t="s">
        <v>90</v>
      </c>
      <c r="AY383" s="17" t="s">
        <v>125</v>
      </c>
      <c r="BE383" s="215">
        <f>IF(N383="základní",J383,0)</f>
        <v>0</v>
      </c>
      <c r="BF383" s="215">
        <f>IF(N383="snížená",J383,0)</f>
        <v>0</v>
      </c>
      <c r="BG383" s="215">
        <f>IF(N383="zákl. přenesená",J383,0)</f>
        <v>0</v>
      </c>
      <c r="BH383" s="215">
        <f>IF(N383="sníž. přenesená",J383,0)</f>
        <v>0</v>
      </c>
      <c r="BI383" s="215">
        <f>IF(N383="nulová",J383,0)</f>
        <v>0</v>
      </c>
      <c r="BJ383" s="17" t="s">
        <v>88</v>
      </c>
      <c r="BK383" s="215">
        <f>ROUND(I383*H383,2)</f>
        <v>0</v>
      </c>
      <c r="BL383" s="17" t="s">
        <v>148</v>
      </c>
      <c r="BM383" s="214" t="s">
        <v>608</v>
      </c>
    </row>
    <row r="384" spans="2:51" s="13" customFormat="1" ht="22.5">
      <c r="B384" s="216"/>
      <c r="C384" s="217"/>
      <c r="D384" s="218" t="s">
        <v>135</v>
      </c>
      <c r="E384" s="219" t="s">
        <v>1</v>
      </c>
      <c r="F384" s="220" t="s">
        <v>609</v>
      </c>
      <c r="G384" s="217"/>
      <c r="H384" s="219" t="s">
        <v>1</v>
      </c>
      <c r="I384" s="221"/>
      <c r="J384" s="217"/>
      <c r="K384" s="217"/>
      <c r="L384" s="222"/>
      <c r="M384" s="223"/>
      <c r="N384" s="224"/>
      <c r="O384" s="224"/>
      <c r="P384" s="224"/>
      <c r="Q384" s="224"/>
      <c r="R384" s="224"/>
      <c r="S384" s="224"/>
      <c r="T384" s="225"/>
      <c r="AT384" s="226" t="s">
        <v>135</v>
      </c>
      <c r="AU384" s="226" t="s">
        <v>90</v>
      </c>
      <c r="AV384" s="13" t="s">
        <v>88</v>
      </c>
      <c r="AW384" s="13" t="s">
        <v>36</v>
      </c>
      <c r="AX384" s="13" t="s">
        <v>80</v>
      </c>
      <c r="AY384" s="226" t="s">
        <v>125</v>
      </c>
    </row>
    <row r="385" spans="2:51" s="14" customFormat="1" ht="11.25">
      <c r="B385" s="227"/>
      <c r="C385" s="228"/>
      <c r="D385" s="218" t="s">
        <v>135</v>
      </c>
      <c r="E385" s="229" t="s">
        <v>1</v>
      </c>
      <c r="F385" s="230" t="s">
        <v>610</v>
      </c>
      <c r="G385" s="228"/>
      <c r="H385" s="231">
        <v>0.223</v>
      </c>
      <c r="I385" s="232"/>
      <c r="J385" s="228"/>
      <c r="K385" s="228"/>
      <c r="L385" s="233"/>
      <c r="M385" s="234"/>
      <c r="N385" s="235"/>
      <c r="O385" s="235"/>
      <c r="P385" s="235"/>
      <c r="Q385" s="235"/>
      <c r="R385" s="235"/>
      <c r="S385" s="235"/>
      <c r="T385" s="236"/>
      <c r="AT385" s="237" t="s">
        <v>135</v>
      </c>
      <c r="AU385" s="237" t="s">
        <v>90</v>
      </c>
      <c r="AV385" s="14" t="s">
        <v>90</v>
      </c>
      <c r="AW385" s="14" t="s">
        <v>36</v>
      </c>
      <c r="AX385" s="14" t="s">
        <v>80</v>
      </c>
      <c r="AY385" s="237" t="s">
        <v>125</v>
      </c>
    </row>
    <row r="386" spans="2:51" s="13" customFormat="1" ht="11.25">
      <c r="B386" s="216"/>
      <c r="C386" s="217"/>
      <c r="D386" s="218" t="s">
        <v>135</v>
      </c>
      <c r="E386" s="219" t="s">
        <v>1</v>
      </c>
      <c r="F386" s="220" t="s">
        <v>611</v>
      </c>
      <c r="G386" s="217"/>
      <c r="H386" s="219" t="s">
        <v>1</v>
      </c>
      <c r="I386" s="221"/>
      <c r="J386" s="217"/>
      <c r="K386" s="217"/>
      <c r="L386" s="222"/>
      <c r="M386" s="223"/>
      <c r="N386" s="224"/>
      <c r="O386" s="224"/>
      <c r="P386" s="224"/>
      <c r="Q386" s="224"/>
      <c r="R386" s="224"/>
      <c r="S386" s="224"/>
      <c r="T386" s="225"/>
      <c r="AT386" s="226" t="s">
        <v>135</v>
      </c>
      <c r="AU386" s="226" t="s">
        <v>90</v>
      </c>
      <c r="AV386" s="13" t="s">
        <v>88</v>
      </c>
      <c r="AW386" s="13" t="s">
        <v>36</v>
      </c>
      <c r="AX386" s="13" t="s">
        <v>80</v>
      </c>
      <c r="AY386" s="226" t="s">
        <v>125</v>
      </c>
    </row>
    <row r="387" spans="2:51" s="14" customFormat="1" ht="11.25">
      <c r="B387" s="227"/>
      <c r="C387" s="228"/>
      <c r="D387" s="218" t="s">
        <v>135</v>
      </c>
      <c r="E387" s="229" t="s">
        <v>1</v>
      </c>
      <c r="F387" s="230" t="s">
        <v>612</v>
      </c>
      <c r="G387" s="228"/>
      <c r="H387" s="231">
        <v>4.469</v>
      </c>
      <c r="I387" s="232"/>
      <c r="J387" s="228"/>
      <c r="K387" s="228"/>
      <c r="L387" s="233"/>
      <c r="M387" s="234"/>
      <c r="N387" s="235"/>
      <c r="O387" s="235"/>
      <c r="P387" s="235"/>
      <c r="Q387" s="235"/>
      <c r="R387" s="235"/>
      <c r="S387" s="235"/>
      <c r="T387" s="236"/>
      <c r="AT387" s="237" t="s">
        <v>135</v>
      </c>
      <c r="AU387" s="237" t="s">
        <v>90</v>
      </c>
      <c r="AV387" s="14" t="s">
        <v>90</v>
      </c>
      <c r="AW387" s="14" t="s">
        <v>36</v>
      </c>
      <c r="AX387" s="14" t="s">
        <v>80</v>
      </c>
      <c r="AY387" s="237" t="s">
        <v>125</v>
      </c>
    </row>
    <row r="388" spans="2:51" s="14" customFormat="1" ht="11.25">
      <c r="B388" s="227"/>
      <c r="C388" s="228"/>
      <c r="D388" s="218" t="s">
        <v>135</v>
      </c>
      <c r="E388" s="229" t="s">
        <v>1</v>
      </c>
      <c r="F388" s="230" t="s">
        <v>613</v>
      </c>
      <c r="G388" s="228"/>
      <c r="H388" s="231">
        <v>8.656</v>
      </c>
      <c r="I388" s="232"/>
      <c r="J388" s="228"/>
      <c r="K388" s="228"/>
      <c r="L388" s="233"/>
      <c r="M388" s="234"/>
      <c r="N388" s="235"/>
      <c r="O388" s="235"/>
      <c r="P388" s="235"/>
      <c r="Q388" s="235"/>
      <c r="R388" s="235"/>
      <c r="S388" s="235"/>
      <c r="T388" s="236"/>
      <c r="AT388" s="237" t="s">
        <v>135</v>
      </c>
      <c r="AU388" s="237" t="s">
        <v>90</v>
      </c>
      <c r="AV388" s="14" t="s">
        <v>90</v>
      </c>
      <c r="AW388" s="14" t="s">
        <v>36</v>
      </c>
      <c r="AX388" s="14" t="s">
        <v>80</v>
      </c>
      <c r="AY388" s="237" t="s">
        <v>125</v>
      </c>
    </row>
    <row r="389" spans="2:51" s="13" customFormat="1" ht="11.25">
      <c r="B389" s="216"/>
      <c r="C389" s="217"/>
      <c r="D389" s="218" t="s">
        <v>135</v>
      </c>
      <c r="E389" s="219" t="s">
        <v>1</v>
      </c>
      <c r="F389" s="220" t="s">
        <v>614</v>
      </c>
      <c r="G389" s="217"/>
      <c r="H389" s="219" t="s">
        <v>1</v>
      </c>
      <c r="I389" s="221"/>
      <c r="J389" s="217"/>
      <c r="K389" s="217"/>
      <c r="L389" s="222"/>
      <c r="M389" s="223"/>
      <c r="N389" s="224"/>
      <c r="O389" s="224"/>
      <c r="P389" s="224"/>
      <c r="Q389" s="224"/>
      <c r="R389" s="224"/>
      <c r="S389" s="224"/>
      <c r="T389" s="225"/>
      <c r="AT389" s="226" t="s">
        <v>135</v>
      </c>
      <c r="AU389" s="226" t="s">
        <v>90</v>
      </c>
      <c r="AV389" s="13" t="s">
        <v>88</v>
      </c>
      <c r="AW389" s="13" t="s">
        <v>36</v>
      </c>
      <c r="AX389" s="13" t="s">
        <v>80</v>
      </c>
      <c r="AY389" s="226" t="s">
        <v>125</v>
      </c>
    </row>
    <row r="390" spans="2:51" s="14" customFormat="1" ht="11.25">
      <c r="B390" s="227"/>
      <c r="C390" s="228"/>
      <c r="D390" s="218" t="s">
        <v>135</v>
      </c>
      <c r="E390" s="229" t="s">
        <v>1</v>
      </c>
      <c r="F390" s="230" t="s">
        <v>615</v>
      </c>
      <c r="G390" s="228"/>
      <c r="H390" s="231">
        <v>17.357</v>
      </c>
      <c r="I390" s="232"/>
      <c r="J390" s="228"/>
      <c r="K390" s="228"/>
      <c r="L390" s="233"/>
      <c r="M390" s="234"/>
      <c r="N390" s="235"/>
      <c r="O390" s="235"/>
      <c r="P390" s="235"/>
      <c r="Q390" s="235"/>
      <c r="R390" s="235"/>
      <c r="S390" s="235"/>
      <c r="T390" s="236"/>
      <c r="AT390" s="237" t="s">
        <v>135</v>
      </c>
      <c r="AU390" s="237" t="s">
        <v>90</v>
      </c>
      <c r="AV390" s="14" t="s">
        <v>90</v>
      </c>
      <c r="AW390" s="14" t="s">
        <v>36</v>
      </c>
      <c r="AX390" s="14" t="s">
        <v>80</v>
      </c>
      <c r="AY390" s="237" t="s">
        <v>125</v>
      </c>
    </row>
    <row r="391" spans="2:51" s="13" customFormat="1" ht="11.25">
      <c r="B391" s="216"/>
      <c r="C391" s="217"/>
      <c r="D391" s="218" t="s">
        <v>135</v>
      </c>
      <c r="E391" s="219" t="s">
        <v>1</v>
      </c>
      <c r="F391" s="220" t="s">
        <v>616</v>
      </c>
      <c r="G391" s="217"/>
      <c r="H391" s="219" t="s">
        <v>1</v>
      </c>
      <c r="I391" s="221"/>
      <c r="J391" s="217"/>
      <c r="K391" s="217"/>
      <c r="L391" s="222"/>
      <c r="M391" s="223"/>
      <c r="N391" s="224"/>
      <c r="O391" s="224"/>
      <c r="P391" s="224"/>
      <c r="Q391" s="224"/>
      <c r="R391" s="224"/>
      <c r="S391" s="224"/>
      <c r="T391" s="225"/>
      <c r="AT391" s="226" t="s">
        <v>135</v>
      </c>
      <c r="AU391" s="226" t="s">
        <v>90</v>
      </c>
      <c r="AV391" s="13" t="s">
        <v>88</v>
      </c>
      <c r="AW391" s="13" t="s">
        <v>36</v>
      </c>
      <c r="AX391" s="13" t="s">
        <v>80</v>
      </c>
      <c r="AY391" s="226" t="s">
        <v>125</v>
      </c>
    </row>
    <row r="392" spans="2:51" s="14" customFormat="1" ht="11.25">
      <c r="B392" s="227"/>
      <c r="C392" s="228"/>
      <c r="D392" s="218" t="s">
        <v>135</v>
      </c>
      <c r="E392" s="229" t="s">
        <v>1</v>
      </c>
      <c r="F392" s="230" t="s">
        <v>617</v>
      </c>
      <c r="G392" s="228"/>
      <c r="H392" s="231">
        <v>12.768</v>
      </c>
      <c r="I392" s="232"/>
      <c r="J392" s="228"/>
      <c r="K392" s="228"/>
      <c r="L392" s="233"/>
      <c r="M392" s="234"/>
      <c r="N392" s="235"/>
      <c r="O392" s="235"/>
      <c r="P392" s="235"/>
      <c r="Q392" s="235"/>
      <c r="R392" s="235"/>
      <c r="S392" s="235"/>
      <c r="T392" s="236"/>
      <c r="AT392" s="237" t="s">
        <v>135</v>
      </c>
      <c r="AU392" s="237" t="s">
        <v>90</v>
      </c>
      <c r="AV392" s="14" t="s">
        <v>90</v>
      </c>
      <c r="AW392" s="14" t="s">
        <v>36</v>
      </c>
      <c r="AX392" s="14" t="s">
        <v>80</v>
      </c>
      <c r="AY392" s="237" t="s">
        <v>125</v>
      </c>
    </row>
    <row r="393" spans="2:51" s="13" customFormat="1" ht="11.25">
      <c r="B393" s="216"/>
      <c r="C393" s="217"/>
      <c r="D393" s="218" t="s">
        <v>135</v>
      </c>
      <c r="E393" s="219" t="s">
        <v>1</v>
      </c>
      <c r="F393" s="220" t="s">
        <v>618</v>
      </c>
      <c r="G393" s="217"/>
      <c r="H393" s="219" t="s">
        <v>1</v>
      </c>
      <c r="I393" s="221"/>
      <c r="J393" s="217"/>
      <c r="K393" s="217"/>
      <c r="L393" s="222"/>
      <c r="M393" s="223"/>
      <c r="N393" s="224"/>
      <c r="O393" s="224"/>
      <c r="P393" s="224"/>
      <c r="Q393" s="224"/>
      <c r="R393" s="224"/>
      <c r="S393" s="224"/>
      <c r="T393" s="225"/>
      <c r="AT393" s="226" t="s">
        <v>135</v>
      </c>
      <c r="AU393" s="226" t="s">
        <v>90</v>
      </c>
      <c r="AV393" s="13" t="s">
        <v>88</v>
      </c>
      <c r="AW393" s="13" t="s">
        <v>36</v>
      </c>
      <c r="AX393" s="13" t="s">
        <v>80</v>
      </c>
      <c r="AY393" s="226" t="s">
        <v>125</v>
      </c>
    </row>
    <row r="394" spans="2:51" s="14" customFormat="1" ht="11.25">
      <c r="B394" s="227"/>
      <c r="C394" s="228"/>
      <c r="D394" s="218" t="s">
        <v>135</v>
      </c>
      <c r="E394" s="229" t="s">
        <v>1</v>
      </c>
      <c r="F394" s="230" t="s">
        <v>619</v>
      </c>
      <c r="G394" s="228"/>
      <c r="H394" s="231">
        <v>4.126</v>
      </c>
      <c r="I394" s="232"/>
      <c r="J394" s="228"/>
      <c r="K394" s="228"/>
      <c r="L394" s="233"/>
      <c r="M394" s="234"/>
      <c r="N394" s="235"/>
      <c r="O394" s="235"/>
      <c r="P394" s="235"/>
      <c r="Q394" s="235"/>
      <c r="R394" s="235"/>
      <c r="S394" s="235"/>
      <c r="T394" s="236"/>
      <c r="AT394" s="237" t="s">
        <v>135</v>
      </c>
      <c r="AU394" s="237" t="s">
        <v>90</v>
      </c>
      <c r="AV394" s="14" t="s">
        <v>90</v>
      </c>
      <c r="AW394" s="14" t="s">
        <v>36</v>
      </c>
      <c r="AX394" s="14" t="s">
        <v>80</v>
      </c>
      <c r="AY394" s="237" t="s">
        <v>125</v>
      </c>
    </row>
    <row r="395" spans="2:51" s="14" customFormat="1" ht="11.25">
      <c r="B395" s="227"/>
      <c r="C395" s="228"/>
      <c r="D395" s="218" t="s">
        <v>135</v>
      </c>
      <c r="E395" s="229" t="s">
        <v>1</v>
      </c>
      <c r="F395" s="230" t="s">
        <v>620</v>
      </c>
      <c r="G395" s="228"/>
      <c r="H395" s="231">
        <v>0.27</v>
      </c>
      <c r="I395" s="232"/>
      <c r="J395" s="228"/>
      <c r="K395" s="228"/>
      <c r="L395" s="233"/>
      <c r="M395" s="234"/>
      <c r="N395" s="235"/>
      <c r="O395" s="235"/>
      <c r="P395" s="235"/>
      <c r="Q395" s="235"/>
      <c r="R395" s="235"/>
      <c r="S395" s="235"/>
      <c r="T395" s="236"/>
      <c r="AT395" s="237" t="s">
        <v>135</v>
      </c>
      <c r="AU395" s="237" t="s">
        <v>90</v>
      </c>
      <c r="AV395" s="14" t="s">
        <v>90</v>
      </c>
      <c r="AW395" s="14" t="s">
        <v>36</v>
      </c>
      <c r="AX395" s="14" t="s">
        <v>80</v>
      </c>
      <c r="AY395" s="237" t="s">
        <v>125</v>
      </c>
    </row>
    <row r="396" spans="2:51" s="13" customFormat="1" ht="11.25">
      <c r="B396" s="216"/>
      <c r="C396" s="217"/>
      <c r="D396" s="218" t="s">
        <v>135</v>
      </c>
      <c r="E396" s="219" t="s">
        <v>1</v>
      </c>
      <c r="F396" s="220" t="s">
        <v>621</v>
      </c>
      <c r="G396" s="217"/>
      <c r="H396" s="219" t="s">
        <v>1</v>
      </c>
      <c r="I396" s="221"/>
      <c r="J396" s="217"/>
      <c r="K396" s="217"/>
      <c r="L396" s="222"/>
      <c r="M396" s="223"/>
      <c r="N396" s="224"/>
      <c r="O396" s="224"/>
      <c r="P396" s="224"/>
      <c r="Q396" s="224"/>
      <c r="R396" s="224"/>
      <c r="S396" s="224"/>
      <c r="T396" s="225"/>
      <c r="AT396" s="226" t="s">
        <v>135</v>
      </c>
      <c r="AU396" s="226" t="s">
        <v>90</v>
      </c>
      <c r="AV396" s="13" t="s">
        <v>88</v>
      </c>
      <c r="AW396" s="13" t="s">
        <v>36</v>
      </c>
      <c r="AX396" s="13" t="s">
        <v>80</v>
      </c>
      <c r="AY396" s="226" t="s">
        <v>125</v>
      </c>
    </row>
    <row r="397" spans="2:51" s="14" customFormat="1" ht="11.25">
      <c r="B397" s="227"/>
      <c r="C397" s="228"/>
      <c r="D397" s="218" t="s">
        <v>135</v>
      </c>
      <c r="E397" s="229" t="s">
        <v>1</v>
      </c>
      <c r="F397" s="230" t="s">
        <v>622</v>
      </c>
      <c r="G397" s="228"/>
      <c r="H397" s="231">
        <v>0.423</v>
      </c>
      <c r="I397" s="232"/>
      <c r="J397" s="228"/>
      <c r="K397" s="228"/>
      <c r="L397" s="233"/>
      <c r="M397" s="234"/>
      <c r="N397" s="235"/>
      <c r="O397" s="235"/>
      <c r="P397" s="235"/>
      <c r="Q397" s="235"/>
      <c r="R397" s="235"/>
      <c r="S397" s="235"/>
      <c r="T397" s="236"/>
      <c r="AT397" s="237" t="s">
        <v>135</v>
      </c>
      <c r="AU397" s="237" t="s">
        <v>90</v>
      </c>
      <c r="AV397" s="14" t="s">
        <v>90</v>
      </c>
      <c r="AW397" s="14" t="s">
        <v>36</v>
      </c>
      <c r="AX397" s="14" t="s">
        <v>80</v>
      </c>
      <c r="AY397" s="237" t="s">
        <v>125</v>
      </c>
    </row>
    <row r="398" spans="2:51" s="14" customFormat="1" ht="11.25">
      <c r="B398" s="227"/>
      <c r="C398" s="228"/>
      <c r="D398" s="218" t="s">
        <v>135</v>
      </c>
      <c r="E398" s="229" t="s">
        <v>1</v>
      </c>
      <c r="F398" s="230" t="s">
        <v>623</v>
      </c>
      <c r="G398" s="228"/>
      <c r="H398" s="231">
        <v>0.072</v>
      </c>
      <c r="I398" s="232"/>
      <c r="J398" s="228"/>
      <c r="K398" s="228"/>
      <c r="L398" s="233"/>
      <c r="M398" s="234"/>
      <c r="N398" s="235"/>
      <c r="O398" s="235"/>
      <c r="P398" s="235"/>
      <c r="Q398" s="235"/>
      <c r="R398" s="235"/>
      <c r="S398" s="235"/>
      <c r="T398" s="236"/>
      <c r="AT398" s="237" t="s">
        <v>135</v>
      </c>
      <c r="AU398" s="237" t="s">
        <v>90</v>
      </c>
      <c r="AV398" s="14" t="s">
        <v>90</v>
      </c>
      <c r="AW398" s="14" t="s">
        <v>36</v>
      </c>
      <c r="AX398" s="14" t="s">
        <v>80</v>
      </c>
      <c r="AY398" s="237" t="s">
        <v>125</v>
      </c>
    </row>
    <row r="399" spans="2:51" s="15" customFormat="1" ht="11.25">
      <c r="B399" s="241"/>
      <c r="C399" s="242"/>
      <c r="D399" s="218" t="s">
        <v>135</v>
      </c>
      <c r="E399" s="243" t="s">
        <v>1</v>
      </c>
      <c r="F399" s="244" t="s">
        <v>242</v>
      </c>
      <c r="G399" s="242"/>
      <c r="H399" s="245">
        <v>48.364000000000004</v>
      </c>
      <c r="I399" s="246"/>
      <c r="J399" s="242"/>
      <c r="K399" s="242"/>
      <c r="L399" s="247"/>
      <c r="M399" s="248"/>
      <c r="N399" s="249"/>
      <c r="O399" s="249"/>
      <c r="P399" s="249"/>
      <c r="Q399" s="249"/>
      <c r="R399" s="249"/>
      <c r="S399" s="249"/>
      <c r="T399" s="250"/>
      <c r="AT399" s="251" t="s">
        <v>135</v>
      </c>
      <c r="AU399" s="251" t="s">
        <v>90</v>
      </c>
      <c r="AV399" s="15" t="s">
        <v>148</v>
      </c>
      <c r="AW399" s="15" t="s">
        <v>36</v>
      </c>
      <c r="AX399" s="15" t="s">
        <v>88</v>
      </c>
      <c r="AY399" s="251" t="s">
        <v>125</v>
      </c>
    </row>
    <row r="400" spans="1:65" s="2" customFormat="1" ht="19.9" customHeight="1">
      <c r="A400" s="34"/>
      <c r="B400" s="35"/>
      <c r="C400" s="203" t="s">
        <v>624</v>
      </c>
      <c r="D400" s="203" t="s">
        <v>128</v>
      </c>
      <c r="E400" s="204" t="s">
        <v>625</v>
      </c>
      <c r="F400" s="205" t="s">
        <v>626</v>
      </c>
      <c r="G400" s="206" t="s">
        <v>275</v>
      </c>
      <c r="H400" s="207">
        <v>435.276</v>
      </c>
      <c r="I400" s="208"/>
      <c r="J400" s="209">
        <f>ROUND(I400*H400,2)</f>
        <v>0</v>
      </c>
      <c r="K400" s="205" t="s">
        <v>132</v>
      </c>
      <c r="L400" s="39"/>
      <c r="M400" s="210" t="s">
        <v>1</v>
      </c>
      <c r="N400" s="211" t="s">
        <v>45</v>
      </c>
      <c r="O400" s="71"/>
      <c r="P400" s="212">
        <f>O400*H400</f>
        <v>0</v>
      </c>
      <c r="Q400" s="212">
        <v>0</v>
      </c>
      <c r="R400" s="212">
        <f>Q400*H400</f>
        <v>0</v>
      </c>
      <c r="S400" s="212">
        <v>0</v>
      </c>
      <c r="T400" s="213">
        <f>S400*H400</f>
        <v>0</v>
      </c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R400" s="214" t="s">
        <v>148</v>
      </c>
      <c r="AT400" s="214" t="s">
        <v>128</v>
      </c>
      <c r="AU400" s="214" t="s">
        <v>90</v>
      </c>
      <c r="AY400" s="17" t="s">
        <v>125</v>
      </c>
      <c r="BE400" s="215">
        <f>IF(N400="základní",J400,0)</f>
        <v>0</v>
      </c>
      <c r="BF400" s="215">
        <f>IF(N400="snížená",J400,0)</f>
        <v>0</v>
      </c>
      <c r="BG400" s="215">
        <f>IF(N400="zákl. přenesená",J400,0)</f>
        <v>0</v>
      </c>
      <c r="BH400" s="215">
        <f>IF(N400="sníž. přenesená",J400,0)</f>
        <v>0</v>
      </c>
      <c r="BI400" s="215">
        <f>IF(N400="nulová",J400,0)</f>
        <v>0</v>
      </c>
      <c r="BJ400" s="17" t="s">
        <v>88</v>
      </c>
      <c r="BK400" s="215">
        <f>ROUND(I400*H400,2)</f>
        <v>0</v>
      </c>
      <c r="BL400" s="17" t="s">
        <v>148</v>
      </c>
      <c r="BM400" s="214" t="s">
        <v>627</v>
      </c>
    </row>
    <row r="401" spans="2:51" s="14" customFormat="1" ht="11.25">
      <c r="B401" s="227"/>
      <c r="C401" s="228"/>
      <c r="D401" s="218" t="s">
        <v>135</v>
      </c>
      <c r="E401" s="228"/>
      <c r="F401" s="230" t="s">
        <v>628</v>
      </c>
      <c r="G401" s="228"/>
      <c r="H401" s="231">
        <v>435.276</v>
      </c>
      <c r="I401" s="232"/>
      <c r="J401" s="228"/>
      <c r="K401" s="228"/>
      <c r="L401" s="233"/>
      <c r="M401" s="234"/>
      <c r="N401" s="235"/>
      <c r="O401" s="235"/>
      <c r="P401" s="235"/>
      <c r="Q401" s="235"/>
      <c r="R401" s="235"/>
      <c r="S401" s="235"/>
      <c r="T401" s="236"/>
      <c r="AT401" s="237" t="s">
        <v>135</v>
      </c>
      <c r="AU401" s="237" t="s">
        <v>90</v>
      </c>
      <c r="AV401" s="14" t="s">
        <v>90</v>
      </c>
      <c r="AW401" s="14" t="s">
        <v>4</v>
      </c>
      <c r="AX401" s="14" t="s">
        <v>88</v>
      </c>
      <c r="AY401" s="237" t="s">
        <v>125</v>
      </c>
    </row>
    <row r="402" spans="1:65" s="2" customFormat="1" ht="30" customHeight="1">
      <c r="A402" s="34"/>
      <c r="B402" s="35"/>
      <c r="C402" s="203" t="s">
        <v>629</v>
      </c>
      <c r="D402" s="203" t="s">
        <v>128</v>
      </c>
      <c r="E402" s="204" t="s">
        <v>630</v>
      </c>
      <c r="F402" s="205" t="s">
        <v>631</v>
      </c>
      <c r="G402" s="206" t="s">
        <v>275</v>
      </c>
      <c r="H402" s="207">
        <v>0.495</v>
      </c>
      <c r="I402" s="208"/>
      <c r="J402" s="209">
        <f>ROUND(I402*H402,2)</f>
        <v>0</v>
      </c>
      <c r="K402" s="205" t="s">
        <v>132</v>
      </c>
      <c r="L402" s="39"/>
      <c r="M402" s="210" t="s">
        <v>1</v>
      </c>
      <c r="N402" s="211" t="s">
        <v>45</v>
      </c>
      <c r="O402" s="71"/>
      <c r="P402" s="212">
        <f>O402*H402</f>
        <v>0</v>
      </c>
      <c r="Q402" s="212">
        <v>0</v>
      </c>
      <c r="R402" s="212">
        <f>Q402*H402</f>
        <v>0</v>
      </c>
      <c r="S402" s="212">
        <v>0</v>
      </c>
      <c r="T402" s="213">
        <f>S402*H402</f>
        <v>0</v>
      </c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R402" s="214" t="s">
        <v>148</v>
      </c>
      <c r="AT402" s="214" t="s">
        <v>128</v>
      </c>
      <c r="AU402" s="214" t="s">
        <v>90</v>
      </c>
      <c r="AY402" s="17" t="s">
        <v>125</v>
      </c>
      <c r="BE402" s="215">
        <f>IF(N402="základní",J402,0)</f>
        <v>0</v>
      </c>
      <c r="BF402" s="215">
        <f>IF(N402="snížená",J402,0)</f>
        <v>0</v>
      </c>
      <c r="BG402" s="215">
        <f>IF(N402="zákl. přenesená",J402,0)</f>
        <v>0</v>
      </c>
      <c r="BH402" s="215">
        <f>IF(N402="sníž. přenesená",J402,0)</f>
        <v>0</v>
      </c>
      <c r="BI402" s="215">
        <f>IF(N402="nulová",J402,0)</f>
        <v>0</v>
      </c>
      <c r="BJ402" s="17" t="s">
        <v>88</v>
      </c>
      <c r="BK402" s="215">
        <f>ROUND(I402*H402,2)</f>
        <v>0</v>
      </c>
      <c r="BL402" s="17" t="s">
        <v>148</v>
      </c>
      <c r="BM402" s="214" t="s">
        <v>632</v>
      </c>
    </row>
    <row r="403" spans="2:51" s="13" customFormat="1" ht="11.25">
      <c r="B403" s="216"/>
      <c r="C403" s="217"/>
      <c r="D403" s="218" t="s">
        <v>135</v>
      </c>
      <c r="E403" s="219" t="s">
        <v>1</v>
      </c>
      <c r="F403" s="220" t="s">
        <v>621</v>
      </c>
      <c r="G403" s="217"/>
      <c r="H403" s="219" t="s">
        <v>1</v>
      </c>
      <c r="I403" s="221"/>
      <c r="J403" s="217"/>
      <c r="K403" s="217"/>
      <c r="L403" s="222"/>
      <c r="M403" s="223"/>
      <c r="N403" s="224"/>
      <c r="O403" s="224"/>
      <c r="P403" s="224"/>
      <c r="Q403" s="224"/>
      <c r="R403" s="224"/>
      <c r="S403" s="224"/>
      <c r="T403" s="225"/>
      <c r="AT403" s="226" t="s">
        <v>135</v>
      </c>
      <c r="AU403" s="226" t="s">
        <v>90</v>
      </c>
      <c r="AV403" s="13" t="s">
        <v>88</v>
      </c>
      <c r="AW403" s="13" t="s">
        <v>36</v>
      </c>
      <c r="AX403" s="13" t="s">
        <v>80</v>
      </c>
      <c r="AY403" s="226" t="s">
        <v>125</v>
      </c>
    </row>
    <row r="404" spans="2:51" s="14" customFormat="1" ht="11.25">
      <c r="B404" s="227"/>
      <c r="C404" s="228"/>
      <c r="D404" s="218" t="s">
        <v>135</v>
      </c>
      <c r="E404" s="229" t="s">
        <v>1</v>
      </c>
      <c r="F404" s="230" t="s">
        <v>633</v>
      </c>
      <c r="G404" s="228"/>
      <c r="H404" s="231">
        <v>0.423</v>
      </c>
      <c r="I404" s="232"/>
      <c r="J404" s="228"/>
      <c r="K404" s="228"/>
      <c r="L404" s="233"/>
      <c r="M404" s="234"/>
      <c r="N404" s="235"/>
      <c r="O404" s="235"/>
      <c r="P404" s="235"/>
      <c r="Q404" s="235"/>
      <c r="R404" s="235"/>
      <c r="S404" s="235"/>
      <c r="T404" s="236"/>
      <c r="AT404" s="237" t="s">
        <v>135</v>
      </c>
      <c r="AU404" s="237" t="s">
        <v>90</v>
      </c>
      <c r="AV404" s="14" t="s">
        <v>90</v>
      </c>
      <c r="AW404" s="14" t="s">
        <v>36</v>
      </c>
      <c r="AX404" s="14" t="s">
        <v>80</v>
      </c>
      <c r="AY404" s="237" t="s">
        <v>125</v>
      </c>
    </row>
    <row r="405" spans="2:51" s="14" customFormat="1" ht="11.25">
      <c r="B405" s="227"/>
      <c r="C405" s="228"/>
      <c r="D405" s="218" t="s">
        <v>135</v>
      </c>
      <c r="E405" s="229" t="s">
        <v>1</v>
      </c>
      <c r="F405" s="230" t="s">
        <v>634</v>
      </c>
      <c r="G405" s="228"/>
      <c r="H405" s="231">
        <v>0.072</v>
      </c>
      <c r="I405" s="232"/>
      <c r="J405" s="228"/>
      <c r="K405" s="228"/>
      <c r="L405" s="233"/>
      <c r="M405" s="234"/>
      <c r="N405" s="235"/>
      <c r="O405" s="235"/>
      <c r="P405" s="235"/>
      <c r="Q405" s="235"/>
      <c r="R405" s="235"/>
      <c r="S405" s="235"/>
      <c r="T405" s="236"/>
      <c r="AT405" s="237" t="s">
        <v>135</v>
      </c>
      <c r="AU405" s="237" t="s">
        <v>90</v>
      </c>
      <c r="AV405" s="14" t="s">
        <v>90</v>
      </c>
      <c r="AW405" s="14" t="s">
        <v>36</v>
      </c>
      <c r="AX405" s="14" t="s">
        <v>80</v>
      </c>
      <c r="AY405" s="237" t="s">
        <v>125</v>
      </c>
    </row>
    <row r="406" spans="2:51" s="15" customFormat="1" ht="11.25">
      <c r="B406" s="241"/>
      <c r="C406" s="242"/>
      <c r="D406" s="218" t="s">
        <v>135</v>
      </c>
      <c r="E406" s="243" t="s">
        <v>1</v>
      </c>
      <c r="F406" s="244" t="s">
        <v>242</v>
      </c>
      <c r="G406" s="242"/>
      <c r="H406" s="245">
        <v>0.495</v>
      </c>
      <c r="I406" s="246"/>
      <c r="J406" s="242"/>
      <c r="K406" s="242"/>
      <c r="L406" s="247"/>
      <c r="M406" s="248"/>
      <c r="N406" s="249"/>
      <c r="O406" s="249"/>
      <c r="P406" s="249"/>
      <c r="Q406" s="249"/>
      <c r="R406" s="249"/>
      <c r="S406" s="249"/>
      <c r="T406" s="250"/>
      <c r="AT406" s="251" t="s">
        <v>135</v>
      </c>
      <c r="AU406" s="251" t="s">
        <v>90</v>
      </c>
      <c r="AV406" s="15" t="s">
        <v>148</v>
      </c>
      <c r="AW406" s="15" t="s">
        <v>36</v>
      </c>
      <c r="AX406" s="15" t="s">
        <v>88</v>
      </c>
      <c r="AY406" s="251" t="s">
        <v>125</v>
      </c>
    </row>
    <row r="407" spans="1:65" s="2" customFormat="1" ht="30" customHeight="1">
      <c r="A407" s="34"/>
      <c r="B407" s="35"/>
      <c r="C407" s="203" t="s">
        <v>635</v>
      </c>
      <c r="D407" s="203" t="s">
        <v>128</v>
      </c>
      <c r="E407" s="204" t="s">
        <v>636</v>
      </c>
      <c r="F407" s="205" t="s">
        <v>637</v>
      </c>
      <c r="G407" s="206" t="s">
        <v>275</v>
      </c>
      <c r="H407" s="207">
        <v>4.396</v>
      </c>
      <c r="I407" s="208"/>
      <c r="J407" s="209">
        <f>ROUND(I407*H407,2)</f>
        <v>0</v>
      </c>
      <c r="K407" s="205" t="s">
        <v>132</v>
      </c>
      <c r="L407" s="39"/>
      <c r="M407" s="210" t="s">
        <v>1</v>
      </c>
      <c r="N407" s="211" t="s">
        <v>45</v>
      </c>
      <c r="O407" s="71"/>
      <c r="P407" s="212">
        <f>O407*H407</f>
        <v>0</v>
      </c>
      <c r="Q407" s="212">
        <v>0</v>
      </c>
      <c r="R407" s="212">
        <f>Q407*H407</f>
        <v>0</v>
      </c>
      <c r="S407" s="212">
        <v>0</v>
      </c>
      <c r="T407" s="213">
        <f>S407*H407</f>
        <v>0</v>
      </c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R407" s="214" t="s">
        <v>148</v>
      </c>
      <c r="AT407" s="214" t="s">
        <v>128</v>
      </c>
      <c r="AU407" s="214" t="s">
        <v>90</v>
      </c>
      <c r="AY407" s="17" t="s">
        <v>125</v>
      </c>
      <c r="BE407" s="215">
        <f>IF(N407="základní",J407,0)</f>
        <v>0</v>
      </c>
      <c r="BF407" s="215">
        <f>IF(N407="snížená",J407,0)</f>
        <v>0</v>
      </c>
      <c r="BG407" s="215">
        <f>IF(N407="zákl. přenesená",J407,0)</f>
        <v>0</v>
      </c>
      <c r="BH407" s="215">
        <f>IF(N407="sníž. přenesená",J407,0)</f>
        <v>0</v>
      </c>
      <c r="BI407" s="215">
        <f>IF(N407="nulová",J407,0)</f>
        <v>0</v>
      </c>
      <c r="BJ407" s="17" t="s">
        <v>88</v>
      </c>
      <c r="BK407" s="215">
        <f>ROUND(I407*H407,2)</f>
        <v>0</v>
      </c>
      <c r="BL407" s="17" t="s">
        <v>148</v>
      </c>
      <c r="BM407" s="214" t="s">
        <v>638</v>
      </c>
    </row>
    <row r="408" spans="2:51" s="14" customFormat="1" ht="11.25">
      <c r="B408" s="227"/>
      <c r="C408" s="228"/>
      <c r="D408" s="218" t="s">
        <v>135</v>
      </c>
      <c r="E408" s="229" t="s">
        <v>1</v>
      </c>
      <c r="F408" s="230" t="s">
        <v>619</v>
      </c>
      <c r="G408" s="228"/>
      <c r="H408" s="231">
        <v>4.126</v>
      </c>
      <c r="I408" s="232"/>
      <c r="J408" s="228"/>
      <c r="K408" s="228"/>
      <c r="L408" s="233"/>
      <c r="M408" s="234"/>
      <c r="N408" s="235"/>
      <c r="O408" s="235"/>
      <c r="P408" s="235"/>
      <c r="Q408" s="235"/>
      <c r="R408" s="235"/>
      <c r="S408" s="235"/>
      <c r="T408" s="236"/>
      <c r="AT408" s="237" t="s">
        <v>135</v>
      </c>
      <c r="AU408" s="237" t="s">
        <v>90</v>
      </c>
      <c r="AV408" s="14" t="s">
        <v>90</v>
      </c>
      <c r="AW408" s="14" t="s">
        <v>36</v>
      </c>
      <c r="AX408" s="14" t="s">
        <v>80</v>
      </c>
      <c r="AY408" s="237" t="s">
        <v>125</v>
      </c>
    </row>
    <row r="409" spans="2:51" s="14" customFormat="1" ht="11.25">
      <c r="B409" s="227"/>
      <c r="C409" s="228"/>
      <c r="D409" s="218" t="s">
        <v>135</v>
      </c>
      <c r="E409" s="229" t="s">
        <v>1</v>
      </c>
      <c r="F409" s="230" t="s">
        <v>620</v>
      </c>
      <c r="G409" s="228"/>
      <c r="H409" s="231">
        <v>0.27</v>
      </c>
      <c r="I409" s="232"/>
      <c r="J409" s="228"/>
      <c r="K409" s="228"/>
      <c r="L409" s="233"/>
      <c r="M409" s="234"/>
      <c r="N409" s="235"/>
      <c r="O409" s="235"/>
      <c r="P409" s="235"/>
      <c r="Q409" s="235"/>
      <c r="R409" s="235"/>
      <c r="S409" s="235"/>
      <c r="T409" s="236"/>
      <c r="AT409" s="237" t="s">
        <v>135</v>
      </c>
      <c r="AU409" s="237" t="s">
        <v>90</v>
      </c>
      <c r="AV409" s="14" t="s">
        <v>90</v>
      </c>
      <c r="AW409" s="14" t="s">
        <v>36</v>
      </c>
      <c r="AX409" s="14" t="s">
        <v>80</v>
      </c>
      <c r="AY409" s="237" t="s">
        <v>125</v>
      </c>
    </row>
    <row r="410" spans="2:51" s="15" customFormat="1" ht="11.25">
      <c r="B410" s="241"/>
      <c r="C410" s="242"/>
      <c r="D410" s="218" t="s">
        <v>135</v>
      </c>
      <c r="E410" s="243" t="s">
        <v>1</v>
      </c>
      <c r="F410" s="244" t="s">
        <v>242</v>
      </c>
      <c r="G410" s="242"/>
      <c r="H410" s="245">
        <v>4.396000000000001</v>
      </c>
      <c r="I410" s="246"/>
      <c r="J410" s="242"/>
      <c r="K410" s="242"/>
      <c r="L410" s="247"/>
      <c r="M410" s="248"/>
      <c r="N410" s="249"/>
      <c r="O410" s="249"/>
      <c r="P410" s="249"/>
      <c r="Q410" s="249"/>
      <c r="R410" s="249"/>
      <c r="S410" s="249"/>
      <c r="T410" s="250"/>
      <c r="AT410" s="251" t="s">
        <v>135</v>
      </c>
      <c r="AU410" s="251" t="s">
        <v>90</v>
      </c>
      <c r="AV410" s="15" t="s">
        <v>148</v>
      </c>
      <c r="AW410" s="15" t="s">
        <v>36</v>
      </c>
      <c r="AX410" s="15" t="s">
        <v>88</v>
      </c>
      <c r="AY410" s="251" t="s">
        <v>125</v>
      </c>
    </row>
    <row r="411" spans="1:65" s="2" customFormat="1" ht="40.15" customHeight="1">
      <c r="A411" s="34"/>
      <c r="B411" s="35"/>
      <c r="C411" s="203" t="s">
        <v>639</v>
      </c>
      <c r="D411" s="203" t="s">
        <v>128</v>
      </c>
      <c r="E411" s="204" t="s">
        <v>640</v>
      </c>
      <c r="F411" s="205" t="s">
        <v>641</v>
      </c>
      <c r="G411" s="206" t="s">
        <v>275</v>
      </c>
      <c r="H411" s="207">
        <v>30.125</v>
      </c>
      <c r="I411" s="208"/>
      <c r="J411" s="209">
        <f>ROUND(I411*H411,2)</f>
        <v>0</v>
      </c>
      <c r="K411" s="205" t="s">
        <v>132</v>
      </c>
      <c r="L411" s="39"/>
      <c r="M411" s="210" t="s">
        <v>1</v>
      </c>
      <c r="N411" s="211" t="s">
        <v>45</v>
      </c>
      <c r="O411" s="71"/>
      <c r="P411" s="212">
        <f>O411*H411</f>
        <v>0</v>
      </c>
      <c r="Q411" s="212">
        <v>0</v>
      </c>
      <c r="R411" s="212">
        <f>Q411*H411</f>
        <v>0</v>
      </c>
      <c r="S411" s="212">
        <v>0</v>
      </c>
      <c r="T411" s="213">
        <f>S411*H411</f>
        <v>0</v>
      </c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R411" s="214" t="s">
        <v>148</v>
      </c>
      <c r="AT411" s="214" t="s">
        <v>128</v>
      </c>
      <c r="AU411" s="214" t="s">
        <v>90</v>
      </c>
      <c r="AY411" s="17" t="s">
        <v>125</v>
      </c>
      <c r="BE411" s="215">
        <f>IF(N411="základní",J411,0)</f>
        <v>0</v>
      </c>
      <c r="BF411" s="215">
        <f>IF(N411="snížená",J411,0)</f>
        <v>0</v>
      </c>
      <c r="BG411" s="215">
        <f>IF(N411="zákl. přenesená",J411,0)</f>
        <v>0</v>
      </c>
      <c r="BH411" s="215">
        <f>IF(N411="sníž. přenesená",J411,0)</f>
        <v>0</v>
      </c>
      <c r="BI411" s="215">
        <f>IF(N411="nulová",J411,0)</f>
        <v>0</v>
      </c>
      <c r="BJ411" s="17" t="s">
        <v>88</v>
      </c>
      <c r="BK411" s="215">
        <f>ROUND(I411*H411,2)</f>
        <v>0</v>
      </c>
      <c r="BL411" s="17" t="s">
        <v>148</v>
      </c>
      <c r="BM411" s="214" t="s">
        <v>642</v>
      </c>
    </row>
    <row r="412" spans="2:51" s="13" customFormat="1" ht="11.25">
      <c r="B412" s="216"/>
      <c r="C412" s="217"/>
      <c r="D412" s="218" t="s">
        <v>135</v>
      </c>
      <c r="E412" s="219" t="s">
        <v>1</v>
      </c>
      <c r="F412" s="220" t="s">
        <v>643</v>
      </c>
      <c r="G412" s="217"/>
      <c r="H412" s="219" t="s">
        <v>1</v>
      </c>
      <c r="I412" s="221"/>
      <c r="J412" s="217"/>
      <c r="K412" s="217"/>
      <c r="L412" s="222"/>
      <c r="M412" s="223"/>
      <c r="N412" s="224"/>
      <c r="O412" s="224"/>
      <c r="P412" s="224"/>
      <c r="Q412" s="224"/>
      <c r="R412" s="224"/>
      <c r="S412" s="224"/>
      <c r="T412" s="225"/>
      <c r="AT412" s="226" t="s">
        <v>135</v>
      </c>
      <c r="AU412" s="226" t="s">
        <v>90</v>
      </c>
      <c r="AV412" s="13" t="s">
        <v>88</v>
      </c>
      <c r="AW412" s="13" t="s">
        <v>36</v>
      </c>
      <c r="AX412" s="13" t="s">
        <v>80</v>
      </c>
      <c r="AY412" s="226" t="s">
        <v>125</v>
      </c>
    </row>
    <row r="413" spans="2:51" s="14" customFormat="1" ht="11.25">
      <c r="B413" s="227"/>
      <c r="C413" s="228"/>
      <c r="D413" s="218" t="s">
        <v>135</v>
      </c>
      <c r="E413" s="229" t="s">
        <v>1</v>
      </c>
      <c r="F413" s="230" t="s">
        <v>615</v>
      </c>
      <c r="G413" s="228"/>
      <c r="H413" s="231">
        <v>17.357</v>
      </c>
      <c r="I413" s="232"/>
      <c r="J413" s="228"/>
      <c r="K413" s="228"/>
      <c r="L413" s="233"/>
      <c r="M413" s="234"/>
      <c r="N413" s="235"/>
      <c r="O413" s="235"/>
      <c r="P413" s="235"/>
      <c r="Q413" s="235"/>
      <c r="R413" s="235"/>
      <c r="S413" s="235"/>
      <c r="T413" s="236"/>
      <c r="AT413" s="237" t="s">
        <v>135</v>
      </c>
      <c r="AU413" s="237" t="s">
        <v>90</v>
      </c>
      <c r="AV413" s="14" t="s">
        <v>90</v>
      </c>
      <c r="AW413" s="14" t="s">
        <v>36</v>
      </c>
      <c r="AX413" s="14" t="s">
        <v>80</v>
      </c>
      <c r="AY413" s="237" t="s">
        <v>125</v>
      </c>
    </row>
    <row r="414" spans="2:51" s="13" customFormat="1" ht="11.25">
      <c r="B414" s="216"/>
      <c r="C414" s="217"/>
      <c r="D414" s="218" t="s">
        <v>135</v>
      </c>
      <c r="E414" s="219" t="s">
        <v>1</v>
      </c>
      <c r="F414" s="220" t="s">
        <v>616</v>
      </c>
      <c r="G414" s="217"/>
      <c r="H414" s="219" t="s">
        <v>1</v>
      </c>
      <c r="I414" s="221"/>
      <c r="J414" s="217"/>
      <c r="K414" s="217"/>
      <c r="L414" s="222"/>
      <c r="M414" s="223"/>
      <c r="N414" s="224"/>
      <c r="O414" s="224"/>
      <c r="P414" s="224"/>
      <c r="Q414" s="224"/>
      <c r="R414" s="224"/>
      <c r="S414" s="224"/>
      <c r="T414" s="225"/>
      <c r="AT414" s="226" t="s">
        <v>135</v>
      </c>
      <c r="AU414" s="226" t="s">
        <v>90</v>
      </c>
      <c r="AV414" s="13" t="s">
        <v>88</v>
      </c>
      <c r="AW414" s="13" t="s">
        <v>36</v>
      </c>
      <c r="AX414" s="13" t="s">
        <v>80</v>
      </c>
      <c r="AY414" s="226" t="s">
        <v>125</v>
      </c>
    </row>
    <row r="415" spans="2:51" s="14" customFormat="1" ht="11.25">
      <c r="B415" s="227"/>
      <c r="C415" s="228"/>
      <c r="D415" s="218" t="s">
        <v>135</v>
      </c>
      <c r="E415" s="229" t="s">
        <v>1</v>
      </c>
      <c r="F415" s="230" t="s">
        <v>617</v>
      </c>
      <c r="G415" s="228"/>
      <c r="H415" s="231">
        <v>12.768</v>
      </c>
      <c r="I415" s="232"/>
      <c r="J415" s="228"/>
      <c r="K415" s="228"/>
      <c r="L415" s="233"/>
      <c r="M415" s="234"/>
      <c r="N415" s="235"/>
      <c r="O415" s="235"/>
      <c r="P415" s="235"/>
      <c r="Q415" s="235"/>
      <c r="R415" s="235"/>
      <c r="S415" s="235"/>
      <c r="T415" s="236"/>
      <c r="AT415" s="237" t="s">
        <v>135</v>
      </c>
      <c r="AU415" s="237" t="s">
        <v>90</v>
      </c>
      <c r="AV415" s="14" t="s">
        <v>90</v>
      </c>
      <c r="AW415" s="14" t="s">
        <v>36</v>
      </c>
      <c r="AX415" s="14" t="s">
        <v>80</v>
      </c>
      <c r="AY415" s="237" t="s">
        <v>125</v>
      </c>
    </row>
    <row r="416" spans="2:51" s="15" customFormat="1" ht="11.25">
      <c r="B416" s="241"/>
      <c r="C416" s="242"/>
      <c r="D416" s="218" t="s">
        <v>135</v>
      </c>
      <c r="E416" s="243" t="s">
        <v>1</v>
      </c>
      <c r="F416" s="244" t="s">
        <v>242</v>
      </c>
      <c r="G416" s="242"/>
      <c r="H416" s="245">
        <v>30.125</v>
      </c>
      <c r="I416" s="246"/>
      <c r="J416" s="242"/>
      <c r="K416" s="242"/>
      <c r="L416" s="247"/>
      <c r="M416" s="248"/>
      <c r="N416" s="249"/>
      <c r="O416" s="249"/>
      <c r="P416" s="249"/>
      <c r="Q416" s="249"/>
      <c r="R416" s="249"/>
      <c r="S416" s="249"/>
      <c r="T416" s="250"/>
      <c r="AT416" s="251" t="s">
        <v>135</v>
      </c>
      <c r="AU416" s="251" t="s">
        <v>90</v>
      </c>
      <c r="AV416" s="15" t="s">
        <v>148</v>
      </c>
      <c r="AW416" s="15" t="s">
        <v>36</v>
      </c>
      <c r="AX416" s="15" t="s">
        <v>88</v>
      </c>
      <c r="AY416" s="251" t="s">
        <v>125</v>
      </c>
    </row>
    <row r="417" spans="1:65" s="2" customFormat="1" ht="40.15" customHeight="1">
      <c r="A417" s="34"/>
      <c r="B417" s="35"/>
      <c r="C417" s="203" t="s">
        <v>644</v>
      </c>
      <c r="D417" s="203" t="s">
        <v>128</v>
      </c>
      <c r="E417" s="204" t="s">
        <v>645</v>
      </c>
      <c r="F417" s="205" t="s">
        <v>646</v>
      </c>
      <c r="G417" s="206" t="s">
        <v>275</v>
      </c>
      <c r="H417" s="207">
        <v>13.125</v>
      </c>
      <c r="I417" s="208"/>
      <c r="J417" s="209">
        <f>ROUND(I417*H417,2)</f>
        <v>0</v>
      </c>
      <c r="K417" s="205" t="s">
        <v>132</v>
      </c>
      <c r="L417" s="39"/>
      <c r="M417" s="210" t="s">
        <v>1</v>
      </c>
      <c r="N417" s="211" t="s">
        <v>45</v>
      </c>
      <c r="O417" s="71"/>
      <c r="P417" s="212">
        <f>O417*H417</f>
        <v>0</v>
      </c>
      <c r="Q417" s="212">
        <v>0</v>
      </c>
      <c r="R417" s="212">
        <f>Q417*H417</f>
        <v>0</v>
      </c>
      <c r="S417" s="212">
        <v>0</v>
      </c>
      <c r="T417" s="213">
        <f>S417*H417</f>
        <v>0</v>
      </c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R417" s="214" t="s">
        <v>148</v>
      </c>
      <c r="AT417" s="214" t="s">
        <v>128</v>
      </c>
      <c r="AU417" s="214" t="s">
        <v>90</v>
      </c>
      <c r="AY417" s="17" t="s">
        <v>125</v>
      </c>
      <c r="BE417" s="215">
        <f>IF(N417="základní",J417,0)</f>
        <v>0</v>
      </c>
      <c r="BF417" s="215">
        <f>IF(N417="snížená",J417,0)</f>
        <v>0</v>
      </c>
      <c r="BG417" s="215">
        <f>IF(N417="zákl. přenesená",J417,0)</f>
        <v>0</v>
      </c>
      <c r="BH417" s="215">
        <f>IF(N417="sníž. přenesená",J417,0)</f>
        <v>0</v>
      </c>
      <c r="BI417" s="215">
        <f>IF(N417="nulová",J417,0)</f>
        <v>0</v>
      </c>
      <c r="BJ417" s="17" t="s">
        <v>88</v>
      </c>
      <c r="BK417" s="215">
        <f>ROUND(I417*H417,2)</f>
        <v>0</v>
      </c>
      <c r="BL417" s="17" t="s">
        <v>148</v>
      </c>
      <c r="BM417" s="214" t="s">
        <v>647</v>
      </c>
    </row>
    <row r="418" spans="2:51" s="13" customFormat="1" ht="11.25">
      <c r="B418" s="216"/>
      <c r="C418" s="217"/>
      <c r="D418" s="218" t="s">
        <v>135</v>
      </c>
      <c r="E418" s="219" t="s">
        <v>1</v>
      </c>
      <c r="F418" s="220" t="s">
        <v>611</v>
      </c>
      <c r="G418" s="217"/>
      <c r="H418" s="219" t="s">
        <v>1</v>
      </c>
      <c r="I418" s="221"/>
      <c r="J418" s="217"/>
      <c r="K418" s="217"/>
      <c r="L418" s="222"/>
      <c r="M418" s="223"/>
      <c r="N418" s="224"/>
      <c r="O418" s="224"/>
      <c r="P418" s="224"/>
      <c r="Q418" s="224"/>
      <c r="R418" s="224"/>
      <c r="S418" s="224"/>
      <c r="T418" s="225"/>
      <c r="AT418" s="226" t="s">
        <v>135</v>
      </c>
      <c r="AU418" s="226" t="s">
        <v>90</v>
      </c>
      <c r="AV418" s="13" t="s">
        <v>88</v>
      </c>
      <c r="AW418" s="13" t="s">
        <v>36</v>
      </c>
      <c r="AX418" s="13" t="s">
        <v>80</v>
      </c>
      <c r="AY418" s="226" t="s">
        <v>125</v>
      </c>
    </row>
    <row r="419" spans="2:51" s="14" customFormat="1" ht="11.25">
      <c r="B419" s="227"/>
      <c r="C419" s="228"/>
      <c r="D419" s="218" t="s">
        <v>135</v>
      </c>
      <c r="E419" s="229" t="s">
        <v>1</v>
      </c>
      <c r="F419" s="230" t="s">
        <v>612</v>
      </c>
      <c r="G419" s="228"/>
      <c r="H419" s="231">
        <v>4.469</v>
      </c>
      <c r="I419" s="232"/>
      <c r="J419" s="228"/>
      <c r="K419" s="228"/>
      <c r="L419" s="233"/>
      <c r="M419" s="234"/>
      <c r="N419" s="235"/>
      <c r="O419" s="235"/>
      <c r="P419" s="235"/>
      <c r="Q419" s="235"/>
      <c r="R419" s="235"/>
      <c r="S419" s="235"/>
      <c r="T419" s="236"/>
      <c r="AT419" s="237" t="s">
        <v>135</v>
      </c>
      <c r="AU419" s="237" t="s">
        <v>90</v>
      </c>
      <c r="AV419" s="14" t="s">
        <v>90</v>
      </c>
      <c r="AW419" s="14" t="s">
        <v>36</v>
      </c>
      <c r="AX419" s="14" t="s">
        <v>80</v>
      </c>
      <c r="AY419" s="237" t="s">
        <v>125</v>
      </c>
    </row>
    <row r="420" spans="2:51" s="14" customFormat="1" ht="11.25">
      <c r="B420" s="227"/>
      <c r="C420" s="228"/>
      <c r="D420" s="218" t="s">
        <v>135</v>
      </c>
      <c r="E420" s="229" t="s">
        <v>1</v>
      </c>
      <c r="F420" s="230" t="s">
        <v>613</v>
      </c>
      <c r="G420" s="228"/>
      <c r="H420" s="231">
        <v>8.656</v>
      </c>
      <c r="I420" s="232"/>
      <c r="J420" s="228"/>
      <c r="K420" s="228"/>
      <c r="L420" s="233"/>
      <c r="M420" s="234"/>
      <c r="N420" s="235"/>
      <c r="O420" s="235"/>
      <c r="P420" s="235"/>
      <c r="Q420" s="235"/>
      <c r="R420" s="235"/>
      <c r="S420" s="235"/>
      <c r="T420" s="236"/>
      <c r="AT420" s="237" t="s">
        <v>135</v>
      </c>
      <c r="AU420" s="237" t="s">
        <v>90</v>
      </c>
      <c r="AV420" s="14" t="s">
        <v>90</v>
      </c>
      <c r="AW420" s="14" t="s">
        <v>36</v>
      </c>
      <c r="AX420" s="14" t="s">
        <v>80</v>
      </c>
      <c r="AY420" s="237" t="s">
        <v>125</v>
      </c>
    </row>
    <row r="421" spans="2:51" s="15" customFormat="1" ht="11.25">
      <c r="B421" s="241"/>
      <c r="C421" s="242"/>
      <c r="D421" s="218" t="s">
        <v>135</v>
      </c>
      <c r="E421" s="243" t="s">
        <v>1</v>
      </c>
      <c r="F421" s="244" t="s">
        <v>242</v>
      </c>
      <c r="G421" s="242"/>
      <c r="H421" s="245">
        <v>13.125</v>
      </c>
      <c r="I421" s="246"/>
      <c r="J421" s="242"/>
      <c r="K421" s="242"/>
      <c r="L421" s="247"/>
      <c r="M421" s="248"/>
      <c r="N421" s="249"/>
      <c r="O421" s="249"/>
      <c r="P421" s="249"/>
      <c r="Q421" s="249"/>
      <c r="R421" s="249"/>
      <c r="S421" s="249"/>
      <c r="T421" s="250"/>
      <c r="AT421" s="251" t="s">
        <v>135</v>
      </c>
      <c r="AU421" s="251" t="s">
        <v>90</v>
      </c>
      <c r="AV421" s="15" t="s">
        <v>148</v>
      </c>
      <c r="AW421" s="15" t="s">
        <v>36</v>
      </c>
      <c r="AX421" s="15" t="s">
        <v>88</v>
      </c>
      <c r="AY421" s="251" t="s">
        <v>125</v>
      </c>
    </row>
    <row r="422" spans="2:63" s="12" customFormat="1" ht="22.9" customHeight="1">
      <c r="B422" s="187"/>
      <c r="C422" s="188"/>
      <c r="D422" s="189" t="s">
        <v>79</v>
      </c>
      <c r="E422" s="201" t="s">
        <v>648</v>
      </c>
      <c r="F422" s="201" t="s">
        <v>649</v>
      </c>
      <c r="G422" s="188"/>
      <c r="H422" s="188"/>
      <c r="I422" s="191"/>
      <c r="J422" s="202">
        <f>BK422</f>
        <v>0</v>
      </c>
      <c r="K422" s="188"/>
      <c r="L422" s="193"/>
      <c r="M422" s="194"/>
      <c r="N422" s="195"/>
      <c r="O422" s="195"/>
      <c r="P422" s="196">
        <f>P423</f>
        <v>0</v>
      </c>
      <c r="Q422" s="195"/>
      <c r="R422" s="196">
        <f>R423</f>
        <v>0</v>
      </c>
      <c r="S422" s="195"/>
      <c r="T422" s="197">
        <f>T423</f>
        <v>0</v>
      </c>
      <c r="AR422" s="198" t="s">
        <v>88</v>
      </c>
      <c r="AT422" s="199" t="s">
        <v>79</v>
      </c>
      <c r="AU422" s="199" t="s">
        <v>88</v>
      </c>
      <c r="AY422" s="198" t="s">
        <v>125</v>
      </c>
      <c r="BK422" s="200">
        <f>BK423</f>
        <v>0</v>
      </c>
    </row>
    <row r="423" spans="1:65" s="2" customFormat="1" ht="19.9" customHeight="1">
      <c r="A423" s="34"/>
      <c r="B423" s="35"/>
      <c r="C423" s="203" t="s">
        <v>650</v>
      </c>
      <c r="D423" s="203" t="s">
        <v>128</v>
      </c>
      <c r="E423" s="204" t="s">
        <v>651</v>
      </c>
      <c r="F423" s="205" t="s">
        <v>652</v>
      </c>
      <c r="G423" s="206" t="s">
        <v>275</v>
      </c>
      <c r="H423" s="207">
        <v>5.753</v>
      </c>
      <c r="I423" s="208"/>
      <c r="J423" s="209">
        <f>ROUND(I423*H423,2)</f>
        <v>0</v>
      </c>
      <c r="K423" s="205" t="s">
        <v>132</v>
      </c>
      <c r="L423" s="39"/>
      <c r="M423" s="210" t="s">
        <v>1</v>
      </c>
      <c r="N423" s="211" t="s">
        <v>45</v>
      </c>
      <c r="O423" s="71"/>
      <c r="P423" s="212">
        <f>O423*H423</f>
        <v>0</v>
      </c>
      <c r="Q423" s="212">
        <v>0</v>
      </c>
      <c r="R423" s="212">
        <f>Q423*H423</f>
        <v>0</v>
      </c>
      <c r="S423" s="212">
        <v>0</v>
      </c>
      <c r="T423" s="213">
        <f>S423*H423</f>
        <v>0</v>
      </c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R423" s="214" t="s">
        <v>148</v>
      </c>
      <c r="AT423" s="214" t="s">
        <v>128</v>
      </c>
      <c r="AU423" s="214" t="s">
        <v>90</v>
      </c>
      <c r="AY423" s="17" t="s">
        <v>125</v>
      </c>
      <c r="BE423" s="215">
        <f>IF(N423="základní",J423,0)</f>
        <v>0</v>
      </c>
      <c r="BF423" s="215">
        <f>IF(N423="snížená",J423,0)</f>
        <v>0</v>
      </c>
      <c r="BG423" s="215">
        <f>IF(N423="zákl. přenesená",J423,0)</f>
        <v>0</v>
      </c>
      <c r="BH423" s="215">
        <f>IF(N423="sníž. přenesená",J423,0)</f>
        <v>0</v>
      </c>
      <c r="BI423" s="215">
        <f>IF(N423="nulová",J423,0)</f>
        <v>0</v>
      </c>
      <c r="BJ423" s="17" t="s">
        <v>88</v>
      </c>
      <c r="BK423" s="215">
        <f>ROUND(I423*H423,2)</f>
        <v>0</v>
      </c>
      <c r="BL423" s="17" t="s">
        <v>148</v>
      </c>
      <c r="BM423" s="214" t="s">
        <v>653</v>
      </c>
    </row>
    <row r="424" spans="2:63" s="12" customFormat="1" ht="25.9" customHeight="1">
      <c r="B424" s="187"/>
      <c r="C424" s="188"/>
      <c r="D424" s="189" t="s">
        <v>79</v>
      </c>
      <c r="E424" s="190" t="s">
        <v>654</v>
      </c>
      <c r="F424" s="190" t="s">
        <v>655</v>
      </c>
      <c r="G424" s="188"/>
      <c r="H424" s="188"/>
      <c r="I424" s="191"/>
      <c r="J424" s="192">
        <f>BK424</f>
        <v>0</v>
      </c>
      <c r="K424" s="188"/>
      <c r="L424" s="193"/>
      <c r="M424" s="194"/>
      <c r="N424" s="195"/>
      <c r="O424" s="195"/>
      <c r="P424" s="196">
        <f>P425</f>
        <v>0</v>
      </c>
      <c r="Q424" s="195"/>
      <c r="R424" s="196">
        <f>R425</f>
        <v>0.049298095800000004</v>
      </c>
      <c r="S424" s="195"/>
      <c r="T424" s="197">
        <f>T425</f>
        <v>0</v>
      </c>
      <c r="AR424" s="198" t="s">
        <v>90</v>
      </c>
      <c r="AT424" s="199" t="s">
        <v>79</v>
      </c>
      <c r="AU424" s="199" t="s">
        <v>80</v>
      </c>
      <c r="AY424" s="198" t="s">
        <v>125</v>
      </c>
      <c r="BK424" s="200">
        <f>BK425</f>
        <v>0</v>
      </c>
    </row>
    <row r="425" spans="2:63" s="12" customFormat="1" ht="22.9" customHeight="1">
      <c r="B425" s="187"/>
      <c r="C425" s="188"/>
      <c r="D425" s="189" t="s">
        <v>79</v>
      </c>
      <c r="E425" s="201" t="s">
        <v>656</v>
      </c>
      <c r="F425" s="201" t="s">
        <v>657</v>
      </c>
      <c r="G425" s="188"/>
      <c r="H425" s="188"/>
      <c r="I425" s="191"/>
      <c r="J425" s="202">
        <f>BK425</f>
        <v>0</v>
      </c>
      <c r="K425" s="188"/>
      <c r="L425" s="193"/>
      <c r="M425" s="194"/>
      <c r="N425" s="195"/>
      <c r="O425" s="195"/>
      <c r="P425" s="196">
        <f>SUM(P426:P441)</f>
        <v>0</v>
      </c>
      <c r="Q425" s="195"/>
      <c r="R425" s="196">
        <f>SUM(R426:R441)</f>
        <v>0.049298095800000004</v>
      </c>
      <c r="S425" s="195"/>
      <c r="T425" s="197">
        <f>SUM(T426:T441)</f>
        <v>0</v>
      </c>
      <c r="AR425" s="198" t="s">
        <v>90</v>
      </c>
      <c r="AT425" s="199" t="s">
        <v>79</v>
      </c>
      <c r="AU425" s="199" t="s">
        <v>88</v>
      </c>
      <c r="AY425" s="198" t="s">
        <v>125</v>
      </c>
      <c r="BK425" s="200">
        <f>SUM(BK426:BK441)</f>
        <v>0</v>
      </c>
    </row>
    <row r="426" spans="1:65" s="2" customFormat="1" ht="19.9" customHeight="1">
      <c r="A426" s="34"/>
      <c r="B426" s="35"/>
      <c r="C426" s="203" t="s">
        <v>658</v>
      </c>
      <c r="D426" s="203" t="s">
        <v>128</v>
      </c>
      <c r="E426" s="204" t="s">
        <v>659</v>
      </c>
      <c r="F426" s="205" t="s">
        <v>660</v>
      </c>
      <c r="G426" s="206" t="s">
        <v>216</v>
      </c>
      <c r="H426" s="207">
        <v>10.416</v>
      </c>
      <c r="I426" s="208"/>
      <c r="J426" s="209">
        <f>ROUND(I426*H426,2)</f>
        <v>0</v>
      </c>
      <c r="K426" s="205" t="s">
        <v>132</v>
      </c>
      <c r="L426" s="39"/>
      <c r="M426" s="210" t="s">
        <v>1</v>
      </c>
      <c r="N426" s="211" t="s">
        <v>45</v>
      </c>
      <c r="O426" s="71"/>
      <c r="P426" s="212">
        <f>O426*H426</f>
        <v>0</v>
      </c>
      <c r="Q426" s="212">
        <v>0</v>
      </c>
      <c r="R426" s="212">
        <f>Q426*H426</f>
        <v>0</v>
      </c>
      <c r="S426" s="212">
        <v>0</v>
      </c>
      <c r="T426" s="213">
        <f>S426*H426</f>
        <v>0</v>
      </c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R426" s="214" t="s">
        <v>292</v>
      </c>
      <c r="AT426" s="214" t="s">
        <v>128</v>
      </c>
      <c r="AU426" s="214" t="s">
        <v>90</v>
      </c>
      <c r="AY426" s="17" t="s">
        <v>125</v>
      </c>
      <c r="BE426" s="215">
        <f>IF(N426="základní",J426,0)</f>
        <v>0</v>
      </c>
      <c r="BF426" s="215">
        <f>IF(N426="snížená",J426,0)</f>
        <v>0</v>
      </c>
      <c r="BG426" s="215">
        <f>IF(N426="zákl. přenesená",J426,0)</f>
        <v>0</v>
      </c>
      <c r="BH426" s="215">
        <f>IF(N426="sníž. přenesená",J426,0)</f>
        <v>0</v>
      </c>
      <c r="BI426" s="215">
        <f>IF(N426="nulová",J426,0)</f>
        <v>0</v>
      </c>
      <c r="BJ426" s="17" t="s">
        <v>88</v>
      </c>
      <c r="BK426" s="215">
        <f>ROUND(I426*H426,2)</f>
        <v>0</v>
      </c>
      <c r="BL426" s="17" t="s">
        <v>292</v>
      </c>
      <c r="BM426" s="214" t="s">
        <v>661</v>
      </c>
    </row>
    <row r="427" spans="2:51" s="13" customFormat="1" ht="11.25">
      <c r="B427" s="216"/>
      <c r="C427" s="217"/>
      <c r="D427" s="218" t="s">
        <v>135</v>
      </c>
      <c r="E427" s="219" t="s">
        <v>1</v>
      </c>
      <c r="F427" s="220" t="s">
        <v>662</v>
      </c>
      <c r="G427" s="217"/>
      <c r="H427" s="219" t="s">
        <v>1</v>
      </c>
      <c r="I427" s="221"/>
      <c r="J427" s="217"/>
      <c r="K427" s="217"/>
      <c r="L427" s="222"/>
      <c r="M427" s="223"/>
      <c r="N427" s="224"/>
      <c r="O427" s="224"/>
      <c r="P427" s="224"/>
      <c r="Q427" s="224"/>
      <c r="R427" s="224"/>
      <c r="S427" s="224"/>
      <c r="T427" s="225"/>
      <c r="AT427" s="226" t="s">
        <v>135</v>
      </c>
      <c r="AU427" s="226" t="s">
        <v>90</v>
      </c>
      <c r="AV427" s="13" t="s">
        <v>88</v>
      </c>
      <c r="AW427" s="13" t="s">
        <v>36</v>
      </c>
      <c r="AX427" s="13" t="s">
        <v>80</v>
      </c>
      <c r="AY427" s="226" t="s">
        <v>125</v>
      </c>
    </row>
    <row r="428" spans="2:51" s="13" customFormat="1" ht="11.25">
      <c r="B428" s="216"/>
      <c r="C428" s="217"/>
      <c r="D428" s="218" t="s">
        <v>135</v>
      </c>
      <c r="E428" s="219" t="s">
        <v>1</v>
      </c>
      <c r="F428" s="220" t="s">
        <v>453</v>
      </c>
      <c r="G428" s="217"/>
      <c r="H428" s="219" t="s">
        <v>1</v>
      </c>
      <c r="I428" s="221"/>
      <c r="J428" s="217"/>
      <c r="K428" s="217"/>
      <c r="L428" s="222"/>
      <c r="M428" s="223"/>
      <c r="N428" s="224"/>
      <c r="O428" s="224"/>
      <c r="P428" s="224"/>
      <c r="Q428" s="224"/>
      <c r="R428" s="224"/>
      <c r="S428" s="224"/>
      <c r="T428" s="225"/>
      <c r="AT428" s="226" t="s">
        <v>135</v>
      </c>
      <c r="AU428" s="226" t="s">
        <v>90</v>
      </c>
      <c r="AV428" s="13" t="s">
        <v>88</v>
      </c>
      <c r="AW428" s="13" t="s">
        <v>36</v>
      </c>
      <c r="AX428" s="13" t="s">
        <v>80</v>
      </c>
      <c r="AY428" s="226" t="s">
        <v>125</v>
      </c>
    </row>
    <row r="429" spans="2:51" s="14" customFormat="1" ht="11.25">
      <c r="B429" s="227"/>
      <c r="C429" s="228"/>
      <c r="D429" s="218" t="s">
        <v>135</v>
      </c>
      <c r="E429" s="229" t="s">
        <v>1</v>
      </c>
      <c r="F429" s="230" t="s">
        <v>371</v>
      </c>
      <c r="G429" s="228"/>
      <c r="H429" s="231">
        <v>3.472</v>
      </c>
      <c r="I429" s="232"/>
      <c r="J429" s="228"/>
      <c r="K429" s="228"/>
      <c r="L429" s="233"/>
      <c r="M429" s="234"/>
      <c r="N429" s="235"/>
      <c r="O429" s="235"/>
      <c r="P429" s="235"/>
      <c r="Q429" s="235"/>
      <c r="R429" s="235"/>
      <c r="S429" s="235"/>
      <c r="T429" s="236"/>
      <c r="AT429" s="237" t="s">
        <v>135</v>
      </c>
      <c r="AU429" s="237" t="s">
        <v>90</v>
      </c>
      <c r="AV429" s="14" t="s">
        <v>90</v>
      </c>
      <c r="AW429" s="14" t="s">
        <v>36</v>
      </c>
      <c r="AX429" s="14" t="s">
        <v>88</v>
      </c>
      <c r="AY429" s="237" t="s">
        <v>125</v>
      </c>
    </row>
    <row r="430" spans="2:51" s="14" customFormat="1" ht="11.25">
      <c r="B430" s="227"/>
      <c r="C430" s="228"/>
      <c r="D430" s="218" t="s">
        <v>135</v>
      </c>
      <c r="E430" s="228"/>
      <c r="F430" s="230" t="s">
        <v>663</v>
      </c>
      <c r="G430" s="228"/>
      <c r="H430" s="231">
        <v>10.416</v>
      </c>
      <c r="I430" s="232"/>
      <c r="J430" s="228"/>
      <c r="K430" s="228"/>
      <c r="L430" s="233"/>
      <c r="M430" s="234"/>
      <c r="N430" s="235"/>
      <c r="O430" s="235"/>
      <c r="P430" s="235"/>
      <c r="Q430" s="235"/>
      <c r="R430" s="235"/>
      <c r="S430" s="235"/>
      <c r="T430" s="236"/>
      <c r="AT430" s="237" t="s">
        <v>135</v>
      </c>
      <c r="AU430" s="237" t="s">
        <v>90</v>
      </c>
      <c r="AV430" s="14" t="s">
        <v>90</v>
      </c>
      <c r="AW430" s="14" t="s">
        <v>4</v>
      </c>
      <c r="AX430" s="14" t="s">
        <v>88</v>
      </c>
      <c r="AY430" s="237" t="s">
        <v>125</v>
      </c>
    </row>
    <row r="431" spans="1:65" s="2" customFormat="1" ht="14.45" customHeight="1">
      <c r="A431" s="34"/>
      <c r="B431" s="35"/>
      <c r="C431" s="252" t="s">
        <v>664</v>
      </c>
      <c r="D431" s="252" t="s">
        <v>243</v>
      </c>
      <c r="E431" s="253" t="s">
        <v>665</v>
      </c>
      <c r="F431" s="254" t="s">
        <v>666</v>
      </c>
      <c r="G431" s="255" t="s">
        <v>216</v>
      </c>
      <c r="H431" s="256">
        <v>3.472</v>
      </c>
      <c r="I431" s="257"/>
      <c r="J431" s="258">
        <f>ROUND(I431*H431,2)</f>
        <v>0</v>
      </c>
      <c r="K431" s="254" t="s">
        <v>1</v>
      </c>
      <c r="L431" s="259"/>
      <c r="M431" s="260" t="s">
        <v>1</v>
      </c>
      <c r="N431" s="261" t="s">
        <v>45</v>
      </c>
      <c r="O431" s="71"/>
      <c r="P431" s="212">
        <f>O431*H431</f>
        <v>0</v>
      </c>
      <c r="Q431" s="212">
        <v>0</v>
      </c>
      <c r="R431" s="212">
        <f>Q431*H431</f>
        <v>0</v>
      </c>
      <c r="S431" s="212">
        <v>0</v>
      </c>
      <c r="T431" s="213">
        <f>S431*H431</f>
        <v>0</v>
      </c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R431" s="214" t="s">
        <v>391</v>
      </c>
      <c r="AT431" s="214" t="s">
        <v>243</v>
      </c>
      <c r="AU431" s="214" t="s">
        <v>90</v>
      </c>
      <c r="AY431" s="17" t="s">
        <v>125</v>
      </c>
      <c r="BE431" s="215">
        <f>IF(N431="základní",J431,0)</f>
        <v>0</v>
      </c>
      <c r="BF431" s="215">
        <f>IF(N431="snížená",J431,0)</f>
        <v>0</v>
      </c>
      <c r="BG431" s="215">
        <f>IF(N431="zákl. přenesená",J431,0)</f>
        <v>0</v>
      </c>
      <c r="BH431" s="215">
        <f>IF(N431="sníž. přenesená",J431,0)</f>
        <v>0</v>
      </c>
      <c r="BI431" s="215">
        <f>IF(N431="nulová",J431,0)</f>
        <v>0</v>
      </c>
      <c r="BJ431" s="17" t="s">
        <v>88</v>
      </c>
      <c r="BK431" s="215">
        <f>ROUND(I431*H431,2)</f>
        <v>0</v>
      </c>
      <c r="BL431" s="17" t="s">
        <v>292</v>
      </c>
      <c r="BM431" s="214" t="s">
        <v>667</v>
      </c>
    </row>
    <row r="432" spans="2:51" s="14" customFormat="1" ht="11.25">
      <c r="B432" s="227"/>
      <c r="C432" s="228"/>
      <c r="D432" s="218" t="s">
        <v>135</v>
      </c>
      <c r="E432" s="229" t="s">
        <v>1</v>
      </c>
      <c r="F432" s="230" t="s">
        <v>454</v>
      </c>
      <c r="G432" s="228"/>
      <c r="H432" s="231">
        <v>3.472</v>
      </c>
      <c r="I432" s="232"/>
      <c r="J432" s="228"/>
      <c r="K432" s="228"/>
      <c r="L432" s="233"/>
      <c r="M432" s="234"/>
      <c r="N432" s="235"/>
      <c r="O432" s="235"/>
      <c r="P432" s="235"/>
      <c r="Q432" s="235"/>
      <c r="R432" s="235"/>
      <c r="S432" s="235"/>
      <c r="T432" s="236"/>
      <c r="AT432" s="237" t="s">
        <v>135</v>
      </c>
      <c r="AU432" s="237" t="s">
        <v>90</v>
      </c>
      <c r="AV432" s="14" t="s">
        <v>90</v>
      </c>
      <c r="AW432" s="14" t="s">
        <v>36</v>
      </c>
      <c r="AX432" s="14" t="s">
        <v>88</v>
      </c>
      <c r="AY432" s="237" t="s">
        <v>125</v>
      </c>
    </row>
    <row r="433" spans="1:65" s="2" customFormat="1" ht="19.9" customHeight="1">
      <c r="A433" s="34"/>
      <c r="B433" s="35"/>
      <c r="C433" s="203" t="s">
        <v>668</v>
      </c>
      <c r="D433" s="203" t="s">
        <v>128</v>
      </c>
      <c r="E433" s="204" t="s">
        <v>669</v>
      </c>
      <c r="F433" s="205" t="s">
        <v>670</v>
      </c>
      <c r="G433" s="206" t="s">
        <v>216</v>
      </c>
      <c r="H433" s="207">
        <v>7.486</v>
      </c>
      <c r="I433" s="208"/>
      <c r="J433" s="209">
        <f>ROUND(I433*H433,2)</f>
        <v>0</v>
      </c>
      <c r="K433" s="205" t="s">
        <v>132</v>
      </c>
      <c r="L433" s="39"/>
      <c r="M433" s="210" t="s">
        <v>1</v>
      </c>
      <c r="N433" s="211" t="s">
        <v>45</v>
      </c>
      <c r="O433" s="71"/>
      <c r="P433" s="212">
        <f>O433*H433</f>
        <v>0</v>
      </c>
      <c r="Q433" s="212">
        <v>0</v>
      </c>
      <c r="R433" s="212">
        <f>Q433*H433</f>
        <v>0</v>
      </c>
      <c r="S433" s="212">
        <v>0</v>
      </c>
      <c r="T433" s="213">
        <f>S433*H433</f>
        <v>0</v>
      </c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R433" s="214" t="s">
        <v>292</v>
      </c>
      <c r="AT433" s="214" t="s">
        <v>128</v>
      </c>
      <c r="AU433" s="214" t="s">
        <v>90</v>
      </c>
      <c r="AY433" s="17" t="s">
        <v>125</v>
      </c>
      <c r="BE433" s="215">
        <f>IF(N433="základní",J433,0)</f>
        <v>0</v>
      </c>
      <c r="BF433" s="215">
        <f>IF(N433="snížená",J433,0)</f>
        <v>0</v>
      </c>
      <c r="BG433" s="215">
        <f>IF(N433="zákl. přenesená",J433,0)</f>
        <v>0</v>
      </c>
      <c r="BH433" s="215">
        <f>IF(N433="sníž. přenesená",J433,0)</f>
        <v>0</v>
      </c>
      <c r="BI433" s="215">
        <f>IF(N433="nulová",J433,0)</f>
        <v>0</v>
      </c>
      <c r="BJ433" s="17" t="s">
        <v>88</v>
      </c>
      <c r="BK433" s="215">
        <f>ROUND(I433*H433,2)</f>
        <v>0</v>
      </c>
      <c r="BL433" s="17" t="s">
        <v>292</v>
      </c>
      <c r="BM433" s="214" t="s">
        <v>671</v>
      </c>
    </row>
    <row r="434" spans="2:51" s="13" customFormat="1" ht="11.25">
      <c r="B434" s="216"/>
      <c r="C434" s="217"/>
      <c r="D434" s="218" t="s">
        <v>135</v>
      </c>
      <c r="E434" s="219" t="s">
        <v>1</v>
      </c>
      <c r="F434" s="220" t="s">
        <v>672</v>
      </c>
      <c r="G434" s="217"/>
      <c r="H434" s="219" t="s">
        <v>1</v>
      </c>
      <c r="I434" s="221"/>
      <c r="J434" s="217"/>
      <c r="K434" s="217"/>
      <c r="L434" s="222"/>
      <c r="M434" s="223"/>
      <c r="N434" s="224"/>
      <c r="O434" s="224"/>
      <c r="P434" s="224"/>
      <c r="Q434" s="224"/>
      <c r="R434" s="224"/>
      <c r="S434" s="224"/>
      <c r="T434" s="225"/>
      <c r="AT434" s="226" t="s">
        <v>135</v>
      </c>
      <c r="AU434" s="226" t="s">
        <v>90</v>
      </c>
      <c r="AV434" s="13" t="s">
        <v>88</v>
      </c>
      <c r="AW434" s="13" t="s">
        <v>36</v>
      </c>
      <c r="AX434" s="13" t="s">
        <v>80</v>
      </c>
      <c r="AY434" s="226" t="s">
        <v>125</v>
      </c>
    </row>
    <row r="435" spans="2:51" s="14" customFormat="1" ht="11.25">
      <c r="B435" s="227"/>
      <c r="C435" s="228"/>
      <c r="D435" s="218" t="s">
        <v>135</v>
      </c>
      <c r="E435" s="229" t="s">
        <v>1</v>
      </c>
      <c r="F435" s="230" t="s">
        <v>673</v>
      </c>
      <c r="G435" s="228"/>
      <c r="H435" s="231">
        <v>7.486</v>
      </c>
      <c r="I435" s="232"/>
      <c r="J435" s="228"/>
      <c r="K435" s="228"/>
      <c r="L435" s="233"/>
      <c r="M435" s="234"/>
      <c r="N435" s="235"/>
      <c r="O435" s="235"/>
      <c r="P435" s="235"/>
      <c r="Q435" s="235"/>
      <c r="R435" s="235"/>
      <c r="S435" s="235"/>
      <c r="T435" s="236"/>
      <c r="AT435" s="237" t="s">
        <v>135</v>
      </c>
      <c r="AU435" s="237" t="s">
        <v>90</v>
      </c>
      <c r="AV435" s="14" t="s">
        <v>90</v>
      </c>
      <c r="AW435" s="14" t="s">
        <v>36</v>
      </c>
      <c r="AX435" s="14" t="s">
        <v>88</v>
      </c>
      <c r="AY435" s="237" t="s">
        <v>125</v>
      </c>
    </row>
    <row r="436" spans="1:65" s="2" customFormat="1" ht="40.15" customHeight="1">
      <c r="A436" s="34"/>
      <c r="B436" s="35"/>
      <c r="C436" s="252" t="s">
        <v>674</v>
      </c>
      <c r="D436" s="252" t="s">
        <v>243</v>
      </c>
      <c r="E436" s="253" t="s">
        <v>675</v>
      </c>
      <c r="F436" s="254" t="s">
        <v>676</v>
      </c>
      <c r="G436" s="255" t="s">
        <v>216</v>
      </c>
      <c r="H436" s="256">
        <v>8.609</v>
      </c>
      <c r="I436" s="257"/>
      <c r="J436" s="258">
        <f>ROUND(I436*H436,2)</f>
        <v>0</v>
      </c>
      <c r="K436" s="254" t="s">
        <v>132</v>
      </c>
      <c r="L436" s="259"/>
      <c r="M436" s="260" t="s">
        <v>1</v>
      </c>
      <c r="N436" s="261" t="s">
        <v>45</v>
      </c>
      <c r="O436" s="71"/>
      <c r="P436" s="212">
        <f>O436*H436</f>
        <v>0</v>
      </c>
      <c r="Q436" s="212">
        <v>0.0054</v>
      </c>
      <c r="R436" s="212">
        <f>Q436*H436</f>
        <v>0.046488600000000005</v>
      </c>
      <c r="S436" s="212">
        <v>0</v>
      </c>
      <c r="T436" s="213">
        <f>S436*H436</f>
        <v>0</v>
      </c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R436" s="214" t="s">
        <v>391</v>
      </c>
      <c r="AT436" s="214" t="s">
        <v>243</v>
      </c>
      <c r="AU436" s="214" t="s">
        <v>90</v>
      </c>
      <c r="AY436" s="17" t="s">
        <v>125</v>
      </c>
      <c r="BE436" s="215">
        <f>IF(N436="základní",J436,0)</f>
        <v>0</v>
      </c>
      <c r="BF436" s="215">
        <f>IF(N436="snížená",J436,0)</f>
        <v>0</v>
      </c>
      <c r="BG436" s="215">
        <f>IF(N436="zákl. přenesená",J436,0)</f>
        <v>0</v>
      </c>
      <c r="BH436" s="215">
        <f>IF(N436="sníž. přenesená",J436,0)</f>
        <v>0</v>
      </c>
      <c r="BI436" s="215">
        <f>IF(N436="nulová",J436,0)</f>
        <v>0</v>
      </c>
      <c r="BJ436" s="17" t="s">
        <v>88</v>
      </c>
      <c r="BK436" s="215">
        <f>ROUND(I436*H436,2)</f>
        <v>0</v>
      </c>
      <c r="BL436" s="17" t="s">
        <v>292</v>
      </c>
      <c r="BM436" s="214" t="s">
        <v>677</v>
      </c>
    </row>
    <row r="437" spans="2:51" s="14" customFormat="1" ht="11.25">
      <c r="B437" s="227"/>
      <c r="C437" s="228"/>
      <c r="D437" s="218" t="s">
        <v>135</v>
      </c>
      <c r="E437" s="228"/>
      <c r="F437" s="230" t="s">
        <v>678</v>
      </c>
      <c r="G437" s="228"/>
      <c r="H437" s="231">
        <v>8.609</v>
      </c>
      <c r="I437" s="232"/>
      <c r="J437" s="228"/>
      <c r="K437" s="228"/>
      <c r="L437" s="233"/>
      <c r="M437" s="234"/>
      <c r="N437" s="235"/>
      <c r="O437" s="235"/>
      <c r="P437" s="235"/>
      <c r="Q437" s="235"/>
      <c r="R437" s="235"/>
      <c r="S437" s="235"/>
      <c r="T437" s="236"/>
      <c r="AT437" s="237" t="s">
        <v>135</v>
      </c>
      <c r="AU437" s="237" t="s">
        <v>90</v>
      </c>
      <c r="AV437" s="14" t="s">
        <v>90</v>
      </c>
      <c r="AW437" s="14" t="s">
        <v>4</v>
      </c>
      <c r="AX437" s="14" t="s">
        <v>88</v>
      </c>
      <c r="AY437" s="237" t="s">
        <v>125</v>
      </c>
    </row>
    <row r="438" spans="1:65" s="2" customFormat="1" ht="19.9" customHeight="1">
      <c r="A438" s="34"/>
      <c r="B438" s="35"/>
      <c r="C438" s="203" t="s">
        <v>679</v>
      </c>
      <c r="D438" s="203" t="s">
        <v>128</v>
      </c>
      <c r="E438" s="204" t="s">
        <v>680</v>
      </c>
      <c r="F438" s="205" t="s">
        <v>681</v>
      </c>
      <c r="G438" s="206" t="s">
        <v>216</v>
      </c>
      <c r="H438" s="207">
        <v>7.486</v>
      </c>
      <c r="I438" s="208"/>
      <c r="J438" s="209">
        <f>ROUND(I438*H438,2)</f>
        <v>0</v>
      </c>
      <c r="K438" s="205" t="s">
        <v>132</v>
      </c>
      <c r="L438" s="39"/>
      <c r="M438" s="210" t="s">
        <v>1</v>
      </c>
      <c r="N438" s="211" t="s">
        <v>45</v>
      </c>
      <c r="O438" s="71"/>
      <c r="P438" s="212">
        <f>O438*H438</f>
        <v>0</v>
      </c>
      <c r="Q438" s="212">
        <v>0.0003753</v>
      </c>
      <c r="R438" s="212">
        <f>Q438*H438</f>
        <v>0.0028094958000000002</v>
      </c>
      <c r="S438" s="212">
        <v>0</v>
      </c>
      <c r="T438" s="213">
        <f>S438*H438</f>
        <v>0</v>
      </c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R438" s="214" t="s">
        <v>292</v>
      </c>
      <c r="AT438" s="214" t="s">
        <v>128</v>
      </c>
      <c r="AU438" s="214" t="s">
        <v>90</v>
      </c>
      <c r="AY438" s="17" t="s">
        <v>125</v>
      </c>
      <c r="BE438" s="215">
        <f>IF(N438="základní",J438,0)</f>
        <v>0</v>
      </c>
      <c r="BF438" s="215">
        <f>IF(N438="snížená",J438,0)</f>
        <v>0</v>
      </c>
      <c r="BG438" s="215">
        <f>IF(N438="zákl. přenesená",J438,0)</f>
        <v>0</v>
      </c>
      <c r="BH438" s="215">
        <f>IF(N438="sníž. přenesená",J438,0)</f>
        <v>0</v>
      </c>
      <c r="BI438" s="215">
        <f>IF(N438="nulová",J438,0)</f>
        <v>0</v>
      </c>
      <c r="BJ438" s="17" t="s">
        <v>88</v>
      </c>
      <c r="BK438" s="215">
        <f>ROUND(I438*H438,2)</f>
        <v>0</v>
      </c>
      <c r="BL438" s="17" t="s">
        <v>292</v>
      </c>
      <c r="BM438" s="214" t="s">
        <v>682</v>
      </c>
    </row>
    <row r="439" spans="2:51" s="14" customFormat="1" ht="11.25">
      <c r="B439" s="227"/>
      <c r="C439" s="228"/>
      <c r="D439" s="218" t="s">
        <v>135</v>
      </c>
      <c r="E439" s="229" t="s">
        <v>1</v>
      </c>
      <c r="F439" s="230" t="s">
        <v>673</v>
      </c>
      <c r="G439" s="228"/>
      <c r="H439" s="231">
        <v>7.486</v>
      </c>
      <c r="I439" s="232"/>
      <c r="J439" s="228"/>
      <c r="K439" s="228"/>
      <c r="L439" s="233"/>
      <c r="M439" s="234"/>
      <c r="N439" s="235"/>
      <c r="O439" s="235"/>
      <c r="P439" s="235"/>
      <c r="Q439" s="235"/>
      <c r="R439" s="235"/>
      <c r="S439" s="235"/>
      <c r="T439" s="236"/>
      <c r="AT439" s="237" t="s">
        <v>135</v>
      </c>
      <c r="AU439" s="237" t="s">
        <v>90</v>
      </c>
      <c r="AV439" s="14" t="s">
        <v>90</v>
      </c>
      <c r="AW439" s="14" t="s">
        <v>36</v>
      </c>
      <c r="AX439" s="14" t="s">
        <v>88</v>
      </c>
      <c r="AY439" s="237" t="s">
        <v>125</v>
      </c>
    </row>
    <row r="440" spans="1:65" s="2" customFormat="1" ht="19.9" customHeight="1">
      <c r="A440" s="34"/>
      <c r="B440" s="35"/>
      <c r="C440" s="252" t="s">
        <v>683</v>
      </c>
      <c r="D440" s="252" t="s">
        <v>243</v>
      </c>
      <c r="E440" s="253" t="s">
        <v>684</v>
      </c>
      <c r="F440" s="254" t="s">
        <v>685</v>
      </c>
      <c r="G440" s="255" t="s">
        <v>216</v>
      </c>
      <c r="H440" s="256">
        <v>8.609</v>
      </c>
      <c r="I440" s="257"/>
      <c r="J440" s="258">
        <f>ROUND(I440*H440,2)</f>
        <v>0</v>
      </c>
      <c r="K440" s="254" t="s">
        <v>174</v>
      </c>
      <c r="L440" s="259"/>
      <c r="M440" s="260" t="s">
        <v>1</v>
      </c>
      <c r="N440" s="261" t="s">
        <v>45</v>
      </c>
      <c r="O440" s="71"/>
      <c r="P440" s="212">
        <f>O440*H440</f>
        <v>0</v>
      </c>
      <c r="Q440" s="212">
        <v>0</v>
      </c>
      <c r="R440" s="212">
        <f>Q440*H440</f>
        <v>0</v>
      </c>
      <c r="S440" s="212">
        <v>0</v>
      </c>
      <c r="T440" s="213">
        <f>S440*H440</f>
        <v>0</v>
      </c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R440" s="214" t="s">
        <v>391</v>
      </c>
      <c r="AT440" s="214" t="s">
        <v>243</v>
      </c>
      <c r="AU440" s="214" t="s">
        <v>90</v>
      </c>
      <c r="AY440" s="17" t="s">
        <v>125</v>
      </c>
      <c r="BE440" s="215">
        <f>IF(N440="základní",J440,0)</f>
        <v>0</v>
      </c>
      <c r="BF440" s="215">
        <f>IF(N440="snížená",J440,0)</f>
        <v>0</v>
      </c>
      <c r="BG440" s="215">
        <f>IF(N440="zákl. přenesená",J440,0)</f>
        <v>0</v>
      </c>
      <c r="BH440" s="215">
        <f>IF(N440="sníž. přenesená",J440,0)</f>
        <v>0</v>
      </c>
      <c r="BI440" s="215">
        <f>IF(N440="nulová",J440,0)</f>
        <v>0</v>
      </c>
      <c r="BJ440" s="17" t="s">
        <v>88</v>
      </c>
      <c r="BK440" s="215">
        <f>ROUND(I440*H440,2)</f>
        <v>0</v>
      </c>
      <c r="BL440" s="17" t="s">
        <v>292</v>
      </c>
      <c r="BM440" s="214" t="s">
        <v>686</v>
      </c>
    </row>
    <row r="441" spans="2:51" s="14" customFormat="1" ht="11.25">
      <c r="B441" s="227"/>
      <c r="C441" s="228"/>
      <c r="D441" s="218" t="s">
        <v>135</v>
      </c>
      <c r="E441" s="228"/>
      <c r="F441" s="230" t="s">
        <v>678</v>
      </c>
      <c r="G441" s="228"/>
      <c r="H441" s="231">
        <v>8.609</v>
      </c>
      <c r="I441" s="232"/>
      <c r="J441" s="228"/>
      <c r="K441" s="228"/>
      <c r="L441" s="233"/>
      <c r="M441" s="238"/>
      <c r="N441" s="239"/>
      <c r="O441" s="239"/>
      <c r="P441" s="239"/>
      <c r="Q441" s="239"/>
      <c r="R441" s="239"/>
      <c r="S441" s="239"/>
      <c r="T441" s="240"/>
      <c r="AT441" s="237" t="s">
        <v>135</v>
      </c>
      <c r="AU441" s="237" t="s">
        <v>90</v>
      </c>
      <c r="AV441" s="14" t="s">
        <v>90</v>
      </c>
      <c r="AW441" s="14" t="s">
        <v>4</v>
      </c>
      <c r="AX441" s="14" t="s">
        <v>88</v>
      </c>
      <c r="AY441" s="237" t="s">
        <v>125</v>
      </c>
    </row>
    <row r="442" spans="1:31" s="2" customFormat="1" ht="6.95" customHeight="1">
      <c r="A442" s="34"/>
      <c r="B442" s="54"/>
      <c r="C442" s="55"/>
      <c r="D442" s="55"/>
      <c r="E442" s="55"/>
      <c r="F442" s="55"/>
      <c r="G442" s="55"/>
      <c r="H442" s="55"/>
      <c r="I442" s="152"/>
      <c r="J442" s="55"/>
      <c r="K442" s="55"/>
      <c r="L442" s="39"/>
      <c r="M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</row>
  </sheetData>
  <sheetProtection algorithmName="SHA-512" hashValue="8ilwcLW4Sp0GHCuqNvzhzrGwwzUJwbirPvgyNsQihPevAhrNYhfdMgeBnoArS1fzU+uBrNmI/nnI7gPSojsbeg==" saltValue="FMJTPdPLymRhhZ3xmSnBZm0JFgKYtAbIr1MhRIPV042HdCV/DiEwUZ/B79xwVPyaLD65+UOWR4inI55WsufdOg==" spinCount="100000" sheet="1" objects="1" scenarios="1" formatColumns="0" formatRows="0" autoFilter="0"/>
  <autoFilter ref="C126:K441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KATKA\Katka</dc:creator>
  <cp:keywords/>
  <dc:description/>
  <cp:lastModifiedBy>Šopová Marcela</cp:lastModifiedBy>
  <dcterms:created xsi:type="dcterms:W3CDTF">2021-02-08T14:18:24Z</dcterms:created>
  <dcterms:modified xsi:type="dcterms:W3CDTF">2021-02-08T14:33:08Z</dcterms:modified>
  <cp:category/>
  <cp:version/>
  <cp:contentType/>
  <cp:contentStatus/>
</cp:coreProperties>
</file>