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50" yWindow="540" windowWidth="23655" windowHeight="11700" activeTab="2"/>
  </bookViews>
  <sheets>
    <sheet name="Rekapitulace stavby" sheetId="1" r:id="rId1"/>
    <sheet name="PROINK - Chodník kolem ZŠ..." sheetId="2" r:id="rId2"/>
    <sheet name="PROINK - Vedlejší a ostat..." sheetId="3" r:id="rId3"/>
    <sheet name="Pokyny pro vyplnění" sheetId="4" r:id="rId4"/>
  </sheets>
  <definedNames>
    <definedName name="_xlnm._FilterDatabase" localSheetId="1" hidden="1">'PROINK - Chodník kolem ZŠ...'!$C$82:$K$310</definedName>
    <definedName name="_xlnm._FilterDatabase" localSheetId="2" hidden="1">'PROINK - Vedlejší a ostat...'!$C$80:$K$100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1">'PROINK - Chodník kolem ZŠ...'!$C$4:$J$37,'PROINK - Chodník kolem ZŠ...'!$C$43:$J$66,'PROINK - Chodník kolem ZŠ...'!$C$72:$K$310</definedName>
    <definedName name="_xlnm.Print_Area" localSheetId="2">'PROINK - Vedlejší a ostat...'!$C$4:$J$39,'PROINK - Vedlejší a ostat...'!$C$45:$J$62,'PROINK - Vedlejší a ostat...'!$C$68:$K$100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'PROINK - Chodník kolem ZŠ...'!$82:$82</definedName>
    <definedName name="_xlnm.Print_Titles" localSheetId="2">'PROINK - Vedlejší a ostat...'!$80:$80</definedName>
  </definedNames>
  <calcPr calcId="145621"/>
</workbook>
</file>

<file path=xl/sharedStrings.xml><?xml version="1.0" encoding="utf-8"?>
<sst xmlns="http://schemas.openxmlformats.org/spreadsheetml/2006/main" count="3029" uniqueCount="807">
  <si>
    <t>Export Komplet</t>
  </si>
  <si>
    <t>VZ</t>
  </si>
  <si>
    <t>2.0</t>
  </si>
  <si>
    <t>ZAMOK</t>
  </si>
  <si>
    <t>False</t>
  </si>
  <si>
    <t>{9d4a4305-b716-4aab-927c-21b52e090c2d}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</si>
  <si>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</si>
  <si>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</si>
  <si>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</si>
  <si>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</si>
  <si>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</si>
  <si>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</si>
  <si>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</si>
  <si>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</si>
  <si>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PROINK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</si>
  <si>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</si>
  <si>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</si>
  <si>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Chodník kolem ZŠ na ul. Školní, část 2</t>
  </si>
  <si>
    <t>KSO:</t>
  </si>
  <si>
    <t>822 29 39</t>
  </si>
  <si>
    <t>CC-CZ:</t>
  </si>
  <si>
    <t/>
  </si>
  <si>
    <t>Místo:</t>
  </si>
  <si>
    <t>Petřvald</t>
  </si>
  <si>
    <t>Datum:</t>
  </si>
  <si>
    <t>21. 1. 2020</t>
  </si>
  <si>
    <t>Zadavatel:</t>
  </si>
  <si>
    <t>IČ:</t>
  </si>
  <si>
    <t>00297593</t>
  </si>
  <si>
    <t>Město Petřvald</t>
  </si>
  <si>
    <t>DIČ:</t>
  </si>
  <si>
    <t>CZ00297593</t>
  </si>
  <si>
    <t>Uchazeč:</t>
  </si>
  <si>
    <t>Vyplň údaj</t>
  </si>
  <si>
    <t>Projektant:</t>
  </si>
  <si>
    <t xml:space="preserve"> </t>
  </si>
  <si>
    <t>True</t>
  </si>
  <si>
    <t>Zpracovatel:</t>
  </si>
  <si>
    <t>25900056</t>
  </si>
  <si>
    <t>PROINK, s.r.o.</t>
  </si>
  <si>
    <t>CZ25900056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</si>
  <si>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</si>
  <si>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</si>
  <si>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</si>
  <si>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</si>
  <si>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</si>
  <si>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</si>
  <si>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</si>
  <si>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</si>
  <si>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</si>
  <si>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</si>
  <si>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</si>
  <si>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</si>
  <si>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</si>
  <si>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</si>
  <si>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</si>
  <si>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</si>
  <si>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</si>
  <si>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</si>
  <si>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</si>
  <si>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</si>
  <si>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</si>
  <si>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</si>
  <si>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</si>
  <si>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</si>
  <si>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</si>
  <si>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</si>
  <si>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</si>
  <si>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</si>
  <si>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</si>
  <si>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</si>
  <si>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</si>
  <si>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</si>
  <si>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</si>
  <si>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</si>
  <si>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</si>
  <si>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</si>
  <si>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</si>
  <si>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</si>
  <si>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</si>
  <si>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</si>
  <si>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</si>
  <si>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</si>
  <si>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</si>
  <si>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Vedlejší a ostatní náklady</t>
  </si>
  <si>
    <t>VON</t>
  </si>
  <si>
    <t>{7000996b-acb6-43ab-8152-b303378c22d7}</t>
  </si>
  <si>
    <t>822 29 99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</si>
  <si>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</si>
  <si>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</si>
  <si>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</si>
  <si>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</si>
  <si>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</si>
  <si>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</si>
  <si>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</si>
  <si>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</si>
  <si>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</si>
  <si>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13 - Zemní práce - hloubené vykopávky</t>
  </si>
  <si>
    <t xml:space="preserve">      18 - Zemní práce - povrchové úpravy terénu</t>
  </si>
  <si>
    <t xml:space="preserve">      5 - Komunikace pozemní</t>
  </si>
  <si>
    <t xml:space="preserve">      87 - Potrubí z trub plastických a skleněných</t>
  </si>
  <si>
    <t xml:space="preserve">      89 - Ostatní konstrukce</t>
  </si>
  <si>
    <t xml:space="preserve">      91 - Doplňující konstrukce a práce pozemních komunikací, letišť a ploch</t>
  </si>
  <si>
    <t xml:space="preserve">      99 - Přesun hmot a manipulace se sutí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</si>
  <si>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</si>
  <si>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</si>
  <si>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</si>
  <si>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</si>
  <si>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</si>
  <si>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</si>
  <si>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</si>
  <si>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</si>
  <si>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</si>
  <si>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</si>
  <si>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</si>
  <si>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</si>
  <si>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</si>
  <si>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</si>
  <si>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</si>
  <si>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</si>
  <si>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</si>
  <si>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</si>
  <si>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</si>
  <si>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</si>
  <si>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919735112</t>
  </si>
  <si>
    <t>Řezání stávajícího živičného krytu hl do 100 mm</t>
  </si>
  <si>
    <t>m</t>
  </si>
  <si>
    <t>CS ÚRS 2020 01</t>
  </si>
  <si>
    <t>4</t>
  </si>
  <si>
    <t>3</t>
  </si>
  <si>
    <t>-727930183</t>
  </si>
  <si>
    <t>PP</t>
  </si>
  <si>
    <t>Řezání stávajícího živičného krytu nebo podkladu hloubky přes 50 do 100 mm</t>
  </si>
  <si>
    <t>98</t>
  </si>
  <si>
    <t>966007111</t>
  </si>
  <si>
    <t>Odstranění vodorovného značení frézováním barvy z čáry š do 125 mm</t>
  </si>
  <si>
    <t>1512835233</t>
  </si>
  <si>
    <t>Odstranění vodorovného dopravního značení frézováním značeného barvou čáry šířky do 125 mm</t>
  </si>
  <si>
    <t>113107182</t>
  </si>
  <si>
    <t>Odstranění podkladu živičného tl 100 mm strojně pl přes 50 do 200 m2</t>
  </si>
  <si>
    <t>m2</t>
  </si>
  <si>
    <t>-426102380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</si>
  <si>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</si>
  <si>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P</t>
  </si>
  <si>
    <t>Poznámka k položce:
asd. kom + opr. pruh</t>
  </si>
  <si>
    <t>VV</t>
  </si>
  <si>
    <t>47+24</t>
  </si>
  <si>
    <t>113107322</t>
  </si>
  <si>
    <t>Odstranění podkladu z kameniva drceného tl 200 mm strojně pl do 50 m2</t>
  </si>
  <si>
    <t>-2100474419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</si>
  <si>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</si>
  <si>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Poznámka k položce:
asf. kom + dlažba</t>
  </si>
  <si>
    <t>47+4</t>
  </si>
  <si>
    <t>92</t>
  </si>
  <si>
    <t>113106132</t>
  </si>
  <si>
    <t>Rozebrání dlažeb z betonových nebo kamenných dlaždic komunikací pro pěší strojně pl do 50 m2</t>
  </si>
  <si>
    <t>466911154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</si>
  <si>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dlaždic, desek nebo tvarovek</t>
  </si>
  <si>
    <t>Poznámka k položce:
odstr. dlažby</t>
  </si>
  <si>
    <t>95</t>
  </si>
  <si>
    <t>113106121</t>
  </si>
  <si>
    <t>Rozebrání dlažeb z betonových nebo kamenných dlaždic komunikací pro pěší ručně</t>
  </si>
  <si>
    <t>1476533289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</si>
  <si>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</si>
  <si>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Poznámka k položce:
Předláždění</t>
  </si>
  <si>
    <t>5+4</t>
  </si>
  <si>
    <t>103</t>
  </si>
  <si>
    <t>979054441</t>
  </si>
  <si>
    <t>Očištění vybouraných z desek nebo dlaždic s původním spárováním z kameniva těženého</t>
  </si>
  <si>
    <t>-178555180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</si>
  <si>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</si>
  <si>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94</t>
  </si>
  <si>
    <t>113106185</t>
  </si>
  <si>
    <t>Rozebrání dlažeb vozovek z drobných kostek s ložem z kameniva strojně pl do 50 m2</t>
  </si>
  <si>
    <t>-244065994</t>
  </si>
  <si>
    <t>Rozebrání dlažeb a dílců vozovek a ploch s přemístěním hmot na skládku na vzdálenost do 3 m nebo s naložením na dopravní prostředek, s jakoukoliv výplní spár strojně plochy jednotlivě do 50 m2 z drobných kostek nebo odseků s ložem z kameniva</t>
  </si>
  <si>
    <t>Poznámka k položce:
odstr. žlabu z žul kostek</t>
  </si>
  <si>
    <t>89</t>
  </si>
  <si>
    <t>966008212</t>
  </si>
  <si>
    <t>Bourání odvodňovacího žlabu z betonových příkopových tvárnic š do 800 mm</t>
  </si>
  <si>
    <t>890740288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</si>
  <si>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</si>
  <si>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93</t>
  </si>
  <si>
    <t>966008111</t>
  </si>
  <si>
    <t>Bourání trubního propustku do DN 300</t>
  </si>
  <si>
    <t>-2022066184</t>
  </si>
  <si>
    <t>Bourání trubního propustku s odklizením a uložením vybouraného materiálu na skládku na vzdálenost do 3 m nebo s naložením na dopravní prostředek z trub DN do 300 mm</t>
  </si>
  <si>
    <t>113202111</t>
  </si>
  <si>
    <t>Vytrhání obrub krajníků obrubníků stojatých</t>
  </si>
  <si>
    <t>-406833299</t>
  </si>
  <si>
    <t>Vytrhání obrub s vybouráním lože, s přemístěním hmot na skládku na vzdálenost do 3 m nebo s naložením na dopravní prostředek z krajníků nebo obrubníků stojatých</t>
  </si>
  <si>
    <t>96</t>
  </si>
  <si>
    <t>358325114</t>
  </si>
  <si>
    <t>Bourání stoky kompletní nebo vybourání otvorů z železobetonu plochy do 4 m2</t>
  </si>
  <si>
    <t>m3</t>
  </si>
  <si>
    <t>-1789187646</t>
  </si>
  <si>
    <t>Bourání stoky kompletní nebo vybourání otvorů průřezové plochy do 4 m2 ve stokách ze zdiva z železobetonu</t>
  </si>
  <si>
    <t>97</t>
  </si>
  <si>
    <t>184818231</t>
  </si>
  <si>
    <t>Ochrana kmene průměru do 300 mm bedněním výšky do 2 m</t>
  </si>
  <si>
    <t>kus</t>
  </si>
  <si>
    <t>681231011</t>
  </si>
  <si>
    <t>Ochrana kmene bedněním před poškozením stavebním provozem zřízení včetně odstranění výšky bednění do 2 m průměru kmene do 300 mm</t>
  </si>
  <si>
    <t>99</t>
  </si>
  <si>
    <t>112101121</t>
  </si>
  <si>
    <t>Odstranění stromů jehličnatých průměru kmene do 300 mm</t>
  </si>
  <si>
    <t>77412544</t>
  </si>
  <si>
    <t>Odstranění stromů s odřezáním kmene a s odvětvením jehličnatých bez odkornění, průměru kmene přes 100 do 300 mm</t>
  </si>
  <si>
    <t>100</t>
  </si>
  <si>
    <t>112251101</t>
  </si>
  <si>
    <t>Odstranění pařezů D do 300 mm</t>
  </si>
  <si>
    <t>-303719481</t>
  </si>
  <si>
    <t>Odstranění pařezů strojně s jejich vykopáním, vytrháním nebo odstřelením průměru přes 100 do 300 mm</t>
  </si>
  <si>
    <t>105</t>
  </si>
  <si>
    <t>162201405</t>
  </si>
  <si>
    <t>Vodorovné přemístění větví stromů jehličnatých do 1 km D kmene do 300 mm</t>
  </si>
  <si>
    <t>1900294929</t>
  </si>
  <si>
    <t>Vodorovné přemístění větví, kmenů nebo pařezů s naložením, složením a dopravou do 1000 m větví stromů jehličnatých, průměru kmene přes 100 do 300 mm</t>
  </si>
  <si>
    <t>106</t>
  </si>
  <si>
    <t>162201415</t>
  </si>
  <si>
    <t>Vodorovné přemístění kmenů stromů jehličnatých do 1 km D kmene do 300 mm</t>
  </si>
  <si>
    <t>908731055</t>
  </si>
  <si>
    <t>Vodorovné přemístění větví, kmenů nebo pařezů s naložením, složením a dopravou do 1000 m kmenů stromů jehličnatých, průměru přes 100 do 300 mm</t>
  </si>
  <si>
    <t>107</t>
  </si>
  <si>
    <t>162201421</t>
  </si>
  <si>
    <t>Vodorovné přemístění pařezů do 1 km D do 300 mm</t>
  </si>
  <si>
    <t>1705277940</t>
  </si>
  <si>
    <t>Vodorovné přemístění větví, kmenů nebo pařezů s naložením, složením a dopravou do 1000 m pařezů kmenů, průměru přes 100 do 300 mm</t>
  </si>
  <si>
    <t>101</t>
  </si>
  <si>
    <t>dodmtž-101</t>
  </si>
  <si>
    <t>Posun stávající tabule vč. zákl. patek</t>
  </si>
  <si>
    <t>-24149862</t>
  </si>
  <si>
    <t>102</t>
  </si>
  <si>
    <t>dodmtž-102</t>
  </si>
  <si>
    <t>Posun odpadkového koše</t>
  </si>
  <si>
    <t>-1977926572</t>
  </si>
  <si>
    <t>6</t>
  </si>
  <si>
    <t>997221551</t>
  </si>
  <si>
    <t>Vodorovná doprava suti ze sypkých materiálů do 1 km</t>
  </si>
  <si>
    <t>t</t>
  </si>
  <si>
    <t>-1788478948</t>
  </si>
  <si>
    <t>Vodorovná doprava suti bez naložení, ale se složením a s hrubým urovnáním ze sypkých materiálů, na vzdálenost do 1 km</t>
  </si>
  <si>
    <t>7</t>
  </si>
  <si>
    <t>997221559</t>
  </si>
  <si>
    <t>Příplatek ZKD 1 km u vodorovné dopravy suti ze sypkých materiálů</t>
  </si>
  <si>
    <t>1259607310</t>
  </si>
  <si>
    <t>Vodorovná doprava suti bez naložení, ale se složením a s hrubým urovnáním Příplatek k ceně za každý další i započatý 1 km přes 1 km</t>
  </si>
  <si>
    <t>67,533*9</t>
  </si>
  <si>
    <t>8</t>
  </si>
  <si>
    <t>997221645</t>
  </si>
  <si>
    <t>Poplatek za uložení na skládce (skládkovné) odpadu asfaltového bez dehtu kód odpadu 17 03 02</t>
  </si>
  <si>
    <t>248946555</t>
  </si>
  <si>
    <t>Poplatek za uložení stavebního odpadu na skládce (skládkovné) asfaltového bez obsahu dehtu zatříděného do Katalogu odpadů pod kódem 17 03 02</t>
  </si>
  <si>
    <t>9</t>
  </si>
  <si>
    <t>997221615</t>
  </si>
  <si>
    <t>Poplatek za uložení na skládce (skládkovné) stavebního odpadu betonového kód odpadu 17 01 01</t>
  </si>
  <si>
    <t>966110846</t>
  </si>
  <si>
    <t>Poplatek za uložení stavebního odpadu na skládce (skládkovné) z prostého betonu zatříděného do Katalogu odpadů pod kódem 17 01 01</t>
  </si>
  <si>
    <t>104</t>
  </si>
  <si>
    <t>997221625</t>
  </si>
  <si>
    <t>Poplatek za uložení na skládce (skládkovné) stavebního odpadu železobetonového kód odpadu 17 01 01</t>
  </si>
  <si>
    <t>-2041160641</t>
  </si>
  <si>
    <t>Poplatek za uložení stavebního odpadu na skládce (skládkovné) z armovaného betonu zatříděného do Katalogu odpadů pod kódem 17 01 01</t>
  </si>
  <si>
    <t>10</t>
  </si>
  <si>
    <t>997221655</t>
  </si>
  <si>
    <t>Poplatek za uložení na skládce (skládkovné) zeminy a kamení kód odpadu 17 05 04</t>
  </si>
  <si>
    <t>-99058013</t>
  </si>
  <si>
    <t>Poplatek za uložení stavebního odpadu na skládce (skládkovné) zeminy a kamení zatříděného do Katalogu odpadů pod kódem 17 05 04</t>
  </si>
  <si>
    <t>13</t>
  </si>
  <si>
    <t>Zemní práce - hloubené vykopávky</t>
  </si>
  <si>
    <t>121151113</t>
  </si>
  <si>
    <t>Sejmutí ornice plochy do 500 m2 tl vrstvy do 200 mm strojně</t>
  </si>
  <si>
    <t>-831962367</t>
  </si>
  <si>
    <t>Sejmutí ornice strojně při souvislé ploše přes 100 do 500 m2, tl. vrstvy do 200 mm</t>
  </si>
  <si>
    <t>122251102</t>
  </si>
  <si>
    <t>Odkopávky a prokopávky nezapažené v hornině třídy těžitelnosti I, skupiny 3 objem do 50 m3 strojně</t>
  </si>
  <si>
    <t>-599337921</t>
  </si>
  <si>
    <t>Odkopávky a prokopávky nezapažené strojně v hornině třídy těžitelnosti I skupiny 3 přes 20 do 50 m3</t>
  </si>
  <si>
    <t>Poznámka k položce:
Pracovní příčné řezy</t>
  </si>
  <si>
    <t>14</t>
  </si>
  <si>
    <t>132254202</t>
  </si>
  <si>
    <t>Hloubení zapažených rýh š do 2000 mm v hornině třídy těžitelnosti I, skupiny 3 objem do 50 m3</t>
  </si>
  <si>
    <t>1929315411</t>
  </si>
  <si>
    <t>Hloubení zapažených rýh šířky přes 800 do 2 000 mm strojně s urovnáním dna do předepsaného profilu a spádu v hornině třídy těžitelnosti I skupiny 3 přes 20 do 50 m3</t>
  </si>
  <si>
    <t>Poznámka k položce:
Přípojky</t>
  </si>
  <si>
    <t>0,9*0,7*6</t>
  </si>
  <si>
    <t>132251101</t>
  </si>
  <si>
    <t>Hloubení rýh nezapažených  š do 800 mm v hornině třídy těžitelnosti I, skupiny 3 objem do 20 m3 strojně</t>
  </si>
  <si>
    <t>1985066984</t>
  </si>
  <si>
    <t>Hloubení nezapažených rýh šířky do 800 mm strojně s urovnáním dna do předepsaného profilu a spádu v hornině třídy těžitelnosti I skupiny 3 do 20 m3</t>
  </si>
  <si>
    <t>Poznámka k položce:
Trativod</t>
  </si>
  <si>
    <t>0,4*0,35*73</t>
  </si>
  <si>
    <t>108</t>
  </si>
  <si>
    <t>133251101</t>
  </si>
  <si>
    <t>Hloubení šachet nezapažených v hornině třídy těžitelnosti I, skupiny 3 objem do 20 m3</t>
  </si>
  <si>
    <t>1759915030</t>
  </si>
  <si>
    <t>Hloubení nezapažených šachet strojně v hornině třídy těžitelnosti I skupiny 3 do 20 m3</t>
  </si>
  <si>
    <t>0,5*0,5*1,5*2</t>
  </si>
  <si>
    <t>17</t>
  </si>
  <si>
    <t>151101101</t>
  </si>
  <si>
    <t>Zřízení příložného pažení a rozepření stěn rýh hl do 2 m</t>
  </si>
  <si>
    <t>964410756</t>
  </si>
  <si>
    <t>Zřízení pažení a rozepření stěn rýh pro podzemní vedení příložné pro jakoukoliv mezerovitost, hloubky do 2 m</t>
  </si>
  <si>
    <t>(0,7*6)*2</t>
  </si>
  <si>
    <t>18</t>
  </si>
  <si>
    <t>151101111</t>
  </si>
  <si>
    <t>Odstranění příložného pažení a rozepření stěn rýh hl do 2 m</t>
  </si>
  <si>
    <t>747881294</t>
  </si>
  <si>
    <t>Odstranění pažení a rozepření stěn rýh pro podzemní vedení s uložením materiálu na vzdálenost do 3 m od kraje výkopu příložné, hloubky do 2 m</t>
  </si>
  <si>
    <t>24</t>
  </si>
  <si>
    <t>175151101</t>
  </si>
  <si>
    <t>Obsypání potrubí strojně sypaninou bez prohození, uloženou do 3 m</t>
  </si>
  <si>
    <t>1161318931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</si>
  <si>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</si>
  <si>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Poznámka k položce:
Přípojka</t>
  </si>
  <si>
    <t>25</t>
  </si>
  <si>
    <t>M</t>
  </si>
  <si>
    <t>58337310</t>
  </si>
  <si>
    <t>štěrkopísek frakce 0/4</t>
  </si>
  <si>
    <t>887206065</t>
  </si>
  <si>
    <t>26</t>
  </si>
  <si>
    <t>174151101</t>
  </si>
  <si>
    <t>Zásyp jam, šachet rýh nebo kolem objektů sypaninou se zhutněním</t>
  </si>
  <si>
    <t>-156111695</t>
  </si>
  <si>
    <t>Zásyp sypaninou z jakékoliv horniny strojně s uložením výkopku ve vrstvách se zhutněním jam, šachet, rýh nebo kolem objektů v těchto vykopávkách</t>
  </si>
  <si>
    <t>Poznámka k položce:
přípojky + vpusti</t>
  </si>
  <si>
    <t>1,8+2+9,647</t>
  </si>
  <si>
    <t>19</t>
  </si>
  <si>
    <t>162751117</t>
  </si>
  <si>
    <t>Vodorovné přemístění do 10000 m výkopku/sypaniny z horniny třídy těžitelnosti I, skupiny 1 až 3</t>
  </si>
  <si>
    <t>-197055986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</si>
  <si>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</si>
  <si>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(123-74)*0,15</t>
  </si>
  <si>
    <t>7,97+3,78+10,22+0,75-13,92</t>
  </si>
  <si>
    <t>20</t>
  </si>
  <si>
    <t>171251201</t>
  </si>
  <si>
    <t>Uložení sypaniny na skládky nebo meziskládky</t>
  </si>
  <si>
    <t>-1110343574</t>
  </si>
  <si>
    <t>Uložení sypaniny na skládky nebo meziskládky bez hutnění s upravením uložené sypaniny do předepsaného tvaru</t>
  </si>
  <si>
    <t>171201221</t>
  </si>
  <si>
    <t>-594644922</t>
  </si>
  <si>
    <t>8,8*1,6</t>
  </si>
  <si>
    <t>23</t>
  </si>
  <si>
    <t>139001101</t>
  </si>
  <si>
    <t>Příplatek za ztížení vykopávky v blízkosti podzemního vedení</t>
  </si>
  <si>
    <t>2138555561</t>
  </si>
  <si>
    <t>Příplatek k cenám hloubených vykopávek za ztížení vykopávky v blízkosti podzemního vedení nebo výbušnin pro jakoukoliv třídu horniny</t>
  </si>
  <si>
    <t>22</t>
  </si>
  <si>
    <t>181951112</t>
  </si>
  <si>
    <t>Úprava pláně v hornině třídy těžitelnosti I, skupiny 1 až 3 se zhutněním</t>
  </si>
  <si>
    <t>-2102791223</t>
  </si>
  <si>
    <t>Úprava pláně vyrovnáním výškových rozdílů strojně v hornině třídy těžitelnosti I, skupiny 1 až 3 se zhutněním</t>
  </si>
  <si>
    <t>95+8+3+3+6</t>
  </si>
  <si>
    <t>27</t>
  </si>
  <si>
    <t>043154000</t>
  </si>
  <si>
    <t>Zkoušky hutnicí</t>
  </si>
  <si>
    <t>1024</t>
  </si>
  <si>
    <t>1610052898</t>
  </si>
  <si>
    <t>Zemní práce - povrchové úpravy terénu</t>
  </si>
  <si>
    <t>28</t>
  </si>
  <si>
    <t>182303111</t>
  </si>
  <si>
    <t>Doplnění zeminy nebo substrátu na travnatých plochách tl 50 mm rovina v rovinně a svahu do 1:5</t>
  </si>
  <si>
    <t>266348744</t>
  </si>
  <si>
    <t>Doplnění zeminy nebo substrátu na travnatých plochách tloušťky do 50 mm v rovině nebo na svahu do 1:5</t>
  </si>
  <si>
    <t>74*3</t>
  </si>
  <si>
    <t>29</t>
  </si>
  <si>
    <t>184802111</t>
  </si>
  <si>
    <t>Chemické odplevelení před založením kultury nad 20 m2 postřikem na široko v rovině a svahu do 1:5</t>
  </si>
  <si>
    <t>-1444211184</t>
  </si>
  <si>
    <t>Chemické odplevelení půdy před založením kultury, trávníku nebo zpevněných ploch o výměře jednotlivě přes 20 m2 v rovině nebo na svahu do 1:5 postřikem na široko</t>
  </si>
  <si>
    <t>30</t>
  </si>
  <si>
    <t>181411131</t>
  </si>
  <si>
    <t>Založení parkového trávníku výsevem plochy do 1000 m2 v rovině a ve svahu do 1:5</t>
  </si>
  <si>
    <t>468380027</t>
  </si>
  <si>
    <t>Založení trávníku na půdě předem připravené plochy do 1000 m2 výsevem včetně utažení parkového v rovině nebo na svahu do 1:5</t>
  </si>
  <si>
    <t>Poznámka k položce:
vč. dodávky osiva a hnojení</t>
  </si>
  <si>
    <t>5</t>
  </si>
  <si>
    <t>Komunikace pozemní</t>
  </si>
  <si>
    <t>41</t>
  </si>
  <si>
    <t>564861111</t>
  </si>
  <si>
    <t>Podklad ze štěrkodrtě ŠD tl 200 mm</t>
  </si>
  <si>
    <t>1409034076</t>
  </si>
  <si>
    <t>Podklad ze štěrkodrti ŠD s rozprostřením a zhutněním, po zhutnění tl. 200 mm</t>
  </si>
  <si>
    <t>Poznámka k položce:
chodník + var. pás</t>
  </si>
  <si>
    <t>95+3</t>
  </si>
  <si>
    <t>42</t>
  </si>
  <si>
    <t>564871111</t>
  </si>
  <si>
    <t>Podklad ze štěrkodrtě ŠD tl 250 mm</t>
  </si>
  <si>
    <t>-814781748</t>
  </si>
  <si>
    <t>Podklad ze štěrkodrti ŠD s rozprostřením a zhutněním, po zhutnění tl. 250 mm</t>
  </si>
  <si>
    <t>Poznámka k položce:
poj. chodník, var pás + opr. asf. komunikace</t>
  </si>
  <si>
    <t>8+3+6</t>
  </si>
  <si>
    <t>109</t>
  </si>
  <si>
    <t>596411111</t>
  </si>
  <si>
    <t>Kladení dlažby z vegetačních tvárnic komunikací pro pěší tl 80 mm pl do 50 m2</t>
  </si>
  <si>
    <t>-8050530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</si>
  <si>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</si>
  <si>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43</t>
  </si>
  <si>
    <t>596211212</t>
  </si>
  <si>
    <t>Kladení zámkové dlažby komunikací pro pěší tl 80 mm skupiny A pl do 300 m2</t>
  </si>
  <si>
    <t>-1361851616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</si>
  <si>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</si>
  <si>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95+8+3+3+5</t>
  </si>
  <si>
    <t>44</t>
  </si>
  <si>
    <t>59245020</t>
  </si>
  <si>
    <t>dlažba tvar obdélník betonová 200x100x80mm šedá</t>
  </si>
  <si>
    <t>-1849086106</t>
  </si>
  <si>
    <t>45</t>
  </si>
  <si>
    <t>59245226</t>
  </si>
  <si>
    <t>dlažba tvar obdélník betonová pro nevidomé 200x100x80mm červená</t>
  </si>
  <si>
    <t>2137027770</t>
  </si>
  <si>
    <t>47</t>
  </si>
  <si>
    <t>565155101</t>
  </si>
  <si>
    <t>Asfaltový beton vrstva podkladní ACP 16 (obalované kamenivo OKS) tl 70 mm š do 1,5 m</t>
  </si>
  <si>
    <t>-466735195</t>
  </si>
  <si>
    <t>Asfaltový beton vrstva podkladní ACP 16 (obalované kamenivo střednězrnné - OKS) s rozprostřením a zhutněním v pruhu šířky do 1,5 m, po zhutnění tl. 70 mm</t>
  </si>
  <si>
    <t>6+24</t>
  </si>
  <si>
    <t>48</t>
  </si>
  <si>
    <t>577134111</t>
  </si>
  <si>
    <t>Asfaltový beton vrstva obrusná ACO 11 (ABS) tř. I tl 40 mm š do 3 m z nemodifikovaného asfaltu</t>
  </si>
  <si>
    <t>684111425</t>
  </si>
  <si>
    <t>Asfaltový beton vrstva obrusná ACO 11 (ABS) s rozprostřením a se zhutněním z nemodifikovaného asfaltu v pruhu šířky do 3 m tř. I, po zhutnění tl. 40 mm</t>
  </si>
  <si>
    <t>49</t>
  </si>
  <si>
    <t>573111112</t>
  </si>
  <si>
    <t>Postřik živičný infiltrační s posypem z asfaltu množství 1 kg/m2</t>
  </si>
  <si>
    <t>107574011</t>
  </si>
  <si>
    <t>Postřik infiltrační PI z asfaltu silničního s posypem kamenivem, v množství 1,00 kg/m2</t>
  </si>
  <si>
    <t>50</t>
  </si>
  <si>
    <t>573211107</t>
  </si>
  <si>
    <t>Postřik živičný spojovací z asfaltu v množství 0,30 kg/m2</t>
  </si>
  <si>
    <t>-1268235546</t>
  </si>
  <si>
    <t>Postřik spojovací PS bez posypu kamenivem z asfaltu silničního, v množství 0,30 kg/m2</t>
  </si>
  <si>
    <t>51</t>
  </si>
  <si>
    <t>919732221</t>
  </si>
  <si>
    <t>Styčná spára napojení nového živičného povrchu na stávající za tepla š 15 mm hl 25 mm bez prořezání</t>
  </si>
  <si>
    <t>607016575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</si>
  <si>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</si>
  <si>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52</t>
  </si>
  <si>
    <t>884510108</t>
  </si>
  <si>
    <t>87</t>
  </si>
  <si>
    <t>Potrubí z trub plastických a skleněných</t>
  </si>
  <si>
    <t>110</t>
  </si>
  <si>
    <t>212752101</t>
  </si>
  <si>
    <t>Trativod z drenážních trubek korugovaných PE-HD SN 4 perforace 360° včetně lože otevřený výkop DN 100 pro liniové stavby</t>
  </si>
  <si>
    <t>-859562702</t>
  </si>
  <si>
    <t>Trativody z drenážních trubek pro liniové stavby a komunikace se zřízením štěrkového lože pod trubky a s jejich obsypem v otevřeném výkopu trubka korugovaná sendvičová PE-HD SN 4 celoperforovaná 360° DN 100</t>
  </si>
  <si>
    <t>53</t>
  </si>
  <si>
    <t>871315221</t>
  </si>
  <si>
    <t>Kanalizační potrubí z tvrdého PVC jednovrstvé tuhost třídy SN8 DN 150</t>
  </si>
  <si>
    <t>445369442</t>
  </si>
  <si>
    <t>Kanalizační potrubí z tvrdého PVC v otevřeném výkopu ve sklonu do 20 %, hladkého plnostěnného jednovrstvého, tuhost třídy SN 8 DN 150</t>
  </si>
  <si>
    <t>123</t>
  </si>
  <si>
    <t>877315211</t>
  </si>
  <si>
    <t>Montáž tvarovek z tvrdého PVC-systém KG nebo z polypropylenu-systém KG 2000 jednoosé DN 150</t>
  </si>
  <si>
    <t>1967905267</t>
  </si>
  <si>
    <t>Montáž tvarovek na kanalizačním potrubí z trub z plastu z tvrdého PVC nebo z polypropylenu v otevřeném výkopu jednoosých DN 150</t>
  </si>
  <si>
    <t>125</t>
  </si>
  <si>
    <t>28611362</t>
  </si>
  <si>
    <t>koleno kanalizace PVC KG 150x67°</t>
  </si>
  <si>
    <t>1682393695</t>
  </si>
  <si>
    <t>126</t>
  </si>
  <si>
    <t>28611363</t>
  </si>
  <si>
    <t>koleno kanalizační PVC KG 150x87°</t>
  </si>
  <si>
    <t>1961347692</t>
  </si>
  <si>
    <t>61</t>
  </si>
  <si>
    <t>894812612</t>
  </si>
  <si>
    <t>Vyříznutí a utěsnění otvoru ve stěně šachty DN 150</t>
  </si>
  <si>
    <t>-1423507974</t>
  </si>
  <si>
    <t>Revizní a čistící šachta z polypropylenu PP vyříznutí a utěsnění otvoru ve stěně šachty DN 150</t>
  </si>
  <si>
    <t>Poznámka k položce:
Napojení trativodu</t>
  </si>
  <si>
    <t>67</t>
  </si>
  <si>
    <t>28617480</t>
  </si>
  <si>
    <t>vložka šachtová kanalizace PP korugované DN 150</t>
  </si>
  <si>
    <t>1245770275</t>
  </si>
  <si>
    <t>vložka šachtová kanalizace PP korugované DN 160</t>
  </si>
  <si>
    <t>120</t>
  </si>
  <si>
    <t>877375121</t>
  </si>
  <si>
    <t>Výřez a montáž tvarovek odbočných na potrubí z kanalizačních trub z PVC DN 300</t>
  </si>
  <si>
    <t>1433905959</t>
  </si>
  <si>
    <t>Výřez a montáž odbočné tvarovky na potrubí z trub z tvrdého PVC DN 300</t>
  </si>
  <si>
    <t>121</t>
  </si>
  <si>
    <t>28617405</t>
  </si>
  <si>
    <t>odbočka sedlová kanalizace PP korugované DN 300/150</t>
  </si>
  <si>
    <t>1846869647</t>
  </si>
  <si>
    <t>69</t>
  </si>
  <si>
    <t>899722114</t>
  </si>
  <si>
    <t>Krytí potrubí z plastů výstražnou fólií z PVC 40 cm</t>
  </si>
  <si>
    <t>-553843004</t>
  </si>
  <si>
    <t>Krytí potrubí z plastů výstražnou fólií z PVC šířky 40 cm</t>
  </si>
  <si>
    <t>68</t>
  </si>
  <si>
    <t>892351111</t>
  </si>
  <si>
    <t>Tlaková zkouška vodou potrubí DN 150 nebo 200</t>
  </si>
  <si>
    <t>1115762767</t>
  </si>
  <si>
    <t>Tlakové zkoušky vodou na potrubí DN 150 nebo 200</t>
  </si>
  <si>
    <t>Ostatní konstrukce</t>
  </si>
  <si>
    <t>111</t>
  </si>
  <si>
    <t>895941311</t>
  </si>
  <si>
    <t>Zřízení vpusti kanalizační uliční z betonových dílců typ UVB-50</t>
  </si>
  <si>
    <t>-1252801557</t>
  </si>
  <si>
    <t>112</t>
  </si>
  <si>
    <t>899204112</t>
  </si>
  <si>
    <t>Osazení mříží litinových včetně rámů a košů na bahno pro třídu zatížení D400, E600</t>
  </si>
  <si>
    <t>-1816814272</t>
  </si>
  <si>
    <t>113</t>
  </si>
  <si>
    <t>59223864</t>
  </si>
  <si>
    <t>prstenec pro uliční vpusť vyrovnávací betonový 390x60x130mm</t>
  </si>
  <si>
    <t>-1229673102</t>
  </si>
  <si>
    <t>114</t>
  </si>
  <si>
    <t>dodávka-55</t>
  </si>
  <si>
    <t>Rám pro mříž 500/190</t>
  </si>
  <si>
    <t>68963617</t>
  </si>
  <si>
    <t>115</t>
  </si>
  <si>
    <t>59223820</t>
  </si>
  <si>
    <t>vpusť uliční skruž betonová 290x500x50mm s osazením na kalový koš pro těžké naplaveniny</t>
  </si>
  <si>
    <t>1933060485</t>
  </si>
  <si>
    <t>116</t>
  </si>
  <si>
    <t>dodávka-57</t>
  </si>
  <si>
    <t>Skruž s odtokem 500/590/150</t>
  </si>
  <si>
    <t>1309510443</t>
  </si>
  <si>
    <t>117</t>
  </si>
  <si>
    <t>dodávka-58</t>
  </si>
  <si>
    <t>Dno bez výtoku 500/525</t>
  </si>
  <si>
    <t>-627946934</t>
  </si>
  <si>
    <t>118</t>
  </si>
  <si>
    <t>dodávka-59</t>
  </si>
  <si>
    <t>Kalový koš velký</t>
  </si>
  <si>
    <t>-2123205407</t>
  </si>
  <si>
    <t>119</t>
  </si>
  <si>
    <t>dodávka-60</t>
  </si>
  <si>
    <t>Plastová mříž D400 vč.rámu</t>
  </si>
  <si>
    <t>-314194951</t>
  </si>
  <si>
    <t>131</t>
  </si>
  <si>
    <t>899620121</t>
  </si>
  <si>
    <t>Obetonování plastové šachty z polypropylenu betonem prostým tř. C 12/15 otevřený výkop</t>
  </si>
  <si>
    <t>1906811404</t>
  </si>
  <si>
    <t>Obetonování plastových šachet z polypropylenu betonem prostým v otevřeném výkopu, beton tř. C 12/15</t>
  </si>
  <si>
    <t>91</t>
  </si>
  <si>
    <t>Doplňující konstrukce a práce pozemních komunikací, letišť a ploch</t>
  </si>
  <si>
    <t>70</t>
  </si>
  <si>
    <t>916231213</t>
  </si>
  <si>
    <t>Osazení chodníkového obrubníku betonového stojatého s boční opěrou do lože z betonu prostého</t>
  </si>
  <si>
    <t>1517849865</t>
  </si>
  <si>
    <t>Osazení chodníkového obrubníku betonového se zřízením lože, s vyplněním a zatřením spár cementovou maltou stojatého s boční opěrou z betonu prostého, do lože z betonu prostého</t>
  </si>
  <si>
    <t>19+61+1+0,5</t>
  </si>
  <si>
    <t>71</t>
  </si>
  <si>
    <t>59217017</t>
  </si>
  <si>
    <t>obrubník betonový chodníkový 1000x100x250mm</t>
  </si>
  <si>
    <t>-306671975</t>
  </si>
  <si>
    <t>127</t>
  </si>
  <si>
    <t>59217037</t>
  </si>
  <si>
    <t>obrubník betonový parkový přírodní 500x50x200mm</t>
  </si>
  <si>
    <t>-1462351495</t>
  </si>
  <si>
    <t>73</t>
  </si>
  <si>
    <t>916131213</t>
  </si>
  <si>
    <t>Osazení silničního obrubníku betonového stojatého s boční opěrou do lože z betonu prostého</t>
  </si>
  <si>
    <t>-1827697369</t>
  </si>
  <si>
    <t>Osazení silničního obrubníku betonového se zřízením lože, s vyplněním a zatřením spár cementovou maltou stojatého s boční opěrou z betonu prostého, do lože z betonu prostého</t>
  </si>
  <si>
    <t>4+1+3+1+6+1+1+2+1+18+43+1</t>
  </si>
  <si>
    <t>74</t>
  </si>
  <si>
    <t>59217029</t>
  </si>
  <si>
    <t>obrubník betonový silniční nájezdový 1000x150x150mm</t>
  </si>
  <si>
    <t>259380122</t>
  </si>
  <si>
    <t>75</t>
  </si>
  <si>
    <t>59217030</t>
  </si>
  <si>
    <t>obrubník betonový silniční přechodový 1000x150x150-250mm</t>
  </si>
  <si>
    <t>-18443792</t>
  </si>
  <si>
    <t>76</t>
  </si>
  <si>
    <t>59217031</t>
  </si>
  <si>
    <t>obrubník betonový silniční 1000x150x250mm</t>
  </si>
  <si>
    <t>-905553694</t>
  </si>
  <si>
    <t>77</t>
  </si>
  <si>
    <t>916111123</t>
  </si>
  <si>
    <t>Osazení obruby z drobných kostek s boční opěrou do lože z betonu prostého</t>
  </si>
  <si>
    <t>-956130172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</si>
  <si>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</si>
  <si>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80*2</t>
  </si>
  <si>
    <t>78</t>
  </si>
  <si>
    <t>58381007</t>
  </si>
  <si>
    <t>kostka dlažební žula drobná 8/10</t>
  </si>
  <si>
    <t>1085057567</t>
  </si>
  <si>
    <t>130</t>
  </si>
  <si>
    <t>915611111</t>
  </si>
  <si>
    <t>Předznačení vodorovného liniového značení</t>
  </si>
  <si>
    <t>-322649504</t>
  </si>
  <si>
    <t>Předznačení pro vodorovné značení stříkané barvou nebo prováděné z nátěrových hmot liniové dělicí čáry, vodicí proužky</t>
  </si>
  <si>
    <t>128</t>
  </si>
  <si>
    <t>915111111</t>
  </si>
  <si>
    <t>Vodorovné dopravní značení dělící čáry souvislé š 125 mm základní bílá barva</t>
  </si>
  <si>
    <t>47668973</t>
  </si>
  <si>
    <t>Vodorovné dopravní značení stříkané barvou dělící čára šířky 125 mm souvislá bílá základní</t>
  </si>
  <si>
    <t>129</t>
  </si>
  <si>
    <t>915111115</t>
  </si>
  <si>
    <t>Vodorovné dopravní značení dělící čáry souvislé š 125 mm základní žlutá barva</t>
  </si>
  <si>
    <t>-1463080414</t>
  </si>
  <si>
    <t>Vodorovné dopravní značení stříkané barvou dělící čára šířky 125 mm souvislá žlutá základní</t>
  </si>
  <si>
    <t>Přesun hmot a manipulace se sutí</t>
  </si>
  <si>
    <t>88</t>
  </si>
  <si>
    <t>998223011</t>
  </si>
  <si>
    <t>Přesun hmot pro pozemní komunikace s krytem dlážděným</t>
  </si>
  <si>
    <t>-1338348274</t>
  </si>
  <si>
    <t>Přesun hmot pro pozemní komunikace s krytem dlážděným dopravní vzdálenost do 200 m jakékoliv délky objektu</t>
  </si>
  <si>
    <t>Objekt:</t>
  </si>
  <si>
    <t>PROINK - Vedlejší a ostatní náklady</t>
  </si>
  <si>
    <t xml:space="preserve">    95 - Různé dokončovací konstrukce a práce pozemních staveb</t>
  </si>
  <si>
    <t>Různé dokončovací konstrukce a práce pozemních staveb</t>
  </si>
  <si>
    <t>Geodetické zaměření skutečného provedení</t>
  </si>
  <si>
    <t>ks</t>
  </si>
  <si>
    <t>1016722225</t>
  </si>
  <si>
    <t>Vytýčení stavby</t>
  </si>
  <si>
    <t>1817899948</t>
  </si>
  <si>
    <t>1969884216</t>
  </si>
  <si>
    <t>Geometrický plán</t>
  </si>
  <si>
    <t>Dokumentace skutečného provedení</t>
  </si>
  <si>
    <t>-517348872</t>
  </si>
  <si>
    <t>Projekt dočasného dopravního značení vč. schválení</t>
  </si>
  <si>
    <t>-73705799</t>
  </si>
  <si>
    <t>Aktualizace dokladové části PD</t>
  </si>
  <si>
    <t>1549635412</t>
  </si>
  <si>
    <t>GZS (Global zařízení staveniště)</t>
  </si>
  <si>
    <t>-1782967204</t>
  </si>
  <si>
    <t>Poznámka k položce:
Kanceláře, sklady, mobilní WC, oplocení, dočasné ochranné hrazení, info tabule, čištění komunikací, provizorní přejezdy, přechody apod.</t>
  </si>
  <si>
    <t>1855257354</t>
  </si>
  <si>
    <t>Dočasné dopravní značení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</si>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</sst>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0" fillId="0" borderId="0" xfId="0"/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37" t="s">
        <v>14</v>
      </c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21"/>
      <c r="AQ5" s="21"/>
      <c r="AR5" s="19"/>
      <c r="BE5" s="334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39" t="s">
        <v>17</v>
      </c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21"/>
      <c r="AQ6" s="21"/>
      <c r="AR6" s="19"/>
      <c r="BE6" s="335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335"/>
      <c r="BS7" s="16" t="s">
        <v>6</v>
      </c>
    </row>
    <row r="8" spans="2:71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335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35"/>
      <c r="BS9" s="16" t="s">
        <v>6</v>
      </c>
    </row>
    <row r="10" spans="2:71" s="1" customFormat="1" ht="12" customHeight="1">
      <c r="B10" s="20"/>
      <c r="C10" s="21"/>
      <c r="D10" s="28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35"/>
      <c r="BS10" s="16" t="s">
        <v>6</v>
      </c>
    </row>
    <row r="11" spans="2:71" s="1" customFormat="1" ht="18.4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31</v>
      </c>
      <c r="AO11" s="21"/>
      <c r="AP11" s="21"/>
      <c r="AQ11" s="21"/>
      <c r="AR11" s="19"/>
      <c r="BE11" s="335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35"/>
      <c r="BS12" s="16" t="s">
        <v>6</v>
      </c>
    </row>
    <row r="13" spans="2:71" s="1" customFormat="1" ht="12" customHeight="1">
      <c r="B13" s="20"/>
      <c r="C13" s="21"/>
      <c r="D13" s="28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27</v>
      </c>
      <c r="AL13" s="21"/>
      <c r="AM13" s="21"/>
      <c r="AN13" s="30" t="s">
        <v>33</v>
      </c>
      <c r="AO13" s="21"/>
      <c r="AP13" s="21"/>
      <c r="AQ13" s="21"/>
      <c r="AR13" s="19"/>
      <c r="BE13" s="335"/>
      <c r="BS13" s="16" t="s">
        <v>6</v>
      </c>
    </row>
    <row r="14" spans="2:71" ht="12.75">
      <c r="B14" s="20"/>
      <c r="C14" s="21"/>
      <c r="D14" s="21"/>
      <c r="E14" s="340" t="s">
        <v>33</v>
      </c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28" t="s">
        <v>30</v>
      </c>
      <c r="AL14" s="21"/>
      <c r="AM14" s="21"/>
      <c r="AN14" s="30" t="s">
        <v>33</v>
      </c>
      <c r="AO14" s="21"/>
      <c r="AP14" s="21"/>
      <c r="AQ14" s="21"/>
      <c r="AR14" s="19"/>
      <c r="BE14" s="335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35"/>
      <c r="BS15" s="16" t="s">
        <v>4</v>
      </c>
    </row>
    <row r="16" spans="2:71" s="1" customFormat="1" ht="12" customHeight="1">
      <c r="B16" s="20"/>
      <c r="C16" s="21"/>
      <c r="D16" s="28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27</v>
      </c>
      <c r="AL16" s="21"/>
      <c r="AM16" s="21"/>
      <c r="AN16" s="26" t="s">
        <v>21</v>
      </c>
      <c r="AO16" s="21"/>
      <c r="AP16" s="21"/>
      <c r="AQ16" s="21"/>
      <c r="AR16" s="19"/>
      <c r="BE16" s="335"/>
      <c r="BS16" s="16" t="s">
        <v>4</v>
      </c>
    </row>
    <row r="17" spans="2:71" s="1" customFormat="1" ht="18.4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21</v>
      </c>
      <c r="AO17" s="21"/>
      <c r="AP17" s="21"/>
      <c r="AQ17" s="21"/>
      <c r="AR17" s="19"/>
      <c r="BE17" s="335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35"/>
      <c r="BS18" s="16" t="s">
        <v>6</v>
      </c>
    </row>
    <row r="19" spans="2:71" s="1" customFormat="1" ht="12" customHeight="1">
      <c r="B19" s="20"/>
      <c r="C19" s="21"/>
      <c r="D19" s="28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27</v>
      </c>
      <c r="AL19" s="21"/>
      <c r="AM19" s="21"/>
      <c r="AN19" s="26" t="s">
        <v>38</v>
      </c>
      <c r="AO19" s="21"/>
      <c r="AP19" s="21"/>
      <c r="AQ19" s="21"/>
      <c r="AR19" s="19"/>
      <c r="BE19" s="335"/>
      <c r="BS19" s="16" t="s">
        <v>6</v>
      </c>
    </row>
    <row r="20" spans="2:71" s="1" customFormat="1" ht="18.4" customHeight="1">
      <c r="B20" s="20"/>
      <c r="C20" s="21"/>
      <c r="D20" s="21"/>
      <c r="E20" s="26" t="s">
        <v>39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40</v>
      </c>
      <c r="AO20" s="21"/>
      <c r="AP20" s="21"/>
      <c r="AQ20" s="21"/>
      <c r="AR20" s="19"/>
      <c r="BE20" s="335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35"/>
    </row>
    <row r="22" spans="2:57" s="1" customFormat="1" ht="12" customHeight="1">
      <c r="B22" s="20"/>
      <c r="C22" s="21"/>
      <c r="D22" s="28" t="s">
        <v>41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35"/>
    </row>
    <row r="23" spans="2:57" s="1" customFormat="1" ht="47.25" customHeight="1">
      <c r="B23" s="20"/>
      <c r="C23" s="21"/>
      <c r="D23" s="21"/>
      <c r="E23" s="342" t="s">
        <v>42</v>
      </c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21"/>
      <c r="AP23" s="21"/>
      <c r="AQ23" s="21"/>
      <c r="AR23" s="19"/>
      <c r="BE23" s="335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35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35"/>
    </row>
    <row r="26" spans="1:57" s="2" customFormat="1" ht="25.9" customHeight="1">
      <c r="A26" s="33"/>
      <c r="B26" s="34"/>
      <c r="C26" s="35"/>
      <c r="D26" s="36" t="s">
        <v>43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43">
        <f>ROUND(AG54,2)</f>
        <v>0</v>
      </c>
      <c r="AL26" s="344"/>
      <c r="AM26" s="344"/>
      <c r="AN26" s="344"/>
      <c r="AO26" s="344"/>
      <c r="AP26" s="35"/>
      <c r="AQ26" s="35"/>
      <c r="AR26" s="38"/>
      <c r="BE26" s="335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35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45" t="s">
        <v>44</v>
      </c>
      <c r="M28" s="345"/>
      <c r="N28" s="345"/>
      <c r="O28" s="345"/>
      <c r="P28" s="345"/>
      <c r="Q28" s="35"/>
      <c r="R28" s="35"/>
      <c r="S28" s="35"/>
      <c r="T28" s="35"/>
      <c r="U28" s="35"/>
      <c r="V28" s="35"/>
      <c r="W28" s="345" t="s">
        <v>45</v>
      </c>
      <c r="X28" s="345"/>
      <c r="Y28" s="345"/>
      <c r="Z28" s="345"/>
      <c r="AA28" s="345"/>
      <c r="AB28" s="345"/>
      <c r="AC28" s="345"/>
      <c r="AD28" s="345"/>
      <c r="AE28" s="345"/>
      <c r="AF28" s="35"/>
      <c r="AG28" s="35"/>
      <c r="AH28" s="35"/>
      <c r="AI28" s="35"/>
      <c r="AJ28" s="35"/>
      <c r="AK28" s="345" t="s">
        <v>46</v>
      </c>
      <c r="AL28" s="345"/>
      <c r="AM28" s="345"/>
      <c r="AN28" s="345"/>
      <c r="AO28" s="345"/>
      <c r="AP28" s="35"/>
      <c r="AQ28" s="35"/>
      <c r="AR28" s="38"/>
      <c r="BE28" s="335"/>
    </row>
    <row r="29" spans="2:57" s="3" customFormat="1" ht="14.45" customHeight="1">
      <c r="B29" s="39"/>
      <c r="C29" s="40"/>
      <c r="D29" s="28" t="s">
        <v>47</v>
      </c>
      <c r="E29" s="40"/>
      <c r="F29" s="28" t="s">
        <v>48</v>
      </c>
      <c r="G29" s="40"/>
      <c r="H29" s="40"/>
      <c r="I29" s="40"/>
      <c r="J29" s="40"/>
      <c r="K29" s="40"/>
      <c r="L29" s="329">
        <v>0.21</v>
      </c>
      <c r="M29" s="328"/>
      <c r="N29" s="328"/>
      <c r="O29" s="328"/>
      <c r="P29" s="328"/>
      <c r="Q29" s="40"/>
      <c r="R29" s="40"/>
      <c r="S29" s="40"/>
      <c r="T29" s="40"/>
      <c r="U29" s="40"/>
      <c r="V29" s="40"/>
      <c r="W29" s="327">
        <f>ROUND(AZ54,2)</f>
        <v>0</v>
      </c>
      <c r="X29" s="328"/>
      <c r="Y29" s="328"/>
      <c r="Z29" s="328"/>
      <c r="AA29" s="328"/>
      <c r="AB29" s="328"/>
      <c r="AC29" s="328"/>
      <c r="AD29" s="328"/>
      <c r="AE29" s="328"/>
      <c r="AF29" s="40"/>
      <c r="AG29" s="40"/>
      <c r="AH29" s="40"/>
      <c r="AI29" s="40"/>
      <c r="AJ29" s="40"/>
      <c r="AK29" s="327">
        <f>ROUND(AV54,2)</f>
        <v>0</v>
      </c>
      <c r="AL29" s="328"/>
      <c r="AM29" s="328"/>
      <c r="AN29" s="328"/>
      <c r="AO29" s="328"/>
      <c r="AP29" s="40"/>
      <c r="AQ29" s="40"/>
      <c r="AR29" s="41"/>
      <c r="BE29" s="336"/>
    </row>
    <row r="30" spans="2:57" s="3" customFormat="1" ht="14.45" customHeight="1">
      <c r="B30" s="39"/>
      <c r="C30" s="40"/>
      <c r="D30" s="40"/>
      <c r="E30" s="40"/>
      <c r="F30" s="28" t="s">
        <v>49</v>
      </c>
      <c r="G30" s="40"/>
      <c r="H30" s="40"/>
      <c r="I30" s="40"/>
      <c r="J30" s="40"/>
      <c r="K30" s="40"/>
      <c r="L30" s="329">
        <v>0.15</v>
      </c>
      <c r="M30" s="328"/>
      <c r="N30" s="328"/>
      <c r="O30" s="328"/>
      <c r="P30" s="328"/>
      <c r="Q30" s="40"/>
      <c r="R30" s="40"/>
      <c r="S30" s="40"/>
      <c r="T30" s="40"/>
      <c r="U30" s="40"/>
      <c r="V30" s="40"/>
      <c r="W30" s="327">
        <f>ROUND(BA54,2)</f>
        <v>0</v>
      </c>
      <c r="X30" s="328"/>
      <c r="Y30" s="328"/>
      <c r="Z30" s="328"/>
      <c r="AA30" s="328"/>
      <c r="AB30" s="328"/>
      <c r="AC30" s="328"/>
      <c r="AD30" s="328"/>
      <c r="AE30" s="328"/>
      <c r="AF30" s="40"/>
      <c r="AG30" s="40"/>
      <c r="AH30" s="40"/>
      <c r="AI30" s="40"/>
      <c r="AJ30" s="40"/>
      <c r="AK30" s="327">
        <f>ROUND(AW54,2)</f>
        <v>0</v>
      </c>
      <c r="AL30" s="328"/>
      <c r="AM30" s="328"/>
      <c r="AN30" s="328"/>
      <c r="AO30" s="328"/>
      <c r="AP30" s="40"/>
      <c r="AQ30" s="40"/>
      <c r="AR30" s="41"/>
      <c r="BE30" s="336"/>
    </row>
    <row r="31" spans="2:57" s="3" customFormat="1" ht="14.45" customHeight="1" hidden="1">
      <c r="B31" s="39"/>
      <c r="C31" s="40"/>
      <c r="D31" s="40"/>
      <c r="E31" s="40"/>
      <c r="F31" s="28" t="s">
        <v>50</v>
      </c>
      <c r="G31" s="40"/>
      <c r="H31" s="40"/>
      <c r="I31" s="40"/>
      <c r="J31" s="40"/>
      <c r="K31" s="40"/>
      <c r="L31" s="329">
        <v>0.21</v>
      </c>
      <c r="M31" s="328"/>
      <c r="N31" s="328"/>
      <c r="O31" s="328"/>
      <c r="P31" s="328"/>
      <c r="Q31" s="40"/>
      <c r="R31" s="40"/>
      <c r="S31" s="40"/>
      <c r="T31" s="40"/>
      <c r="U31" s="40"/>
      <c r="V31" s="40"/>
      <c r="W31" s="327">
        <f>ROUND(BB54,2)</f>
        <v>0</v>
      </c>
      <c r="X31" s="328"/>
      <c r="Y31" s="328"/>
      <c r="Z31" s="328"/>
      <c r="AA31" s="328"/>
      <c r="AB31" s="328"/>
      <c r="AC31" s="328"/>
      <c r="AD31" s="328"/>
      <c r="AE31" s="328"/>
      <c r="AF31" s="40"/>
      <c r="AG31" s="40"/>
      <c r="AH31" s="40"/>
      <c r="AI31" s="40"/>
      <c r="AJ31" s="40"/>
      <c r="AK31" s="327">
        <v>0</v>
      </c>
      <c r="AL31" s="328"/>
      <c r="AM31" s="328"/>
      <c r="AN31" s="328"/>
      <c r="AO31" s="328"/>
      <c r="AP31" s="40"/>
      <c r="AQ31" s="40"/>
      <c r="AR31" s="41"/>
      <c r="BE31" s="336"/>
    </row>
    <row r="32" spans="2:57" s="3" customFormat="1" ht="14.45" customHeight="1" hidden="1">
      <c r="B32" s="39"/>
      <c r="C32" s="40"/>
      <c r="D32" s="40"/>
      <c r="E32" s="40"/>
      <c r="F32" s="28" t="s">
        <v>51</v>
      </c>
      <c r="G32" s="40"/>
      <c r="H32" s="40"/>
      <c r="I32" s="40"/>
      <c r="J32" s="40"/>
      <c r="K32" s="40"/>
      <c r="L32" s="329">
        <v>0.15</v>
      </c>
      <c r="M32" s="328"/>
      <c r="N32" s="328"/>
      <c r="O32" s="328"/>
      <c r="P32" s="328"/>
      <c r="Q32" s="40"/>
      <c r="R32" s="40"/>
      <c r="S32" s="40"/>
      <c r="T32" s="40"/>
      <c r="U32" s="40"/>
      <c r="V32" s="40"/>
      <c r="W32" s="327">
        <f>ROUND(BC54,2)</f>
        <v>0</v>
      </c>
      <c r="X32" s="328"/>
      <c r="Y32" s="328"/>
      <c r="Z32" s="328"/>
      <c r="AA32" s="328"/>
      <c r="AB32" s="328"/>
      <c r="AC32" s="328"/>
      <c r="AD32" s="328"/>
      <c r="AE32" s="328"/>
      <c r="AF32" s="40"/>
      <c r="AG32" s="40"/>
      <c r="AH32" s="40"/>
      <c r="AI32" s="40"/>
      <c r="AJ32" s="40"/>
      <c r="AK32" s="327">
        <v>0</v>
      </c>
      <c r="AL32" s="328"/>
      <c r="AM32" s="328"/>
      <c r="AN32" s="328"/>
      <c r="AO32" s="328"/>
      <c r="AP32" s="40"/>
      <c r="AQ32" s="40"/>
      <c r="AR32" s="41"/>
      <c r="BE32" s="336"/>
    </row>
    <row r="33" spans="2:44" s="3" customFormat="1" ht="14.45" customHeight="1" hidden="1">
      <c r="B33" s="39"/>
      <c r="C33" s="40"/>
      <c r="D33" s="40"/>
      <c r="E33" s="40"/>
      <c r="F33" s="28" t="s">
        <v>52</v>
      </c>
      <c r="G33" s="40"/>
      <c r="H33" s="40"/>
      <c r="I33" s="40"/>
      <c r="J33" s="40"/>
      <c r="K33" s="40"/>
      <c r="L33" s="329">
        <v>0</v>
      </c>
      <c r="M33" s="328"/>
      <c r="N33" s="328"/>
      <c r="O33" s="328"/>
      <c r="P33" s="328"/>
      <c r="Q33" s="40"/>
      <c r="R33" s="40"/>
      <c r="S33" s="40"/>
      <c r="T33" s="40"/>
      <c r="U33" s="40"/>
      <c r="V33" s="40"/>
      <c r="W33" s="327">
        <f>ROUND(BD54,2)</f>
        <v>0</v>
      </c>
      <c r="X33" s="328"/>
      <c r="Y33" s="328"/>
      <c r="Z33" s="328"/>
      <c r="AA33" s="328"/>
      <c r="AB33" s="328"/>
      <c r="AC33" s="328"/>
      <c r="AD33" s="328"/>
      <c r="AE33" s="328"/>
      <c r="AF33" s="40"/>
      <c r="AG33" s="40"/>
      <c r="AH33" s="40"/>
      <c r="AI33" s="40"/>
      <c r="AJ33" s="40"/>
      <c r="AK33" s="327">
        <v>0</v>
      </c>
      <c r="AL33" s="328"/>
      <c r="AM33" s="328"/>
      <c r="AN33" s="328"/>
      <c r="AO33" s="328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53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54</v>
      </c>
      <c r="U35" s="44"/>
      <c r="V35" s="44"/>
      <c r="W35" s="44"/>
      <c r="X35" s="330" t="s">
        <v>55</v>
      </c>
      <c r="Y35" s="331"/>
      <c r="Z35" s="331"/>
      <c r="AA35" s="331"/>
      <c r="AB35" s="331"/>
      <c r="AC35" s="44"/>
      <c r="AD35" s="44"/>
      <c r="AE35" s="44"/>
      <c r="AF35" s="44"/>
      <c r="AG35" s="44"/>
      <c r="AH35" s="44"/>
      <c r="AI35" s="44"/>
      <c r="AJ35" s="44"/>
      <c r="AK35" s="332">
        <f>SUM(AK26:AK33)</f>
        <v>0</v>
      </c>
      <c r="AL35" s="331"/>
      <c r="AM35" s="331"/>
      <c r="AN35" s="331"/>
      <c r="AO35" s="333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56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PROINK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16" t="str">
        <f>K6</f>
        <v>Chodník kolem ZŠ na ul. Školní, část 2</v>
      </c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22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Petřvald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24</v>
      </c>
      <c r="AJ47" s="35"/>
      <c r="AK47" s="35"/>
      <c r="AL47" s="35"/>
      <c r="AM47" s="318" t="str">
        <f>IF(AN8="","",AN8)</f>
        <v>21. 1. 2020</v>
      </c>
      <c r="AN47" s="318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2" customHeight="1">
      <c r="A49" s="33"/>
      <c r="B49" s="34"/>
      <c r="C49" s="28" t="s">
        <v>26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Město Petřvald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34</v>
      </c>
      <c r="AJ49" s="35"/>
      <c r="AK49" s="35"/>
      <c r="AL49" s="35"/>
      <c r="AM49" s="319" t="str">
        <f>IF(E17="","",E17)</f>
        <v xml:space="preserve"> </v>
      </c>
      <c r="AN49" s="320"/>
      <c r="AO49" s="320"/>
      <c r="AP49" s="320"/>
      <c r="AQ49" s="35"/>
      <c r="AR49" s="38"/>
      <c r="AS49" s="321" t="s">
        <v>57</v>
      </c>
      <c r="AT49" s="322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32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37</v>
      </c>
      <c r="AJ50" s="35"/>
      <c r="AK50" s="35"/>
      <c r="AL50" s="35"/>
      <c r="AM50" s="319" t="str">
        <f>IF(E20="","",E20)</f>
        <v>PROINK, s.r.o.</v>
      </c>
      <c r="AN50" s="320"/>
      <c r="AO50" s="320"/>
      <c r="AP50" s="320"/>
      <c r="AQ50" s="35"/>
      <c r="AR50" s="38"/>
      <c r="AS50" s="323"/>
      <c r="AT50" s="324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5"/>
      <c r="AT51" s="326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2" t="s">
        <v>58</v>
      </c>
      <c r="D52" s="313"/>
      <c r="E52" s="313"/>
      <c r="F52" s="313"/>
      <c r="G52" s="313"/>
      <c r="H52" s="65"/>
      <c r="I52" s="314" t="s">
        <v>59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5" t="s">
        <v>60</v>
      </c>
      <c r="AH52" s="313"/>
      <c r="AI52" s="313"/>
      <c r="AJ52" s="313"/>
      <c r="AK52" s="313"/>
      <c r="AL52" s="313"/>
      <c r="AM52" s="313"/>
      <c r="AN52" s="314" t="s">
        <v>61</v>
      </c>
      <c r="AO52" s="313"/>
      <c r="AP52" s="313"/>
      <c r="AQ52" s="66" t="s">
        <v>62</v>
      </c>
      <c r="AR52" s="38"/>
      <c r="AS52" s="67" t="s">
        <v>63</v>
      </c>
      <c r="AT52" s="68" t="s">
        <v>64</v>
      </c>
      <c r="AU52" s="68" t="s">
        <v>65</v>
      </c>
      <c r="AV52" s="68" t="s">
        <v>66</v>
      </c>
      <c r="AW52" s="68" t="s">
        <v>67</v>
      </c>
      <c r="AX52" s="68" t="s">
        <v>68</v>
      </c>
      <c r="AY52" s="68" t="s">
        <v>69</v>
      </c>
      <c r="AZ52" s="68" t="s">
        <v>70</v>
      </c>
      <c r="BA52" s="68" t="s">
        <v>71</v>
      </c>
      <c r="BB52" s="68" t="s">
        <v>72</v>
      </c>
      <c r="BC52" s="68" t="s">
        <v>73</v>
      </c>
      <c r="BD52" s="69" t="s">
        <v>74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75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10">
        <f>ROUND(SUM(AG55:AG56),2)</f>
        <v>0</v>
      </c>
      <c r="AH54" s="310"/>
      <c r="AI54" s="310"/>
      <c r="AJ54" s="310"/>
      <c r="AK54" s="310"/>
      <c r="AL54" s="310"/>
      <c r="AM54" s="310"/>
      <c r="AN54" s="311">
        <f>SUM(AG54,AT54)</f>
        <v>0</v>
      </c>
      <c r="AO54" s="311"/>
      <c r="AP54" s="311"/>
      <c r="AQ54" s="77" t="s">
        <v>21</v>
      </c>
      <c r="AR54" s="78"/>
      <c r="AS54" s="79">
        <f>ROUND(SUM(AS55:AS56),2)</f>
        <v>0</v>
      </c>
      <c r="AT54" s="80">
        <f>ROUND(SUM(AV54:AW54),2)</f>
        <v>0</v>
      </c>
      <c r="AU54" s="81">
        <f>ROUND(SUM(AU55:AU56),5)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ROUND(SUM(AZ55:AZ56),2)</f>
        <v>0</v>
      </c>
      <c r="BA54" s="80">
        <f>ROUND(SUM(BA55:BA56),2)</f>
        <v>0</v>
      </c>
      <c r="BB54" s="80">
        <f>ROUND(SUM(BB55:BB56),2)</f>
        <v>0</v>
      </c>
      <c r="BC54" s="80">
        <f>ROUND(SUM(BC55:BC56),2)</f>
        <v>0</v>
      </c>
      <c r="BD54" s="82">
        <f>ROUND(SUM(BD55:BD56),2)</f>
        <v>0</v>
      </c>
      <c r="BS54" s="83" t="s">
        <v>76</v>
      </c>
      <c r="BT54" s="83" t="s">
        <v>77</v>
      </c>
      <c r="BV54" s="83" t="s">
        <v>78</v>
      </c>
      <c r="BW54" s="83" t="s">
        <v>5</v>
      </c>
      <c r="BX54" s="83" t="s">
        <v>79</v>
      </c>
      <c r="CL54" s="83" t="s">
        <v>19</v>
      </c>
    </row>
    <row r="55" spans="1:90" s="7" customFormat="1" ht="24.75" customHeight="1">
      <c r="A55" s="84" t="s">
        <v>80</v>
      </c>
      <c r="B55" s="85"/>
      <c r="C55" s="86"/>
      <c r="D55" s="309" t="s">
        <v>14</v>
      </c>
      <c r="E55" s="309"/>
      <c r="F55" s="309"/>
      <c r="G55" s="309"/>
      <c r="H55" s="309"/>
      <c r="I55" s="87"/>
      <c r="J55" s="309" t="s">
        <v>17</v>
      </c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7">
        <f>'PROINK - Chodník kolem ZŠ...'!J28</f>
        <v>0</v>
      </c>
      <c r="AH55" s="308"/>
      <c r="AI55" s="308"/>
      <c r="AJ55" s="308"/>
      <c r="AK55" s="308"/>
      <c r="AL55" s="308"/>
      <c r="AM55" s="308"/>
      <c r="AN55" s="307">
        <f>SUM(AG55,AT55)</f>
        <v>0</v>
      </c>
      <c r="AO55" s="308"/>
      <c r="AP55" s="308"/>
      <c r="AQ55" s="88" t="s">
        <v>81</v>
      </c>
      <c r="AR55" s="89"/>
      <c r="AS55" s="90">
        <v>0</v>
      </c>
      <c r="AT55" s="91">
        <f>ROUND(SUM(AV55:AW55),2)</f>
        <v>0</v>
      </c>
      <c r="AU55" s="92">
        <f>'PROINK - Chodník kolem ZŠ...'!P83</f>
        <v>0</v>
      </c>
      <c r="AV55" s="91">
        <f>'PROINK - Chodník kolem ZŠ...'!J31</f>
        <v>0</v>
      </c>
      <c r="AW55" s="91">
        <f>'PROINK - Chodník kolem ZŠ...'!J32</f>
        <v>0</v>
      </c>
      <c r="AX55" s="91">
        <f>'PROINK - Chodník kolem ZŠ...'!J33</f>
        <v>0</v>
      </c>
      <c r="AY55" s="91">
        <f>'PROINK - Chodník kolem ZŠ...'!J34</f>
        <v>0</v>
      </c>
      <c r="AZ55" s="91">
        <f>'PROINK - Chodník kolem ZŠ...'!F31</f>
        <v>0</v>
      </c>
      <c r="BA55" s="91">
        <f>'PROINK - Chodník kolem ZŠ...'!F32</f>
        <v>0</v>
      </c>
      <c r="BB55" s="91">
        <f>'PROINK - Chodník kolem ZŠ...'!F33</f>
        <v>0</v>
      </c>
      <c r="BC55" s="91">
        <f>'PROINK - Chodník kolem ZŠ...'!F34</f>
        <v>0</v>
      </c>
      <c r="BD55" s="93">
        <f>'PROINK - Chodník kolem ZŠ...'!F35</f>
        <v>0</v>
      </c>
      <c r="BT55" s="94" t="s">
        <v>82</v>
      </c>
      <c r="BU55" s="94" t="s">
        <v>83</v>
      </c>
      <c r="BV55" s="94" t="s">
        <v>78</v>
      </c>
      <c r="BW55" s="94" t="s">
        <v>5</v>
      </c>
      <c r="BX55" s="94" t="s">
        <v>79</v>
      </c>
      <c r="CL55" s="94" t="s">
        <v>19</v>
      </c>
    </row>
    <row r="56" spans="1:91" s="7" customFormat="1" ht="16.5" customHeight="1">
      <c r="A56" s="84" t="s">
        <v>80</v>
      </c>
      <c r="B56" s="85"/>
      <c r="C56" s="86"/>
      <c r="D56" s="309" t="s">
        <v>14</v>
      </c>
      <c r="E56" s="309"/>
      <c r="F56" s="309"/>
      <c r="G56" s="309"/>
      <c r="H56" s="309"/>
      <c r="I56" s="87"/>
      <c r="J56" s="309" t="s">
        <v>84</v>
      </c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7">
        <f>'PROINK - Vedlejší a ostat...'!J30</f>
        <v>0</v>
      </c>
      <c r="AH56" s="308"/>
      <c r="AI56" s="308"/>
      <c r="AJ56" s="308"/>
      <c r="AK56" s="308"/>
      <c r="AL56" s="308"/>
      <c r="AM56" s="308"/>
      <c r="AN56" s="307">
        <f>SUM(AG56,AT56)</f>
        <v>0</v>
      </c>
      <c r="AO56" s="308"/>
      <c r="AP56" s="308"/>
      <c r="AQ56" s="88" t="s">
        <v>85</v>
      </c>
      <c r="AR56" s="89"/>
      <c r="AS56" s="95">
        <v>0</v>
      </c>
      <c r="AT56" s="96">
        <f>ROUND(SUM(AV56:AW56),2)</f>
        <v>0</v>
      </c>
      <c r="AU56" s="97">
        <f>'PROINK - Vedlejší a ostat...'!P81</f>
        <v>0</v>
      </c>
      <c r="AV56" s="96">
        <f>'PROINK - Vedlejší a ostat...'!J33</f>
        <v>0</v>
      </c>
      <c r="AW56" s="96">
        <f>'PROINK - Vedlejší a ostat...'!J34</f>
        <v>0</v>
      </c>
      <c r="AX56" s="96">
        <f>'PROINK - Vedlejší a ostat...'!J35</f>
        <v>0</v>
      </c>
      <c r="AY56" s="96">
        <f>'PROINK - Vedlejší a ostat...'!J36</f>
        <v>0</v>
      </c>
      <c r="AZ56" s="96">
        <f>'PROINK - Vedlejší a ostat...'!F33</f>
        <v>0</v>
      </c>
      <c r="BA56" s="96">
        <f>'PROINK - Vedlejší a ostat...'!F34</f>
        <v>0</v>
      </c>
      <c r="BB56" s="96">
        <f>'PROINK - Vedlejší a ostat...'!F35</f>
        <v>0</v>
      </c>
      <c r="BC56" s="96">
        <f>'PROINK - Vedlejší a ostat...'!F36</f>
        <v>0</v>
      </c>
      <c r="BD56" s="98">
        <f>'PROINK - Vedlejší a ostat...'!F37</f>
        <v>0</v>
      </c>
      <c r="BT56" s="94" t="s">
        <v>82</v>
      </c>
      <c r="BV56" s="94" t="s">
        <v>78</v>
      </c>
      <c r="BW56" s="94" t="s">
        <v>86</v>
      </c>
      <c r="BX56" s="94" t="s">
        <v>5</v>
      </c>
      <c r="CL56" s="94" t="s">
        <v>87</v>
      </c>
      <c r="CM56" s="94" t="s">
        <v>88</v>
      </c>
    </row>
    <row r="57" spans="1:57" s="2" customFormat="1" ht="30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2" customFormat="1" ht="6.95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sheetProtection algorithmName="SHA-512" hashValue="1BgHNKqltxHH/bWxOdjH1j1Is7nnnnmDoeAAMdvGx8n3VaVMwl2vyEgJ2rmHHByIIyq/M6laU/Z8W9IR6SN1pw==" saltValue="h0UGZAKdY5WwSwzHDE9B2dVMmI8BGEFSfYvkZS5ExDaHu0UBXn9dgjecxYtmdRhrB2GrXDqy6OVAMKPXkeC+sQ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PROINK - Chodník kolem ZŠ...'!C2" display="/"/>
    <hyperlink ref="A56" location="'PROINK - Vedlejší a osta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6" t="s">
        <v>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19"/>
      <c r="AT3" s="16" t="s">
        <v>88</v>
      </c>
    </row>
    <row r="4" spans="2:46" s="1" customFormat="1" ht="24.95" customHeight="1">
      <c r="B4" s="19"/>
      <c r="D4" s="103" t="s">
        <v>89</v>
      </c>
      <c r="I4" s="99"/>
      <c r="L4" s="19"/>
      <c r="M4" s="104" t="s">
        <v>10</v>
      </c>
      <c r="AT4" s="16" t="s">
        <v>4</v>
      </c>
    </row>
    <row r="5" spans="2:12" s="1" customFormat="1" ht="6.95" customHeight="1">
      <c r="B5" s="19"/>
      <c r="I5" s="99"/>
      <c r="L5" s="19"/>
    </row>
    <row r="6" spans="1:31" s="2" customFormat="1" ht="12" customHeight="1">
      <c r="A6" s="33"/>
      <c r="B6" s="38"/>
      <c r="C6" s="33"/>
      <c r="D6" s="105" t="s">
        <v>16</v>
      </c>
      <c r="E6" s="33"/>
      <c r="F6" s="33"/>
      <c r="G6" s="33"/>
      <c r="H6" s="33"/>
      <c r="I6" s="106"/>
      <c r="J6" s="33"/>
      <c r="K6" s="33"/>
      <c r="L6" s="107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8"/>
      <c r="C7" s="33"/>
      <c r="D7" s="33"/>
      <c r="E7" s="346" t="s">
        <v>17</v>
      </c>
      <c r="F7" s="347"/>
      <c r="G7" s="347"/>
      <c r="H7" s="347"/>
      <c r="I7" s="106"/>
      <c r="J7" s="33"/>
      <c r="K7" s="33"/>
      <c r="L7" s="107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2">
      <c r="A8" s="33"/>
      <c r="B8" s="38"/>
      <c r="C8" s="33"/>
      <c r="D8" s="33"/>
      <c r="E8" s="33"/>
      <c r="F8" s="33"/>
      <c r="G8" s="33"/>
      <c r="H8" s="33"/>
      <c r="I8" s="106"/>
      <c r="J8" s="33"/>
      <c r="K8" s="33"/>
      <c r="L8" s="107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105" t="s">
        <v>18</v>
      </c>
      <c r="E9" s="33"/>
      <c r="F9" s="108" t="s">
        <v>19</v>
      </c>
      <c r="G9" s="33"/>
      <c r="H9" s="33"/>
      <c r="I9" s="109" t="s">
        <v>20</v>
      </c>
      <c r="J9" s="108" t="s">
        <v>21</v>
      </c>
      <c r="K9" s="33"/>
      <c r="L9" s="107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5" t="s">
        <v>22</v>
      </c>
      <c r="E10" s="33"/>
      <c r="F10" s="108" t="s">
        <v>23</v>
      </c>
      <c r="G10" s="33"/>
      <c r="H10" s="33"/>
      <c r="I10" s="109" t="s">
        <v>24</v>
      </c>
      <c r="J10" s="110" t="str">
        <f>'Rekapitulace stavby'!AN8</f>
        <v>21. 1. 2020</v>
      </c>
      <c r="K10" s="33"/>
      <c r="L10" s="10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106"/>
      <c r="J11" s="33"/>
      <c r="K11" s="33"/>
      <c r="L11" s="10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5" t="s">
        <v>26</v>
      </c>
      <c r="E12" s="33"/>
      <c r="F12" s="33"/>
      <c r="G12" s="33"/>
      <c r="H12" s="33"/>
      <c r="I12" s="109" t="s">
        <v>27</v>
      </c>
      <c r="J12" s="108" t="s">
        <v>28</v>
      </c>
      <c r="K12" s="33"/>
      <c r="L12" s="107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8" t="s">
        <v>29</v>
      </c>
      <c r="F13" s="33"/>
      <c r="G13" s="33"/>
      <c r="H13" s="33"/>
      <c r="I13" s="109" t="s">
        <v>30</v>
      </c>
      <c r="J13" s="108" t="s">
        <v>31</v>
      </c>
      <c r="K13" s="33"/>
      <c r="L13" s="107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106"/>
      <c r="J14" s="33"/>
      <c r="K14" s="33"/>
      <c r="L14" s="10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105" t="s">
        <v>32</v>
      </c>
      <c r="E15" s="33"/>
      <c r="F15" s="33"/>
      <c r="G15" s="33"/>
      <c r="H15" s="33"/>
      <c r="I15" s="109" t="s">
        <v>27</v>
      </c>
      <c r="J15" s="29" t="str">
        <f>'Rekapitulace stavby'!AN13</f>
        <v>Vyplň údaj</v>
      </c>
      <c r="K15" s="33"/>
      <c r="L15" s="107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48" t="str">
        <f>'Rekapitulace stavby'!E14</f>
        <v>Vyplň údaj</v>
      </c>
      <c r="F16" s="349"/>
      <c r="G16" s="349"/>
      <c r="H16" s="349"/>
      <c r="I16" s="109" t="s">
        <v>30</v>
      </c>
      <c r="J16" s="29" t="str">
        <f>'Rekapitulace stavby'!AN14</f>
        <v>Vyplň údaj</v>
      </c>
      <c r="K16" s="33"/>
      <c r="L16" s="107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106"/>
      <c r="J17" s="33"/>
      <c r="K17" s="33"/>
      <c r="L17" s="10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5" t="s">
        <v>34</v>
      </c>
      <c r="E18" s="33"/>
      <c r="F18" s="33"/>
      <c r="G18" s="33"/>
      <c r="H18" s="33"/>
      <c r="I18" s="109" t="s">
        <v>27</v>
      </c>
      <c r="J18" s="108" t="str">
        <f>IF('Rekapitulace stavby'!AN16="","",'Rekapitulace stavby'!AN16)</f>
        <v/>
      </c>
      <c r="K18" s="33"/>
      <c r="L18" s="10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8" t="str">
        <f>IF('Rekapitulace stavby'!E17="","",'Rekapitulace stavby'!E17)</f>
        <v xml:space="preserve"> </v>
      </c>
      <c r="F19" s="33"/>
      <c r="G19" s="33"/>
      <c r="H19" s="33"/>
      <c r="I19" s="109" t="s">
        <v>30</v>
      </c>
      <c r="J19" s="108" t="str">
        <f>IF('Rekapitulace stavby'!AN17="","",'Rekapitulace stavby'!AN17)</f>
        <v/>
      </c>
      <c r="K19" s="33"/>
      <c r="L19" s="10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106"/>
      <c r="J20" s="33"/>
      <c r="K20" s="33"/>
      <c r="L20" s="10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5" t="s">
        <v>37</v>
      </c>
      <c r="E21" s="33"/>
      <c r="F21" s="33"/>
      <c r="G21" s="33"/>
      <c r="H21" s="33"/>
      <c r="I21" s="109" t="s">
        <v>27</v>
      </c>
      <c r="J21" s="108" t="s">
        <v>38</v>
      </c>
      <c r="K21" s="33"/>
      <c r="L21" s="10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8" t="s">
        <v>39</v>
      </c>
      <c r="F22" s="33"/>
      <c r="G22" s="33"/>
      <c r="H22" s="33"/>
      <c r="I22" s="109" t="s">
        <v>30</v>
      </c>
      <c r="J22" s="108" t="s">
        <v>40</v>
      </c>
      <c r="K22" s="33"/>
      <c r="L22" s="107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106"/>
      <c r="J23" s="33"/>
      <c r="K23" s="33"/>
      <c r="L23" s="107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5" t="s">
        <v>41</v>
      </c>
      <c r="E24" s="33"/>
      <c r="F24" s="33"/>
      <c r="G24" s="33"/>
      <c r="H24" s="33"/>
      <c r="I24" s="106"/>
      <c r="J24" s="33"/>
      <c r="K24" s="33"/>
      <c r="L24" s="10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7.25" customHeight="1">
      <c r="A25" s="111"/>
      <c r="B25" s="112"/>
      <c r="C25" s="111"/>
      <c r="D25" s="111"/>
      <c r="E25" s="350" t="s">
        <v>42</v>
      </c>
      <c r="F25" s="350"/>
      <c r="G25" s="350"/>
      <c r="H25" s="350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106"/>
      <c r="J26" s="33"/>
      <c r="K26" s="33"/>
      <c r="L26" s="10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5"/>
      <c r="E27" s="115"/>
      <c r="F27" s="115"/>
      <c r="G27" s="115"/>
      <c r="H27" s="115"/>
      <c r="I27" s="116"/>
      <c r="J27" s="115"/>
      <c r="K27" s="115"/>
      <c r="L27" s="107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7" t="s">
        <v>43</v>
      </c>
      <c r="E28" s="33"/>
      <c r="F28" s="33"/>
      <c r="G28" s="33"/>
      <c r="H28" s="33"/>
      <c r="I28" s="106"/>
      <c r="J28" s="118">
        <f>ROUND(J83,2)</f>
        <v>0</v>
      </c>
      <c r="K28" s="33"/>
      <c r="L28" s="10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5"/>
      <c r="E29" s="115"/>
      <c r="F29" s="115"/>
      <c r="G29" s="115"/>
      <c r="H29" s="115"/>
      <c r="I29" s="116"/>
      <c r="J29" s="115"/>
      <c r="K29" s="115"/>
      <c r="L29" s="107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19" t="s">
        <v>45</v>
      </c>
      <c r="G30" s="33"/>
      <c r="H30" s="33"/>
      <c r="I30" s="120" t="s">
        <v>44</v>
      </c>
      <c r="J30" s="119" t="s">
        <v>46</v>
      </c>
      <c r="K30" s="33"/>
      <c r="L30" s="107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21" t="s">
        <v>47</v>
      </c>
      <c r="E31" s="105" t="s">
        <v>48</v>
      </c>
      <c r="F31" s="122">
        <f>ROUND((SUM(BE83:BE310)),2)</f>
        <v>0</v>
      </c>
      <c r="G31" s="33"/>
      <c r="H31" s="33"/>
      <c r="I31" s="123">
        <v>0.21</v>
      </c>
      <c r="J31" s="122">
        <f>ROUND(((SUM(BE83:BE310))*I31),2)</f>
        <v>0</v>
      </c>
      <c r="K31" s="33"/>
      <c r="L31" s="107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5" t="s">
        <v>49</v>
      </c>
      <c r="F32" s="122">
        <f>ROUND((SUM(BF83:BF310)),2)</f>
        <v>0</v>
      </c>
      <c r="G32" s="33"/>
      <c r="H32" s="33"/>
      <c r="I32" s="123">
        <v>0.15</v>
      </c>
      <c r="J32" s="122">
        <f>ROUND(((SUM(BF83:BF310))*I32),2)</f>
        <v>0</v>
      </c>
      <c r="K32" s="33"/>
      <c r="L32" s="107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105" t="s">
        <v>50</v>
      </c>
      <c r="F33" s="122">
        <f>ROUND((SUM(BG83:BG310)),2)</f>
        <v>0</v>
      </c>
      <c r="G33" s="33"/>
      <c r="H33" s="33"/>
      <c r="I33" s="123">
        <v>0.21</v>
      </c>
      <c r="J33" s="122">
        <f>0</f>
        <v>0</v>
      </c>
      <c r="K33" s="33"/>
      <c r="L33" s="107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5" t="s">
        <v>51</v>
      </c>
      <c r="F34" s="122">
        <f>ROUND((SUM(BH83:BH310)),2)</f>
        <v>0</v>
      </c>
      <c r="G34" s="33"/>
      <c r="H34" s="33"/>
      <c r="I34" s="123">
        <v>0.15</v>
      </c>
      <c r="J34" s="122">
        <f>0</f>
        <v>0</v>
      </c>
      <c r="K34" s="33"/>
      <c r="L34" s="10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5" t="s">
        <v>52</v>
      </c>
      <c r="F35" s="122">
        <f>ROUND((SUM(BI83:BI310)),2)</f>
        <v>0</v>
      </c>
      <c r="G35" s="33"/>
      <c r="H35" s="33"/>
      <c r="I35" s="123">
        <v>0</v>
      </c>
      <c r="J35" s="122">
        <f>0</f>
        <v>0</v>
      </c>
      <c r="K35" s="33"/>
      <c r="L35" s="10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106"/>
      <c r="J36" s="33"/>
      <c r="K36" s="33"/>
      <c r="L36" s="10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24"/>
      <c r="D37" s="125" t="s">
        <v>53</v>
      </c>
      <c r="E37" s="126"/>
      <c r="F37" s="126"/>
      <c r="G37" s="127" t="s">
        <v>54</v>
      </c>
      <c r="H37" s="128" t="s">
        <v>55</v>
      </c>
      <c r="I37" s="129"/>
      <c r="J37" s="130">
        <f>SUM(J28:J35)</f>
        <v>0</v>
      </c>
      <c r="K37" s="131"/>
      <c r="L37" s="10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32"/>
      <c r="C38" s="133"/>
      <c r="D38" s="133"/>
      <c r="E38" s="133"/>
      <c r="F38" s="133"/>
      <c r="G38" s="133"/>
      <c r="H38" s="133"/>
      <c r="I38" s="134"/>
      <c r="J38" s="133"/>
      <c r="K38" s="133"/>
      <c r="L38" s="107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35"/>
      <c r="C42" s="136"/>
      <c r="D42" s="136"/>
      <c r="E42" s="136"/>
      <c r="F42" s="136"/>
      <c r="G42" s="136"/>
      <c r="H42" s="136"/>
      <c r="I42" s="137"/>
      <c r="J42" s="136"/>
      <c r="K42" s="136"/>
      <c r="L42" s="107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90</v>
      </c>
      <c r="D43" s="35"/>
      <c r="E43" s="35"/>
      <c r="F43" s="35"/>
      <c r="G43" s="35"/>
      <c r="H43" s="35"/>
      <c r="I43" s="106"/>
      <c r="J43" s="35"/>
      <c r="K43" s="35"/>
      <c r="L43" s="107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106"/>
      <c r="J44" s="35"/>
      <c r="K44" s="35"/>
      <c r="L44" s="107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106"/>
      <c r="J45" s="35"/>
      <c r="K45" s="35"/>
      <c r="L45" s="107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6.5" customHeight="1">
      <c r="A46" s="33"/>
      <c r="B46" s="34"/>
      <c r="C46" s="35"/>
      <c r="D46" s="35"/>
      <c r="E46" s="316" t="str">
        <f>E7</f>
        <v>Chodník kolem ZŠ na ul. Školní, část 2</v>
      </c>
      <c r="F46" s="351"/>
      <c r="G46" s="351"/>
      <c r="H46" s="351"/>
      <c r="I46" s="106"/>
      <c r="J46" s="35"/>
      <c r="K46" s="35"/>
      <c r="L46" s="107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106"/>
      <c r="J47" s="35"/>
      <c r="K47" s="35"/>
      <c r="L47" s="107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22</v>
      </c>
      <c r="D48" s="35"/>
      <c r="E48" s="35"/>
      <c r="F48" s="26" t="str">
        <f>F10</f>
        <v>Petřvald</v>
      </c>
      <c r="G48" s="35"/>
      <c r="H48" s="35"/>
      <c r="I48" s="109" t="s">
        <v>24</v>
      </c>
      <c r="J48" s="58" t="str">
        <f>IF(J10="","",J10)</f>
        <v>21. 1. 2020</v>
      </c>
      <c r="K48" s="35"/>
      <c r="L48" s="107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106"/>
      <c r="J49" s="35"/>
      <c r="K49" s="35"/>
      <c r="L49" s="107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2" customHeight="1">
      <c r="A50" s="33"/>
      <c r="B50" s="34"/>
      <c r="C50" s="28" t="s">
        <v>26</v>
      </c>
      <c r="D50" s="35"/>
      <c r="E50" s="35"/>
      <c r="F50" s="26" t="str">
        <f>E13</f>
        <v>Město Petřvald</v>
      </c>
      <c r="G50" s="35"/>
      <c r="H50" s="35"/>
      <c r="I50" s="109" t="s">
        <v>34</v>
      </c>
      <c r="J50" s="31" t="str">
        <f>E19</f>
        <v xml:space="preserve"> </v>
      </c>
      <c r="K50" s="35"/>
      <c r="L50" s="107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2" customHeight="1">
      <c r="A51" s="33"/>
      <c r="B51" s="34"/>
      <c r="C51" s="28" t="s">
        <v>32</v>
      </c>
      <c r="D51" s="35"/>
      <c r="E51" s="35"/>
      <c r="F51" s="26" t="str">
        <f>IF(E16="","",E16)</f>
        <v>Vyplň údaj</v>
      </c>
      <c r="G51" s="35"/>
      <c r="H51" s="35"/>
      <c r="I51" s="109" t="s">
        <v>37</v>
      </c>
      <c r="J51" s="31" t="str">
        <f>E22</f>
        <v>PROINK, s.r.o.</v>
      </c>
      <c r="K51" s="35"/>
      <c r="L51" s="107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106"/>
      <c r="J52" s="35"/>
      <c r="K52" s="35"/>
      <c r="L52" s="107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38" t="s">
        <v>91</v>
      </c>
      <c r="D53" s="139"/>
      <c r="E53" s="139"/>
      <c r="F53" s="139"/>
      <c r="G53" s="139"/>
      <c r="H53" s="139"/>
      <c r="I53" s="140"/>
      <c r="J53" s="141" t="s">
        <v>92</v>
      </c>
      <c r="K53" s="139"/>
      <c r="L53" s="107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106"/>
      <c r="J54" s="35"/>
      <c r="K54" s="35"/>
      <c r="L54" s="107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42" t="s">
        <v>75</v>
      </c>
      <c r="D55" s="35"/>
      <c r="E55" s="35"/>
      <c r="F55" s="35"/>
      <c r="G55" s="35"/>
      <c r="H55" s="35"/>
      <c r="I55" s="106"/>
      <c r="J55" s="76">
        <f>J83</f>
        <v>0</v>
      </c>
      <c r="K55" s="35"/>
      <c r="L55" s="107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93</v>
      </c>
    </row>
    <row r="56" spans="2:12" s="9" customFormat="1" ht="24.95" customHeight="1">
      <c r="B56" s="143"/>
      <c r="C56" s="144"/>
      <c r="D56" s="145" t="s">
        <v>94</v>
      </c>
      <c r="E56" s="146"/>
      <c r="F56" s="146"/>
      <c r="G56" s="146"/>
      <c r="H56" s="146"/>
      <c r="I56" s="147"/>
      <c r="J56" s="148">
        <f>J84</f>
        <v>0</v>
      </c>
      <c r="K56" s="144"/>
      <c r="L56" s="149"/>
    </row>
    <row r="57" spans="2:12" s="10" customFormat="1" ht="19.9" customHeight="1">
      <c r="B57" s="150"/>
      <c r="C57" s="151"/>
      <c r="D57" s="152" t="s">
        <v>95</v>
      </c>
      <c r="E57" s="153"/>
      <c r="F57" s="153"/>
      <c r="G57" s="153"/>
      <c r="H57" s="153"/>
      <c r="I57" s="154"/>
      <c r="J57" s="155">
        <f>J85</f>
        <v>0</v>
      </c>
      <c r="K57" s="151"/>
      <c r="L57" s="156"/>
    </row>
    <row r="58" spans="2:12" s="10" customFormat="1" ht="14.85" customHeight="1">
      <c r="B58" s="150"/>
      <c r="C58" s="151"/>
      <c r="D58" s="152" t="s">
        <v>96</v>
      </c>
      <c r="E58" s="153"/>
      <c r="F58" s="153"/>
      <c r="G58" s="153"/>
      <c r="H58" s="153"/>
      <c r="I58" s="154"/>
      <c r="J58" s="155">
        <f>J86</f>
        <v>0</v>
      </c>
      <c r="K58" s="151"/>
      <c r="L58" s="156"/>
    </row>
    <row r="59" spans="2:12" s="10" customFormat="1" ht="14.85" customHeight="1">
      <c r="B59" s="150"/>
      <c r="C59" s="151"/>
      <c r="D59" s="152" t="s">
        <v>97</v>
      </c>
      <c r="E59" s="153"/>
      <c r="F59" s="153"/>
      <c r="G59" s="153"/>
      <c r="H59" s="153"/>
      <c r="I59" s="154"/>
      <c r="J59" s="155">
        <f>J148</f>
        <v>0</v>
      </c>
      <c r="K59" s="151"/>
      <c r="L59" s="156"/>
    </row>
    <row r="60" spans="2:12" s="10" customFormat="1" ht="14.85" customHeight="1">
      <c r="B60" s="150"/>
      <c r="C60" s="151"/>
      <c r="D60" s="152" t="s">
        <v>98</v>
      </c>
      <c r="E60" s="153"/>
      <c r="F60" s="153"/>
      <c r="G60" s="153"/>
      <c r="H60" s="153"/>
      <c r="I60" s="154"/>
      <c r="J60" s="155">
        <f>J195</f>
        <v>0</v>
      </c>
      <c r="K60" s="151"/>
      <c r="L60" s="156"/>
    </row>
    <row r="61" spans="2:12" s="10" customFormat="1" ht="14.85" customHeight="1">
      <c r="B61" s="150"/>
      <c r="C61" s="151"/>
      <c r="D61" s="152" t="s">
        <v>99</v>
      </c>
      <c r="E61" s="153"/>
      <c r="F61" s="153"/>
      <c r="G61" s="153"/>
      <c r="H61" s="153"/>
      <c r="I61" s="154"/>
      <c r="J61" s="155">
        <f>J204</f>
        <v>0</v>
      </c>
      <c r="K61" s="151"/>
      <c r="L61" s="156"/>
    </row>
    <row r="62" spans="2:12" s="10" customFormat="1" ht="14.85" customHeight="1">
      <c r="B62" s="150"/>
      <c r="C62" s="151"/>
      <c r="D62" s="152" t="s">
        <v>100</v>
      </c>
      <c r="E62" s="153"/>
      <c r="F62" s="153"/>
      <c r="G62" s="153"/>
      <c r="H62" s="153"/>
      <c r="I62" s="154"/>
      <c r="J62" s="155">
        <f>J235</f>
        <v>0</v>
      </c>
      <c r="K62" s="151"/>
      <c r="L62" s="156"/>
    </row>
    <row r="63" spans="2:12" s="10" customFormat="1" ht="14.85" customHeight="1">
      <c r="B63" s="150"/>
      <c r="C63" s="151"/>
      <c r="D63" s="152" t="s">
        <v>101</v>
      </c>
      <c r="E63" s="153"/>
      <c r="F63" s="153"/>
      <c r="G63" s="153"/>
      <c r="H63" s="153"/>
      <c r="I63" s="154"/>
      <c r="J63" s="155">
        <f>J259</f>
        <v>0</v>
      </c>
      <c r="K63" s="151"/>
      <c r="L63" s="156"/>
    </row>
    <row r="64" spans="2:12" s="10" customFormat="1" ht="14.85" customHeight="1">
      <c r="B64" s="150"/>
      <c r="C64" s="151"/>
      <c r="D64" s="152" t="s">
        <v>102</v>
      </c>
      <c r="E64" s="153"/>
      <c r="F64" s="153"/>
      <c r="G64" s="153"/>
      <c r="H64" s="153"/>
      <c r="I64" s="154"/>
      <c r="J64" s="155">
        <f>J280</f>
        <v>0</v>
      </c>
      <c r="K64" s="151"/>
      <c r="L64" s="156"/>
    </row>
    <row r="65" spans="2:12" s="10" customFormat="1" ht="14.85" customHeight="1">
      <c r="B65" s="150"/>
      <c r="C65" s="151"/>
      <c r="D65" s="152" t="s">
        <v>103</v>
      </c>
      <c r="E65" s="153"/>
      <c r="F65" s="153"/>
      <c r="G65" s="153"/>
      <c r="H65" s="153"/>
      <c r="I65" s="154"/>
      <c r="J65" s="155">
        <f>J308</f>
        <v>0</v>
      </c>
      <c r="K65" s="151"/>
      <c r="L65" s="156"/>
    </row>
    <row r="66" spans="1:31" s="2" customFormat="1" ht="21.75" customHeight="1">
      <c r="A66" s="33"/>
      <c r="B66" s="34"/>
      <c r="C66" s="35"/>
      <c r="D66" s="35"/>
      <c r="E66" s="35"/>
      <c r="F66" s="35"/>
      <c r="G66" s="35"/>
      <c r="H66" s="35"/>
      <c r="I66" s="106"/>
      <c r="J66" s="35"/>
      <c r="K66" s="35"/>
      <c r="L66" s="107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6"/>
      <c r="C67" s="47"/>
      <c r="D67" s="47"/>
      <c r="E67" s="47"/>
      <c r="F67" s="47"/>
      <c r="G67" s="47"/>
      <c r="H67" s="47"/>
      <c r="I67" s="134"/>
      <c r="J67" s="47"/>
      <c r="K67" s="47"/>
      <c r="L67" s="107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8"/>
      <c r="C71" s="49"/>
      <c r="D71" s="49"/>
      <c r="E71" s="49"/>
      <c r="F71" s="49"/>
      <c r="G71" s="49"/>
      <c r="H71" s="49"/>
      <c r="I71" s="137"/>
      <c r="J71" s="49"/>
      <c r="K71" s="49"/>
      <c r="L71" s="107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104</v>
      </c>
      <c r="D72" s="35"/>
      <c r="E72" s="35"/>
      <c r="F72" s="35"/>
      <c r="G72" s="35"/>
      <c r="H72" s="35"/>
      <c r="I72" s="106"/>
      <c r="J72" s="35"/>
      <c r="K72" s="35"/>
      <c r="L72" s="107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5"/>
      <c r="D73" s="35"/>
      <c r="E73" s="35"/>
      <c r="F73" s="35"/>
      <c r="G73" s="35"/>
      <c r="H73" s="35"/>
      <c r="I73" s="106"/>
      <c r="J73" s="35"/>
      <c r="K73" s="35"/>
      <c r="L73" s="107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16</v>
      </c>
      <c r="D74" s="35"/>
      <c r="E74" s="35"/>
      <c r="F74" s="35"/>
      <c r="G74" s="35"/>
      <c r="H74" s="35"/>
      <c r="I74" s="106"/>
      <c r="J74" s="35"/>
      <c r="K74" s="35"/>
      <c r="L74" s="107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5"/>
      <c r="D75" s="35"/>
      <c r="E75" s="316" t="str">
        <f>E7</f>
        <v>Chodník kolem ZŠ na ul. Školní, část 2</v>
      </c>
      <c r="F75" s="351"/>
      <c r="G75" s="351"/>
      <c r="H75" s="351"/>
      <c r="I75" s="106"/>
      <c r="J75" s="35"/>
      <c r="K75" s="35"/>
      <c r="L75" s="107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106"/>
      <c r="J76" s="35"/>
      <c r="K76" s="35"/>
      <c r="L76" s="107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22</v>
      </c>
      <c r="D77" s="35"/>
      <c r="E77" s="35"/>
      <c r="F77" s="26" t="str">
        <f>F10</f>
        <v>Petřvald</v>
      </c>
      <c r="G77" s="35"/>
      <c r="H77" s="35"/>
      <c r="I77" s="109" t="s">
        <v>24</v>
      </c>
      <c r="J77" s="58" t="str">
        <f>IF(J10="","",J10)</f>
        <v>21. 1. 2020</v>
      </c>
      <c r="K77" s="35"/>
      <c r="L77" s="107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5"/>
      <c r="D78" s="35"/>
      <c r="E78" s="35"/>
      <c r="F78" s="35"/>
      <c r="G78" s="35"/>
      <c r="H78" s="35"/>
      <c r="I78" s="106"/>
      <c r="J78" s="35"/>
      <c r="K78" s="35"/>
      <c r="L78" s="107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26</v>
      </c>
      <c r="D79" s="35"/>
      <c r="E79" s="35"/>
      <c r="F79" s="26" t="str">
        <f>E13</f>
        <v>Město Petřvald</v>
      </c>
      <c r="G79" s="35"/>
      <c r="H79" s="35"/>
      <c r="I79" s="109" t="s">
        <v>34</v>
      </c>
      <c r="J79" s="31" t="str">
        <f>E19</f>
        <v xml:space="preserve"> </v>
      </c>
      <c r="K79" s="35"/>
      <c r="L79" s="107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2" customHeight="1">
      <c r="A80" s="33"/>
      <c r="B80" s="34"/>
      <c r="C80" s="28" t="s">
        <v>32</v>
      </c>
      <c r="D80" s="35"/>
      <c r="E80" s="35"/>
      <c r="F80" s="26" t="str">
        <f>IF(E16="","",E16)</f>
        <v>Vyplň údaj</v>
      </c>
      <c r="G80" s="35"/>
      <c r="H80" s="35"/>
      <c r="I80" s="109" t="s">
        <v>37</v>
      </c>
      <c r="J80" s="31" t="str">
        <f>E22</f>
        <v>PROINK, s.r.o.</v>
      </c>
      <c r="K80" s="35"/>
      <c r="L80" s="107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5"/>
      <c r="D81" s="35"/>
      <c r="E81" s="35"/>
      <c r="F81" s="35"/>
      <c r="G81" s="35"/>
      <c r="H81" s="35"/>
      <c r="I81" s="106"/>
      <c r="J81" s="35"/>
      <c r="K81" s="35"/>
      <c r="L81" s="107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57"/>
      <c r="B82" s="158"/>
      <c r="C82" s="159" t="s">
        <v>105</v>
      </c>
      <c r="D82" s="160" t="s">
        <v>62</v>
      </c>
      <c r="E82" s="160" t="s">
        <v>58</v>
      </c>
      <c r="F82" s="160" t="s">
        <v>59</v>
      </c>
      <c r="G82" s="160" t="s">
        <v>106</v>
      </c>
      <c r="H82" s="160" t="s">
        <v>107</v>
      </c>
      <c r="I82" s="161" t="s">
        <v>108</v>
      </c>
      <c r="J82" s="160" t="s">
        <v>92</v>
      </c>
      <c r="K82" s="162" t="s">
        <v>109</v>
      </c>
      <c r="L82" s="163"/>
      <c r="M82" s="67" t="s">
        <v>21</v>
      </c>
      <c r="N82" s="68" t="s">
        <v>47</v>
      </c>
      <c r="O82" s="68" t="s">
        <v>110</v>
      </c>
      <c r="P82" s="68" t="s">
        <v>111</v>
      </c>
      <c r="Q82" s="68" t="s">
        <v>112</v>
      </c>
      <c r="R82" s="68" t="s">
        <v>113</v>
      </c>
      <c r="S82" s="68" t="s">
        <v>114</v>
      </c>
      <c r="T82" s="69" t="s">
        <v>115</v>
      </c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</row>
    <row r="83" spans="1:63" s="2" customFormat="1" ht="22.9" customHeight="1">
      <c r="A83" s="33"/>
      <c r="B83" s="34"/>
      <c r="C83" s="74" t="s">
        <v>116</v>
      </c>
      <c r="D83" s="35"/>
      <c r="E83" s="35"/>
      <c r="F83" s="35"/>
      <c r="G83" s="35"/>
      <c r="H83" s="35"/>
      <c r="I83" s="106"/>
      <c r="J83" s="164">
        <f>BK83</f>
        <v>0</v>
      </c>
      <c r="K83" s="35"/>
      <c r="L83" s="38"/>
      <c r="M83" s="70"/>
      <c r="N83" s="165"/>
      <c r="O83" s="71"/>
      <c r="P83" s="166">
        <f>P84</f>
        <v>0</v>
      </c>
      <c r="Q83" s="71"/>
      <c r="R83" s="166">
        <f>R84</f>
        <v>102.6875982</v>
      </c>
      <c r="S83" s="71"/>
      <c r="T83" s="167">
        <f>T84</f>
        <v>69.828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76</v>
      </c>
      <c r="AU83" s="16" t="s">
        <v>93</v>
      </c>
      <c r="BK83" s="168">
        <f>BK84</f>
        <v>0</v>
      </c>
    </row>
    <row r="84" spans="2:63" s="12" customFormat="1" ht="25.9" customHeight="1">
      <c r="B84" s="169"/>
      <c r="C84" s="170"/>
      <c r="D84" s="171" t="s">
        <v>76</v>
      </c>
      <c r="E84" s="172" t="s">
        <v>117</v>
      </c>
      <c r="F84" s="172" t="s">
        <v>118</v>
      </c>
      <c r="G84" s="170"/>
      <c r="H84" s="170"/>
      <c r="I84" s="173"/>
      <c r="J84" s="174">
        <f>BK84</f>
        <v>0</v>
      </c>
      <c r="K84" s="170"/>
      <c r="L84" s="175"/>
      <c r="M84" s="176"/>
      <c r="N84" s="177"/>
      <c r="O84" s="177"/>
      <c r="P84" s="178">
        <f>P85</f>
        <v>0</v>
      </c>
      <c r="Q84" s="177"/>
      <c r="R84" s="178">
        <f>R85</f>
        <v>102.6875982</v>
      </c>
      <c r="S84" s="177"/>
      <c r="T84" s="179">
        <f>T85</f>
        <v>69.828</v>
      </c>
      <c r="AR84" s="180" t="s">
        <v>82</v>
      </c>
      <c r="AT84" s="181" t="s">
        <v>76</v>
      </c>
      <c r="AU84" s="181" t="s">
        <v>77</v>
      </c>
      <c r="AY84" s="180" t="s">
        <v>119</v>
      </c>
      <c r="BK84" s="182">
        <f>BK85</f>
        <v>0</v>
      </c>
    </row>
    <row r="85" spans="2:63" s="12" customFormat="1" ht="22.9" customHeight="1">
      <c r="B85" s="169"/>
      <c r="C85" s="170"/>
      <c r="D85" s="171" t="s">
        <v>76</v>
      </c>
      <c r="E85" s="183" t="s">
        <v>82</v>
      </c>
      <c r="F85" s="183" t="s">
        <v>120</v>
      </c>
      <c r="G85" s="170"/>
      <c r="H85" s="170"/>
      <c r="I85" s="173"/>
      <c r="J85" s="184">
        <f>BK85</f>
        <v>0</v>
      </c>
      <c r="K85" s="170"/>
      <c r="L85" s="175"/>
      <c r="M85" s="176"/>
      <c r="N85" s="177"/>
      <c r="O85" s="177"/>
      <c r="P85" s="178">
        <f>P86+P148+P195+P204+P235+P259+P280+P308</f>
        <v>0</v>
      </c>
      <c r="Q85" s="177"/>
      <c r="R85" s="178">
        <f>R86+R148+R195+R204+R235+R259+R280+R308</f>
        <v>102.6875982</v>
      </c>
      <c r="S85" s="177"/>
      <c r="T85" s="179">
        <f>T86+T148+T195+T204+T235+T259+T280+T308</f>
        <v>69.828</v>
      </c>
      <c r="AR85" s="180" t="s">
        <v>82</v>
      </c>
      <c r="AT85" s="181" t="s">
        <v>76</v>
      </c>
      <c r="AU85" s="181" t="s">
        <v>82</v>
      </c>
      <c r="AY85" s="180" t="s">
        <v>119</v>
      </c>
      <c r="BK85" s="182">
        <f>BK86+BK148+BK195+BK204+BK235+BK259+BK280+BK308</f>
        <v>0</v>
      </c>
    </row>
    <row r="86" spans="2:63" s="12" customFormat="1" ht="20.85" customHeight="1">
      <c r="B86" s="169"/>
      <c r="C86" s="170"/>
      <c r="D86" s="171" t="s">
        <v>76</v>
      </c>
      <c r="E86" s="183" t="s">
        <v>121</v>
      </c>
      <c r="F86" s="183" t="s">
        <v>122</v>
      </c>
      <c r="G86" s="170"/>
      <c r="H86" s="170"/>
      <c r="I86" s="173"/>
      <c r="J86" s="184">
        <f>BK86</f>
        <v>0</v>
      </c>
      <c r="K86" s="170"/>
      <c r="L86" s="175"/>
      <c r="M86" s="176"/>
      <c r="N86" s="177"/>
      <c r="O86" s="177"/>
      <c r="P86" s="178">
        <f>SUM(P87:P147)</f>
        <v>0</v>
      </c>
      <c r="Q86" s="177"/>
      <c r="R86" s="178">
        <f>SUM(R87:R147)</f>
        <v>0.02562</v>
      </c>
      <c r="S86" s="177"/>
      <c r="T86" s="179">
        <f>SUM(T87:T147)</f>
        <v>69.828</v>
      </c>
      <c r="AR86" s="180" t="s">
        <v>82</v>
      </c>
      <c r="AT86" s="181" t="s">
        <v>76</v>
      </c>
      <c r="AU86" s="181" t="s">
        <v>88</v>
      </c>
      <c r="AY86" s="180" t="s">
        <v>119</v>
      </c>
      <c r="BK86" s="182">
        <f>SUM(BK87:BK147)</f>
        <v>0</v>
      </c>
    </row>
    <row r="87" spans="1:65" s="2" customFormat="1" ht="16.5" customHeight="1">
      <c r="A87" s="33"/>
      <c r="B87" s="34"/>
      <c r="C87" s="185" t="s">
        <v>82</v>
      </c>
      <c r="D87" s="185" t="s">
        <v>123</v>
      </c>
      <c r="E87" s="186" t="s">
        <v>124</v>
      </c>
      <c r="F87" s="187" t="s">
        <v>125</v>
      </c>
      <c r="G87" s="188" t="s">
        <v>126</v>
      </c>
      <c r="H87" s="189">
        <v>94</v>
      </c>
      <c r="I87" s="190"/>
      <c r="J87" s="191">
        <f>ROUND(I87*H87,2)</f>
        <v>0</v>
      </c>
      <c r="K87" s="187" t="s">
        <v>127</v>
      </c>
      <c r="L87" s="38"/>
      <c r="M87" s="192" t="s">
        <v>21</v>
      </c>
      <c r="N87" s="193" t="s">
        <v>48</v>
      </c>
      <c r="O87" s="63"/>
      <c r="P87" s="194">
        <f>O87*H87</f>
        <v>0</v>
      </c>
      <c r="Q87" s="194">
        <v>0</v>
      </c>
      <c r="R87" s="194">
        <f>Q87*H87</f>
        <v>0</v>
      </c>
      <c r="S87" s="194">
        <v>0</v>
      </c>
      <c r="T87" s="195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96" t="s">
        <v>128</v>
      </c>
      <c r="AT87" s="196" t="s">
        <v>123</v>
      </c>
      <c r="AU87" s="196" t="s">
        <v>129</v>
      </c>
      <c r="AY87" s="16" t="s">
        <v>119</v>
      </c>
      <c r="BE87" s="197">
        <f>IF(N87="základní",J87,0)</f>
        <v>0</v>
      </c>
      <c r="BF87" s="197">
        <f>IF(N87="snížená",J87,0)</f>
        <v>0</v>
      </c>
      <c r="BG87" s="197">
        <f>IF(N87="zákl. přenesená",J87,0)</f>
        <v>0</v>
      </c>
      <c r="BH87" s="197">
        <f>IF(N87="sníž. přenesená",J87,0)</f>
        <v>0</v>
      </c>
      <c r="BI87" s="197">
        <f>IF(N87="nulová",J87,0)</f>
        <v>0</v>
      </c>
      <c r="BJ87" s="16" t="s">
        <v>82</v>
      </c>
      <c r="BK87" s="197">
        <f>ROUND(I87*H87,2)</f>
        <v>0</v>
      </c>
      <c r="BL87" s="16" t="s">
        <v>128</v>
      </c>
      <c r="BM87" s="196" t="s">
        <v>130</v>
      </c>
    </row>
    <row r="88" spans="1:47" s="2" customFormat="1" ht="12">
      <c r="A88" s="33"/>
      <c r="B88" s="34"/>
      <c r="C88" s="35"/>
      <c r="D88" s="198" t="s">
        <v>131</v>
      </c>
      <c r="E88" s="35"/>
      <c r="F88" s="199" t="s">
        <v>132</v>
      </c>
      <c r="G88" s="35"/>
      <c r="H88" s="35"/>
      <c r="I88" s="106"/>
      <c r="J88" s="35"/>
      <c r="K88" s="35"/>
      <c r="L88" s="38"/>
      <c r="M88" s="200"/>
      <c r="N88" s="201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131</v>
      </c>
      <c r="AU88" s="16" t="s">
        <v>129</v>
      </c>
    </row>
    <row r="89" spans="1:65" s="2" customFormat="1" ht="16.5" customHeight="1">
      <c r="A89" s="33"/>
      <c r="B89" s="34"/>
      <c r="C89" s="185" t="s">
        <v>133</v>
      </c>
      <c r="D89" s="185" t="s">
        <v>123</v>
      </c>
      <c r="E89" s="186" t="s">
        <v>134</v>
      </c>
      <c r="F89" s="187" t="s">
        <v>135</v>
      </c>
      <c r="G89" s="188" t="s">
        <v>126</v>
      </c>
      <c r="H89" s="189">
        <v>100</v>
      </c>
      <c r="I89" s="190"/>
      <c r="J89" s="191">
        <f>ROUND(I89*H89,2)</f>
        <v>0</v>
      </c>
      <c r="K89" s="187" t="s">
        <v>127</v>
      </c>
      <c r="L89" s="38"/>
      <c r="M89" s="192" t="s">
        <v>21</v>
      </c>
      <c r="N89" s="193" t="s">
        <v>48</v>
      </c>
      <c r="O89" s="63"/>
      <c r="P89" s="194">
        <f>O89*H89</f>
        <v>0</v>
      </c>
      <c r="Q89" s="194">
        <v>0</v>
      </c>
      <c r="R89" s="194">
        <f>Q89*H89</f>
        <v>0</v>
      </c>
      <c r="S89" s="194">
        <v>0</v>
      </c>
      <c r="T89" s="195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96" t="s">
        <v>128</v>
      </c>
      <c r="AT89" s="196" t="s">
        <v>123</v>
      </c>
      <c r="AU89" s="196" t="s">
        <v>129</v>
      </c>
      <c r="AY89" s="16" t="s">
        <v>119</v>
      </c>
      <c r="BE89" s="197">
        <f>IF(N89="základní",J89,0)</f>
        <v>0</v>
      </c>
      <c r="BF89" s="197">
        <f>IF(N89="snížená",J89,0)</f>
        <v>0</v>
      </c>
      <c r="BG89" s="197">
        <f>IF(N89="zákl. přenesená",J89,0)</f>
        <v>0</v>
      </c>
      <c r="BH89" s="197">
        <f>IF(N89="sníž. přenesená",J89,0)</f>
        <v>0</v>
      </c>
      <c r="BI89" s="197">
        <f>IF(N89="nulová",J89,0)</f>
        <v>0</v>
      </c>
      <c r="BJ89" s="16" t="s">
        <v>82</v>
      </c>
      <c r="BK89" s="197">
        <f>ROUND(I89*H89,2)</f>
        <v>0</v>
      </c>
      <c r="BL89" s="16" t="s">
        <v>128</v>
      </c>
      <c r="BM89" s="196" t="s">
        <v>136</v>
      </c>
    </row>
    <row r="90" spans="1:47" s="2" customFormat="1" ht="12">
      <c r="A90" s="33"/>
      <c r="B90" s="34"/>
      <c r="C90" s="35"/>
      <c r="D90" s="198" t="s">
        <v>131</v>
      </c>
      <c r="E90" s="35"/>
      <c r="F90" s="199" t="s">
        <v>137</v>
      </c>
      <c r="G90" s="35"/>
      <c r="H90" s="35"/>
      <c r="I90" s="106"/>
      <c r="J90" s="35"/>
      <c r="K90" s="35"/>
      <c r="L90" s="38"/>
      <c r="M90" s="200"/>
      <c r="N90" s="201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131</v>
      </c>
      <c r="AU90" s="16" t="s">
        <v>129</v>
      </c>
    </row>
    <row r="91" spans="1:65" s="2" customFormat="1" ht="16.5" customHeight="1">
      <c r="A91" s="33"/>
      <c r="B91" s="34"/>
      <c r="C91" s="185" t="s">
        <v>88</v>
      </c>
      <c r="D91" s="185" t="s">
        <v>123</v>
      </c>
      <c r="E91" s="186" t="s">
        <v>138</v>
      </c>
      <c r="F91" s="187" t="s">
        <v>139</v>
      </c>
      <c r="G91" s="188" t="s">
        <v>140</v>
      </c>
      <c r="H91" s="189">
        <v>71</v>
      </c>
      <c r="I91" s="190"/>
      <c r="J91" s="191">
        <f>ROUND(I91*H91,2)</f>
        <v>0</v>
      </c>
      <c r="K91" s="187" t="s">
        <v>127</v>
      </c>
      <c r="L91" s="38"/>
      <c r="M91" s="192" t="s">
        <v>21</v>
      </c>
      <c r="N91" s="193" t="s">
        <v>48</v>
      </c>
      <c r="O91" s="63"/>
      <c r="P91" s="194">
        <f>O91*H91</f>
        <v>0</v>
      </c>
      <c r="Q91" s="194">
        <v>0</v>
      </c>
      <c r="R91" s="194">
        <f>Q91*H91</f>
        <v>0</v>
      </c>
      <c r="S91" s="194">
        <v>0.22</v>
      </c>
      <c r="T91" s="195">
        <f>S91*H91</f>
        <v>15.62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96" t="s">
        <v>128</v>
      </c>
      <c r="AT91" s="196" t="s">
        <v>123</v>
      </c>
      <c r="AU91" s="196" t="s">
        <v>129</v>
      </c>
      <c r="AY91" s="16" t="s">
        <v>119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16" t="s">
        <v>82</v>
      </c>
      <c r="BK91" s="197">
        <f>ROUND(I91*H91,2)</f>
        <v>0</v>
      </c>
      <c r="BL91" s="16" t="s">
        <v>128</v>
      </c>
      <c r="BM91" s="196" t="s">
        <v>141</v>
      </c>
    </row>
    <row r="92" spans="1:47" s="2" customFormat="1" ht="19.5">
      <c r="A92" s="33"/>
      <c r="B92" s="34"/>
      <c r="C92" s="35"/>
      <c r="D92" s="198" t="s">
        <v>131</v>
      </c>
      <c r="E92" s="35"/>
      <c r="F92" s="199" t="s">
        <v>142</v>
      </c>
      <c r="G92" s="35"/>
      <c r="H92" s="35"/>
      <c r="I92" s="106"/>
      <c r="J92" s="35"/>
      <c r="K92" s="35"/>
      <c r="L92" s="38"/>
      <c r="M92" s="200"/>
      <c r="N92" s="201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131</v>
      </c>
      <c r="AU92" s="16" t="s">
        <v>129</v>
      </c>
    </row>
    <row r="93" spans="1:47" s="2" customFormat="1" ht="19.5">
      <c r="A93" s="33"/>
      <c r="B93" s="34"/>
      <c r="C93" s="35"/>
      <c r="D93" s="198" t="s">
        <v>143</v>
      </c>
      <c r="E93" s="35"/>
      <c r="F93" s="202" t="s">
        <v>144</v>
      </c>
      <c r="G93" s="35"/>
      <c r="H93" s="35"/>
      <c r="I93" s="106"/>
      <c r="J93" s="35"/>
      <c r="K93" s="35"/>
      <c r="L93" s="38"/>
      <c r="M93" s="200"/>
      <c r="N93" s="201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143</v>
      </c>
      <c r="AU93" s="16" t="s">
        <v>129</v>
      </c>
    </row>
    <row r="94" spans="2:51" s="13" customFormat="1" ht="12">
      <c r="B94" s="203"/>
      <c r="C94" s="204"/>
      <c r="D94" s="198" t="s">
        <v>145</v>
      </c>
      <c r="E94" s="205" t="s">
        <v>21</v>
      </c>
      <c r="F94" s="206" t="s">
        <v>146</v>
      </c>
      <c r="G94" s="204"/>
      <c r="H94" s="207">
        <v>71</v>
      </c>
      <c r="I94" s="208"/>
      <c r="J94" s="204"/>
      <c r="K94" s="204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145</v>
      </c>
      <c r="AU94" s="213" t="s">
        <v>129</v>
      </c>
      <c r="AV94" s="13" t="s">
        <v>88</v>
      </c>
      <c r="AW94" s="13" t="s">
        <v>36</v>
      </c>
      <c r="AX94" s="13" t="s">
        <v>82</v>
      </c>
      <c r="AY94" s="213" t="s">
        <v>119</v>
      </c>
    </row>
    <row r="95" spans="1:65" s="2" customFormat="1" ht="16.5" customHeight="1">
      <c r="A95" s="33"/>
      <c r="B95" s="34"/>
      <c r="C95" s="185" t="s">
        <v>129</v>
      </c>
      <c r="D95" s="185" t="s">
        <v>123</v>
      </c>
      <c r="E95" s="186" t="s">
        <v>147</v>
      </c>
      <c r="F95" s="187" t="s">
        <v>148</v>
      </c>
      <c r="G95" s="188" t="s">
        <v>140</v>
      </c>
      <c r="H95" s="189">
        <v>51</v>
      </c>
      <c r="I95" s="190"/>
      <c r="J95" s="191">
        <f>ROUND(I95*H95,2)</f>
        <v>0</v>
      </c>
      <c r="K95" s="187" t="s">
        <v>127</v>
      </c>
      <c r="L95" s="38"/>
      <c r="M95" s="192" t="s">
        <v>21</v>
      </c>
      <c r="N95" s="193" t="s">
        <v>48</v>
      </c>
      <c r="O95" s="63"/>
      <c r="P95" s="194">
        <f>O95*H95</f>
        <v>0</v>
      </c>
      <c r="Q95" s="194">
        <v>0</v>
      </c>
      <c r="R95" s="194">
        <f>Q95*H95</f>
        <v>0</v>
      </c>
      <c r="S95" s="194">
        <v>0.29</v>
      </c>
      <c r="T95" s="195">
        <f>S95*H95</f>
        <v>14.79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96" t="s">
        <v>128</v>
      </c>
      <c r="AT95" s="196" t="s">
        <v>123</v>
      </c>
      <c r="AU95" s="196" t="s">
        <v>129</v>
      </c>
      <c r="AY95" s="16" t="s">
        <v>119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16" t="s">
        <v>82</v>
      </c>
      <c r="BK95" s="197">
        <f>ROUND(I95*H95,2)</f>
        <v>0</v>
      </c>
      <c r="BL95" s="16" t="s">
        <v>128</v>
      </c>
      <c r="BM95" s="196" t="s">
        <v>149</v>
      </c>
    </row>
    <row r="96" spans="1:47" s="2" customFormat="1" ht="19.5">
      <c r="A96" s="33"/>
      <c r="B96" s="34"/>
      <c r="C96" s="35"/>
      <c r="D96" s="198" t="s">
        <v>131</v>
      </c>
      <c r="E96" s="35"/>
      <c r="F96" s="199" t="s">
        <v>150</v>
      </c>
      <c r="G96" s="35"/>
      <c r="H96" s="35"/>
      <c r="I96" s="106"/>
      <c r="J96" s="35"/>
      <c r="K96" s="35"/>
      <c r="L96" s="38"/>
      <c r="M96" s="200"/>
      <c r="N96" s="201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131</v>
      </c>
      <c r="AU96" s="16" t="s">
        <v>129</v>
      </c>
    </row>
    <row r="97" spans="1:47" s="2" customFormat="1" ht="19.5">
      <c r="A97" s="33"/>
      <c r="B97" s="34"/>
      <c r="C97" s="35"/>
      <c r="D97" s="198" t="s">
        <v>143</v>
      </c>
      <c r="E97" s="35"/>
      <c r="F97" s="202" t="s">
        <v>151</v>
      </c>
      <c r="G97" s="35"/>
      <c r="H97" s="35"/>
      <c r="I97" s="106"/>
      <c r="J97" s="35"/>
      <c r="K97" s="35"/>
      <c r="L97" s="38"/>
      <c r="M97" s="200"/>
      <c r="N97" s="201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143</v>
      </c>
      <c r="AU97" s="16" t="s">
        <v>129</v>
      </c>
    </row>
    <row r="98" spans="2:51" s="13" customFormat="1" ht="12">
      <c r="B98" s="203"/>
      <c r="C98" s="204"/>
      <c r="D98" s="198" t="s">
        <v>145</v>
      </c>
      <c r="E98" s="205" t="s">
        <v>21</v>
      </c>
      <c r="F98" s="206" t="s">
        <v>152</v>
      </c>
      <c r="G98" s="204"/>
      <c r="H98" s="207">
        <v>51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145</v>
      </c>
      <c r="AU98" s="213" t="s">
        <v>129</v>
      </c>
      <c r="AV98" s="13" t="s">
        <v>88</v>
      </c>
      <c r="AW98" s="13" t="s">
        <v>36</v>
      </c>
      <c r="AX98" s="13" t="s">
        <v>82</v>
      </c>
      <c r="AY98" s="213" t="s">
        <v>119</v>
      </c>
    </row>
    <row r="99" spans="1:65" s="2" customFormat="1" ht="16.5" customHeight="1">
      <c r="A99" s="33"/>
      <c r="B99" s="34"/>
      <c r="C99" s="185" t="s">
        <v>153</v>
      </c>
      <c r="D99" s="185" t="s">
        <v>123</v>
      </c>
      <c r="E99" s="186" t="s">
        <v>154</v>
      </c>
      <c r="F99" s="187" t="s">
        <v>155</v>
      </c>
      <c r="G99" s="188" t="s">
        <v>140</v>
      </c>
      <c r="H99" s="189">
        <v>4</v>
      </c>
      <c r="I99" s="190"/>
      <c r="J99" s="191">
        <f>ROUND(I99*H99,2)</f>
        <v>0</v>
      </c>
      <c r="K99" s="187" t="s">
        <v>127</v>
      </c>
      <c r="L99" s="38"/>
      <c r="M99" s="192" t="s">
        <v>21</v>
      </c>
      <c r="N99" s="193" t="s">
        <v>48</v>
      </c>
      <c r="O99" s="63"/>
      <c r="P99" s="194">
        <f>O99*H99</f>
        <v>0</v>
      </c>
      <c r="Q99" s="194">
        <v>0</v>
      </c>
      <c r="R99" s="194">
        <f>Q99*H99</f>
        <v>0</v>
      </c>
      <c r="S99" s="194">
        <v>0.255</v>
      </c>
      <c r="T99" s="195">
        <f>S99*H99</f>
        <v>1.02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96" t="s">
        <v>128</v>
      </c>
      <c r="AT99" s="196" t="s">
        <v>123</v>
      </c>
      <c r="AU99" s="196" t="s">
        <v>129</v>
      </c>
      <c r="AY99" s="16" t="s">
        <v>119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16" t="s">
        <v>82</v>
      </c>
      <c r="BK99" s="197">
        <f>ROUND(I99*H99,2)</f>
        <v>0</v>
      </c>
      <c r="BL99" s="16" t="s">
        <v>128</v>
      </c>
      <c r="BM99" s="196" t="s">
        <v>156</v>
      </c>
    </row>
    <row r="100" spans="1:47" s="2" customFormat="1" ht="29.25">
      <c r="A100" s="33"/>
      <c r="B100" s="34"/>
      <c r="C100" s="35"/>
      <c r="D100" s="198" t="s">
        <v>131</v>
      </c>
      <c r="E100" s="35"/>
      <c r="F100" s="199" t="s">
        <v>157</v>
      </c>
      <c r="G100" s="35"/>
      <c r="H100" s="35"/>
      <c r="I100" s="106"/>
      <c r="J100" s="35"/>
      <c r="K100" s="35"/>
      <c r="L100" s="38"/>
      <c r="M100" s="200"/>
      <c r="N100" s="201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131</v>
      </c>
      <c r="AU100" s="16" t="s">
        <v>129</v>
      </c>
    </row>
    <row r="101" spans="1:47" s="2" customFormat="1" ht="19.5">
      <c r="A101" s="33"/>
      <c r="B101" s="34"/>
      <c r="C101" s="35"/>
      <c r="D101" s="198" t="s">
        <v>143</v>
      </c>
      <c r="E101" s="35"/>
      <c r="F101" s="202" t="s">
        <v>158</v>
      </c>
      <c r="G101" s="35"/>
      <c r="H101" s="35"/>
      <c r="I101" s="106"/>
      <c r="J101" s="35"/>
      <c r="K101" s="35"/>
      <c r="L101" s="38"/>
      <c r="M101" s="200"/>
      <c r="N101" s="201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143</v>
      </c>
      <c r="AU101" s="16" t="s">
        <v>129</v>
      </c>
    </row>
    <row r="102" spans="1:65" s="2" customFormat="1" ht="16.5" customHeight="1">
      <c r="A102" s="33"/>
      <c r="B102" s="34"/>
      <c r="C102" s="185" t="s">
        <v>159</v>
      </c>
      <c r="D102" s="185" t="s">
        <v>123</v>
      </c>
      <c r="E102" s="186" t="s">
        <v>160</v>
      </c>
      <c r="F102" s="187" t="s">
        <v>161</v>
      </c>
      <c r="G102" s="188" t="s">
        <v>140</v>
      </c>
      <c r="H102" s="189">
        <v>9</v>
      </c>
      <c r="I102" s="190"/>
      <c r="J102" s="191">
        <f>ROUND(I102*H102,2)</f>
        <v>0</v>
      </c>
      <c r="K102" s="187" t="s">
        <v>127</v>
      </c>
      <c r="L102" s="38"/>
      <c r="M102" s="192" t="s">
        <v>21</v>
      </c>
      <c r="N102" s="193" t="s">
        <v>48</v>
      </c>
      <c r="O102" s="63"/>
      <c r="P102" s="194">
        <f>O102*H102</f>
        <v>0</v>
      </c>
      <c r="Q102" s="194">
        <v>0</v>
      </c>
      <c r="R102" s="194">
        <f>Q102*H102</f>
        <v>0</v>
      </c>
      <c r="S102" s="194">
        <v>0.255</v>
      </c>
      <c r="T102" s="195">
        <f>S102*H102</f>
        <v>2.295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96" t="s">
        <v>128</v>
      </c>
      <c r="AT102" s="196" t="s">
        <v>123</v>
      </c>
      <c r="AU102" s="196" t="s">
        <v>129</v>
      </c>
      <c r="AY102" s="16" t="s">
        <v>119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16" t="s">
        <v>82</v>
      </c>
      <c r="BK102" s="197">
        <f>ROUND(I102*H102,2)</f>
        <v>0</v>
      </c>
      <c r="BL102" s="16" t="s">
        <v>128</v>
      </c>
      <c r="BM102" s="196" t="s">
        <v>162</v>
      </c>
    </row>
    <row r="103" spans="1:47" s="2" customFormat="1" ht="19.5">
      <c r="A103" s="33"/>
      <c r="B103" s="34"/>
      <c r="C103" s="35"/>
      <c r="D103" s="198" t="s">
        <v>131</v>
      </c>
      <c r="E103" s="35"/>
      <c r="F103" s="199" t="s">
        <v>163</v>
      </c>
      <c r="G103" s="35"/>
      <c r="H103" s="35"/>
      <c r="I103" s="106"/>
      <c r="J103" s="35"/>
      <c r="K103" s="35"/>
      <c r="L103" s="38"/>
      <c r="M103" s="200"/>
      <c r="N103" s="201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131</v>
      </c>
      <c r="AU103" s="16" t="s">
        <v>129</v>
      </c>
    </row>
    <row r="104" spans="1:47" s="2" customFormat="1" ht="19.5">
      <c r="A104" s="33"/>
      <c r="B104" s="34"/>
      <c r="C104" s="35"/>
      <c r="D104" s="198" t="s">
        <v>143</v>
      </c>
      <c r="E104" s="35"/>
      <c r="F104" s="202" t="s">
        <v>164</v>
      </c>
      <c r="G104" s="35"/>
      <c r="H104" s="35"/>
      <c r="I104" s="106"/>
      <c r="J104" s="35"/>
      <c r="K104" s="35"/>
      <c r="L104" s="38"/>
      <c r="M104" s="200"/>
      <c r="N104" s="201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143</v>
      </c>
      <c r="AU104" s="16" t="s">
        <v>129</v>
      </c>
    </row>
    <row r="105" spans="2:51" s="13" customFormat="1" ht="12">
      <c r="B105" s="203"/>
      <c r="C105" s="204"/>
      <c r="D105" s="198" t="s">
        <v>145</v>
      </c>
      <c r="E105" s="205" t="s">
        <v>21</v>
      </c>
      <c r="F105" s="206" t="s">
        <v>165</v>
      </c>
      <c r="G105" s="204"/>
      <c r="H105" s="207">
        <v>9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145</v>
      </c>
      <c r="AU105" s="213" t="s">
        <v>129</v>
      </c>
      <c r="AV105" s="13" t="s">
        <v>88</v>
      </c>
      <c r="AW105" s="13" t="s">
        <v>36</v>
      </c>
      <c r="AX105" s="13" t="s">
        <v>82</v>
      </c>
      <c r="AY105" s="213" t="s">
        <v>119</v>
      </c>
    </row>
    <row r="106" spans="1:65" s="2" customFormat="1" ht="16.5" customHeight="1">
      <c r="A106" s="33"/>
      <c r="B106" s="34"/>
      <c r="C106" s="185" t="s">
        <v>166</v>
      </c>
      <c r="D106" s="185" t="s">
        <v>123</v>
      </c>
      <c r="E106" s="186" t="s">
        <v>167</v>
      </c>
      <c r="F106" s="187" t="s">
        <v>168</v>
      </c>
      <c r="G106" s="188" t="s">
        <v>140</v>
      </c>
      <c r="H106" s="189">
        <v>9</v>
      </c>
      <c r="I106" s="190"/>
      <c r="J106" s="191">
        <f>ROUND(I106*H106,2)</f>
        <v>0</v>
      </c>
      <c r="K106" s="187" t="s">
        <v>127</v>
      </c>
      <c r="L106" s="38"/>
      <c r="M106" s="192" t="s">
        <v>21</v>
      </c>
      <c r="N106" s="193" t="s">
        <v>48</v>
      </c>
      <c r="O106" s="63"/>
      <c r="P106" s="194">
        <f>O106*H106</f>
        <v>0</v>
      </c>
      <c r="Q106" s="194">
        <v>0</v>
      </c>
      <c r="R106" s="194">
        <f>Q106*H106</f>
        <v>0</v>
      </c>
      <c r="S106" s="194">
        <v>0</v>
      </c>
      <c r="T106" s="195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96" t="s">
        <v>128</v>
      </c>
      <c r="AT106" s="196" t="s">
        <v>123</v>
      </c>
      <c r="AU106" s="196" t="s">
        <v>129</v>
      </c>
      <c r="AY106" s="16" t="s">
        <v>119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16" t="s">
        <v>82</v>
      </c>
      <c r="BK106" s="197">
        <f>ROUND(I106*H106,2)</f>
        <v>0</v>
      </c>
      <c r="BL106" s="16" t="s">
        <v>128</v>
      </c>
      <c r="BM106" s="196" t="s">
        <v>169</v>
      </c>
    </row>
    <row r="107" spans="1:47" s="2" customFormat="1" ht="19.5">
      <c r="A107" s="33"/>
      <c r="B107" s="34"/>
      <c r="C107" s="35"/>
      <c r="D107" s="198" t="s">
        <v>131</v>
      </c>
      <c r="E107" s="35"/>
      <c r="F107" s="199" t="s">
        <v>170</v>
      </c>
      <c r="G107" s="35"/>
      <c r="H107" s="35"/>
      <c r="I107" s="106"/>
      <c r="J107" s="35"/>
      <c r="K107" s="35"/>
      <c r="L107" s="38"/>
      <c r="M107" s="200"/>
      <c r="N107" s="201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131</v>
      </c>
      <c r="AU107" s="16" t="s">
        <v>129</v>
      </c>
    </row>
    <row r="108" spans="1:65" s="2" customFormat="1" ht="16.5" customHeight="1">
      <c r="A108" s="33"/>
      <c r="B108" s="34"/>
      <c r="C108" s="185" t="s">
        <v>171</v>
      </c>
      <c r="D108" s="185" t="s">
        <v>123</v>
      </c>
      <c r="E108" s="186" t="s">
        <v>172</v>
      </c>
      <c r="F108" s="187" t="s">
        <v>173</v>
      </c>
      <c r="G108" s="188" t="s">
        <v>140</v>
      </c>
      <c r="H108" s="189">
        <v>17</v>
      </c>
      <c r="I108" s="190"/>
      <c r="J108" s="191">
        <f>ROUND(I108*H108,2)</f>
        <v>0</v>
      </c>
      <c r="K108" s="187" t="s">
        <v>127</v>
      </c>
      <c r="L108" s="38"/>
      <c r="M108" s="192" t="s">
        <v>21</v>
      </c>
      <c r="N108" s="193" t="s">
        <v>48</v>
      </c>
      <c r="O108" s="63"/>
      <c r="P108" s="194">
        <f>O108*H108</f>
        <v>0</v>
      </c>
      <c r="Q108" s="194">
        <v>0</v>
      </c>
      <c r="R108" s="194">
        <f>Q108*H108</f>
        <v>0</v>
      </c>
      <c r="S108" s="194">
        <v>0.32</v>
      </c>
      <c r="T108" s="195">
        <f>S108*H108</f>
        <v>5.44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96" t="s">
        <v>128</v>
      </c>
      <c r="AT108" s="196" t="s">
        <v>123</v>
      </c>
      <c r="AU108" s="196" t="s">
        <v>129</v>
      </c>
      <c r="AY108" s="16" t="s">
        <v>119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16" t="s">
        <v>82</v>
      </c>
      <c r="BK108" s="197">
        <f>ROUND(I108*H108,2)</f>
        <v>0</v>
      </c>
      <c r="BL108" s="16" t="s">
        <v>128</v>
      </c>
      <c r="BM108" s="196" t="s">
        <v>174</v>
      </c>
    </row>
    <row r="109" spans="1:47" s="2" customFormat="1" ht="19.5">
      <c r="A109" s="33"/>
      <c r="B109" s="34"/>
      <c r="C109" s="35"/>
      <c r="D109" s="198" t="s">
        <v>131</v>
      </c>
      <c r="E109" s="35"/>
      <c r="F109" s="199" t="s">
        <v>175</v>
      </c>
      <c r="G109" s="35"/>
      <c r="H109" s="35"/>
      <c r="I109" s="106"/>
      <c r="J109" s="35"/>
      <c r="K109" s="35"/>
      <c r="L109" s="38"/>
      <c r="M109" s="200"/>
      <c r="N109" s="201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131</v>
      </c>
      <c r="AU109" s="16" t="s">
        <v>129</v>
      </c>
    </row>
    <row r="110" spans="1:47" s="2" customFormat="1" ht="19.5">
      <c r="A110" s="33"/>
      <c r="B110" s="34"/>
      <c r="C110" s="35"/>
      <c r="D110" s="198" t="s">
        <v>143</v>
      </c>
      <c r="E110" s="35"/>
      <c r="F110" s="202" t="s">
        <v>176</v>
      </c>
      <c r="G110" s="35"/>
      <c r="H110" s="35"/>
      <c r="I110" s="106"/>
      <c r="J110" s="35"/>
      <c r="K110" s="35"/>
      <c r="L110" s="38"/>
      <c r="M110" s="200"/>
      <c r="N110" s="201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143</v>
      </c>
      <c r="AU110" s="16" t="s">
        <v>129</v>
      </c>
    </row>
    <row r="111" spans="1:65" s="2" customFormat="1" ht="16.5" customHeight="1">
      <c r="A111" s="33"/>
      <c r="B111" s="34"/>
      <c r="C111" s="185" t="s">
        <v>177</v>
      </c>
      <c r="D111" s="185" t="s">
        <v>123</v>
      </c>
      <c r="E111" s="186" t="s">
        <v>178</v>
      </c>
      <c r="F111" s="187" t="s">
        <v>179</v>
      </c>
      <c r="G111" s="188" t="s">
        <v>126</v>
      </c>
      <c r="H111" s="189">
        <v>45</v>
      </c>
      <c r="I111" s="190"/>
      <c r="J111" s="191">
        <f>ROUND(I111*H111,2)</f>
        <v>0</v>
      </c>
      <c r="K111" s="187" t="s">
        <v>127</v>
      </c>
      <c r="L111" s="38"/>
      <c r="M111" s="192" t="s">
        <v>21</v>
      </c>
      <c r="N111" s="193" t="s">
        <v>48</v>
      </c>
      <c r="O111" s="63"/>
      <c r="P111" s="194">
        <f>O111*H111</f>
        <v>0</v>
      </c>
      <c r="Q111" s="194">
        <v>0</v>
      </c>
      <c r="R111" s="194">
        <f>Q111*H111</f>
        <v>0</v>
      </c>
      <c r="S111" s="194">
        <v>0.35</v>
      </c>
      <c r="T111" s="195">
        <f>S111*H111</f>
        <v>15.749999999999998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96" t="s">
        <v>128</v>
      </c>
      <c r="AT111" s="196" t="s">
        <v>123</v>
      </c>
      <c r="AU111" s="196" t="s">
        <v>129</v>
      </c>
      <c r="AY111" s="16" t="s">
        <v>119</v>
      </c>
      <c r="BE111" s="197">
        <f>IF(N111="základní",J111,0)</f>
        <v>0</v>
      </c>
      <c r="BF111" s="197">
        <f>IF(N111="snížená",J111,0)</f>
        <v>0</v>
      </c>
      <c r="BG111" s="197">
        <f>IF(N111="zákl. přenesená",J111,0)</f>
        <v>0</v>
      </c>
      <c r="BH111" s="197">
        <f>IF(N111="sníž. přenesená",J111,0)</f>
        <v>0</v>
      </c>
      <c r="BI111" s="197">
        <f>IF(N111="nulová",J111,0)</f>
        <v>0</v>
      </c>
      <c r="BJ111" s="16" t="s">
        <v>82</v>
      </c>
      <c r="BK111" s="197">
        <f>ROUND(I111*H111,2)</f>
        <v>0</v>
      </c>
      <c r="BL111" s="16" t="s">
        <v>128</v>
      </c>
      <c r="BM111" s="196" t="s">
        <v>180</v>
      </c>
    </row>
    <row r="112" spans="1:47" s="2" customFormat="1" ht="19.5">
      <c r="A112" s="33"/>
      <c r="B112" s="34"/>
      <c r="C112" s="35"/>
      <c r="D112" s="198" t="s">
        <v>131</v>
      </c>
      <c r="E112" s="35"/>
      <c r="F112" s="199" t="s">
        <v>181</v>
      </c>
      <c r="G112" s="35"/>
      <c r="H112" s="35"/>
      <c r="I112" s="106"/>
      <c r="J112" s="35"/>
      <c r="K112" s="35"/>
      <c r="L112" s="38"/>
      <c r="M112" s="200"/>
      <c r="N112" s="201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131</v>
      </c>
      <c r="AU112" s="16" t="s">
        <v>129</v>
      </c>
    </row>
    <row r="113" spans="1:65" s="2" customFormat="1" ht="16.5" customHeight="1">
      <c r="A113" s="33"/>
      <c r="B113" s="34"/>
      <c r="C113" s="185" t="s">
        <v>182</v>
      </c>
      <c r="D113" s="185" t="s">
        <v>123</v>
      </c>
      <c r="E113" s="186" t="s">
        <v>183</v>
      </c>
      <c r="F113" s="187" t="s">
        <v>184</v>
      </c>
      <c r="G113" s="188" t="s">
        <v>126</v>
      </c>
      <c r="H113" s="189">
        <v>6</v>
      </c>
      <c r="I113" s="190"/>
      <c r="J113" s="191">
        <f>ROUND(I113*H113,2)</f>
        <v>0</v>
      </c>
      <c r="K113" s="187" t="s">
        <v>127</v>
      </c>
      <c r="L113" s="38"/>
      <c r="M113" s="192" t="s">
        <v>21</v>
      </c>
      <c r="N113" s="193" t="s">
        <v>48</v>
      </c>
      <c r="O113" s="63"/>
      <c r="P113" s="194">
        <f>O113*H113</f>
        <v>0</v>
      </c>
      <c r="Q113" s="194">
        <v>0</v>
      </c>
      <c r="R113" s="194">
        <f>Q113*H113</f>
        <v>0</v>
      </c>
      <c r="S113" s="194">
        <v>0.753</v>
      </c>
      <c r="T113" s="195">
        <f>S113*H113</f>
        <v>4.518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96" t="s">
        <v>128</v>
      </c>
      <c r="AT113" s="196" t="s">
        <v>123</v>
      </c>
      <c r="AU113" s="196" t="s">
        <v>129</v>
      </c>
      <c r="AY113" s="16" t="s">
        <v>119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16" t="s">
        <v>82</v>
      </c>
      <c r="BK113" s="197">
        <f>ROUND(I113*H113,2)</f>
        <v>0</v>
      </c>
      <c r="BL113" s="16" t="s">
        <v>128</v>
      </c>
      <c r="BM113" s="196" t="s">
        <v>185</v>
      </c>
    </row>
    <row r="114" spans="1:47" s="2" customFormat="1" ht="19.5">
      <c r="A114" s="33"/>
      <c r="B114" s="34"/>
      <c r="C114" s="35"/>
      <c r="D114" s="198" t="s">
        <v>131</v>
      </c>
      <c r="E114" s="35"/>
      <c r="F114" s="199" t="s">
        <v>186</v>
      </c>
      <c r="G114" s="35"/>
      <c r="H114" s="35"/>
      <c r="I114" s="106"/>
      <c r="J114" s="35"/>
      <c r="K114" s="35"/>
      <c r="L114" s="38"/>
      <c r="M114" s="200"/>
      <c r="N114" s="201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131</v>
      </c>
      <c r="AU114" s="16" t="s">
        <v>129</v>
      </c>
    </row>
    <row r="115" spans="1:65" s="2" customFormat="1" ht="16.5" customHeight="1">
      <c r="A115" s="33"/>
      <c r="B115" s="34"/>
      <c r="C115" s="185" t="s">
        <v>128</v>
      </c>
      <c r="D115" s="185" t="s">
        <v>123</v>
      </c>
      <c r="E115" s="186" t="s">
        <v>187</v>
      </c>
      <c r="F115" s="187" t="s">
        <v>188</v>
      </c>
      <c r="G115" s="188" t="s">
        <v>126</v>
      </c>
      <c r="H115" s="189">
        <v>39</v>
      </c>
      <c r="I115" s="190"/>
      <c r="J115" s="191">
        <f>ROUND(I115*H115,2)</f>
        <v>0</v>
      </c>
      <c r="K115" s="187" t="s">
        <v>127</v>
      </c>
      <c r="L115" s="38"/>
      <c r="M115" s="192" t="s">
        <v>21</v>
      </c>
      <c r="N115" s="193" t="s">
        <v>48</v>
      </c>
      <c r="O115" s="63"/>
      <c r="P115" s="194">
        <f>O115*H115</f>
        <v>0</v>
      </c>
      <c r="Q115" s="194">
        <v>0</v>
      </c>
      <c r="R115" s="194">
        <f>Q115*H115</f>
        <v>0</v>
      </c>
      <c r="S115" s="194">
        <v>0.205</v>
      </c>
      <c r="T115" s="195">
        <f>S115*H115</f>
        <v>7.994999999999999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96" t="s">
        <v>128</v>
      </c>
      <c r="AT115" s="196" t="s">
        <v>123</v>
      </c>
      <c r="AU115" s="196" t="s">
        <v>129</v>
      </c>
      <c r="AY115" s="16" t="s">
        <v>119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16" t="s">
        <v>82</v>
      </c>
      <c r="BK115" s="197">
        <f>ROUND(I115*H115,2)</f>
        <v>0</v>
      </c>
      <c r="BL115" s="16" t="s">
        <v>128</v>
      </c>
      <c r="BM115" s="196" t="s">
        <v>189</v>
      </c>
    </row>
    <row r="116" spans="1:47" s="2" customFormat="1" ht="19.5">
      <c r="A116" s="33"/>
      <c r="B116" s="34"/>
      <c r="C116" s="35"/>
      <c r="D116" s="198" t="s">
        <v>131</v>
      </c>
      <c r="E116" s="35"/>
      <c r="F116" s="199" t="s">
        <v>190</v>
      </c>
      <c r="G116" s="35"/>
      <c r="H116" s="35"/>
      <c r="I116" s="106"/>
      <c r="J116" s="35"/>
      <c r="K116" s="35"/>
      <c r="L116" s="38"/>
      <c r="M116" s="200"/>
      <c r="N116" s="201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131</v>
      </c>
      <c r="AU116" s="16" t="s">
        <v>129</v>
      </c>
    </row>
    <row r="117" spans="1:65" s="2" customFormat="1" ht="16.5" customHeight="1">
      <c r="A117" s="33"/>
      <c r="B117" s="34"/>
      <c r="C117" s="185" t="s">
        <v>191</v>
      </c>
      <c r="D117" s="185" t="s">
        <v>123</v>
      </c>
      <c r="E117" s="186" t="s">
        <v>192</v>
      </c>
      <c r="F117" s="187" t="s">
        <v>193</v>
      </c>
      <c r="G117" s="188" t="s">
        <v>194</v>
      </c>
      <c r="H117" s="189">
        <v>1</v>
      </c>
      <c r="I117" s="190"/>
      <c r="J117" s="191">
        <f>ROUND(I117*H117,2)</f>
        <v>0</v>
      </c>
      <c r="K117" s="187" t="s">
        <v>127</v>
      </c>
      <c r="L117" s="38"/>
      <c r="M117" s="192" t="s">
        <v>21</v>
      </c>
      <c r="N117" s="193" t="s">
        <v>48</v>
      </c>
      <c r="O117" s="63"/>
      <c r="P117" s="194">
        <f>O117*H117</f>
        <v>0</v>
      </c>
      <c r="Q117" s="194">
        <v>0</v>
      </c>
      <c r="R117" s="194">
        <f>Q117*H117</f>
        <v>0</v>
      </c>
      <c r="S117" s="194">
        <v>2.4</v>
      </c>
      <c r="T117" s="195">
        <f>S117*H117</f>
        <v>2.4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96" t="s">
        <v>128</v>
      </c>
      <c r="AT117" s="196" t="s">
        <v>123</v>
      </c>
      <c r="AU117" s="196" t="s">
        <v>129</v>
      </c>
      <c r="AY117" s="16" t="s">
        <v>119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16" t="s">
        <v>82</v>
      </c>
      <c r="BK117" s="197">
        <f>ROUND(I117*H117,2)</f>
        <v>0</v>
      </c>
      <c r="BL117" s="16" t="s">
        <v>128</v>
      </c>
      <c r="BM117" s="196" t="s">
        <v>195</v>
      </c>
    </row>
    <row r="118" spans="1:47" s="2" customFormat="1" ht="12">
      <c r="A118" s="33"/>
      <c r="B118" s="34"/>
      <c r="C118" s="35"/>
      <c r="D118" s="198" t="s">
        <v>131</v>
      </c>
      <c r="E118" s="35"/>
      <c r="F118" s="199" t="s">
        <v>196</v>
      </c>
      <c r="G118" s="35"/>
      <c r="H118" s="35"/>
      <c r="I118" s="106"/>
      <c r="J118" s="35"/>
      <c r="K118" s="35"/>
      <c r="L118" s="38"/>
      <c r="M118" s="200"/>
      <c r="N118" s="201"/>
      <c r="O118" s="63"/>
      <c r="P118" s="63"/>
      <c r="Q118" s="63"/>
      <c r="R118" s="63"/>
      <c r="S118" s="63"/>
      <c r="T118" s="64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131</v>
      </c>
      <c r="AU118" s="16" t="s">
        <v>129</v>
      </c>
    </row>
    <row r="119" spans="1:65" s="2" customFormat="1" ht="16.5" customHeight="1">
      <c r="A119" s="33"/>
      <c r="B119" s="34"/>
      <c r="C119" s="185" t="s">
        <v>197</v>
      </c>
      <c r="D119" s="185" t="s">
        <v>123</v>
      </c>
      <c r="E119" s="186" t="s">
        <v>198</v>
      </c>
      <c r="F119" s="187" t="s">
        <v>199</v>
      </c>
      <c r="G119" s="188" t="s">
        <v>200</v>
      </c>
      <c r="H119" s="189">
        <v>2</v>
      </c>
      <c r="I119" s="190"/>
      <c r="J119" s="191">
        <f>ROUND(I119*H119,2)</f>
        <v>0</v>
      </c>
      <c r="K119" s="187" t="s">
        <v>127</v>
      </c>
      <c r="L119" s="38"/>
      <c r="M119" s="192" t="s">
        <v>21</v>
      </c>
      <c r="N119" s="193" t="s">
        <v>48</v>
      </c>
      <c r="O119" s="63"/>
      <c r="P119" s="194">
        <f>O119*H119</f>
        <v>0</v>
      </c>
      <c r="Q119" s="194">
        <v>0.01281</v>
      </c>
      <c r="R119" s="194">
        <f>Q119*H119</f>
        <v>0.02562</v>
      </c>
      <c r="S119" s="194">
        <v>0</v>
      </c>
      <c r="T119" s="195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96" t="s">
        <v>128</v>
      </c>
      <c r="AT119" s="196" t="s">
        <v>123</v>
      </c>
      <c r="AU119" s="196" t="s">
        <v>129</v>
      </c>
      <c r="AY119" s="16" t="s">
        <v>119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16" t="s">
        <v>82</v>
      </c>
      <c r="BK119" s="197">
        <f>ROUND(I119*H119,2)</f>
        <v>0</v>
      </c>
      <c r="BL119" s="16" t="s">
        <v>128</v>
      </c>
      <c r="BM119" s="196" t="s">
        <v>201</v>
      </c>
    </row>
    <row r="120" spans="1:47" s="2" customFormat="1" ht="19.5">
      <c r="A120" s="33"/>
      <c r="B120" s="34"/>
      <c r="C120" s="35"/>
      <c r="D120" s="198" t="s">
        <v>131</v>
      </c>
      <c r="E120" s="35"/>
      <c r="F120" s="199" t="s">
        <v>202</v>
      </c>
      <c r="G120" s="35"/>
      <c r="H120" s="35"/>
      <c r="I120" s="106"/>
      <c r="J120" s="35"/>
      <c r="K120" s="35"/>
      <c r="L120" s="38"/>
      <c r="M120" s="200"/>
      <c r="N120" s="201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131</v>
      </c>
      <c r="AU120" s="16" t="s">
        <v>129</v>
      </c>
    </row>
    <row r="121" spans="1:65" s="2" customFormat="1" ht="16.5" customHeight="1">
      <c r="A121" s="33"/>
      <c r="B121" s="34"/>
      <c r="C121" s="185" t="s">
        <v>203</v>
      </c>
      <c r="D121" s="185" t="s">
        <v>123</v>
      </c>
      <c r="E121" s="186" t="s">
        <v>204</v>
      </c>
      <c r="F121" s="187" t="s">
        <v>205</v>
      </c>
      <c r="G121" s="188" t="s">
        <v>200</v>
      </c>
      <c r="H121" s="189">
        <v>2</v>
      </c>
      <c r="I121" s="190"/>
      <c r="J121" s="191">
        <f>ROUND(I121*H121,2)</f>
        <v>0</v>
      </c>
      <c r="K121" s="187" t="s">
        <v>127</v>
      </c>
      <c r="L121" s="38"/>
      <c r="M121" s="192" t="s">
        <v>21</v>
      </c>
      <c r="N121" s="193" t="s">
        <v>48</v>
      </c>
      <c r="O121" s="63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96" t="s">
        <v>128</v>
      </c>
      <c r="AT121" s="196" t="s">
        <v>123</v>
      </c>
      <c r="AU121" s="196" t="s">
        <v>129</v>
      </c>
      <c r="AY121" s="16" t="s">
        <v>119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6" t="s">
        <v>82</v>
      </c>
      <c r="BK121" s="197">
        <f>ROUND(I121*H121,2)</f>
        <v>0</v>
      </c>
      <c r="BL121" s="16" t="s">
        <v>128</v>
      </c>
      <c r="BM121" s="196" t="s">
        <v>206</v>
      </c>
    </row>
    <row r="122" spans="1:47" s="2" customFormat="1" ht="12">
      <c r="A122" s="33"/>
      <c r="B122" s="34"/>
      <c r="C122" s="35"/>
      <c r="D122" s="198" t="s">
        <v>131</v>
      </c>
      <c r="E122" s="35"/>
      <c r="F122" s="199" t="s">
        <v>207</v>
      </c>
      <c r="G122" s="35"/>
      <c r="H122" s="35"/>
      <c r="I122" s="106"/>
      <c r="J122" s="35"/>
      <c r="K122" s="35"/>
      <c r="L122" s="38"/>
      <c r="M122" s="200"/>
      <c r="N122" s="201"/>
      <c r="O122" s="63"/>
      <c r="P122" s="63"/>
      <c r="Q122" s="63"/>
      <c r="R122" s="63"/>
      <c r="S122" s="63"/>
      <c r="T122" s="64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131</v>
      </c>
      <c r="AU122" s="16" t="s">
        <v>129</v>
      </c>
    </row>
    <row r="123" spans="1:65" s="2" customFormat="1" ht="16.5" customHeight="1">
      <c r="A123" s="33"/>
      <c r="B123" s="34"/>
      <c r="C123" s="185" t="s">
        <v>208</v>
      </c>
      <c r="D123" s="185" t="s">
        <v>123</v>
      </c>
      <c r="E123" s="186" t="s">
        <v>209</v>
      </c>
      <c r="F123" s="187" t="s">
        <v>210</v>
      </c>
      <c r="G123" s="188" t="s">
        <v>200</v>
      </c>
      <c r="H123" s="189">
        <v>2</v>
      </c>
      <c r="I123" s="190"/>
      <c r="J123" s="191">
        <f>ROUND(I123*H123,2)</f>
        <v>0</v>
      </c>
      <c r="K123" s="187" t="s">
        <v>127</v>
      </c>
      <c r="L123" s="38"/>
      <c r="M123" s="192" t="s">
        <v>21</v>
      </c>
      <c r="N123" s="193" t="s">
        <v>48</v>
      </c>
      <c r="O123" s="63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6" t="s">
        <v>128</v>
      </c>
      <c r="AT123" s="196" t="s">
        <v>123</v>
      </c>
      <c r="AU123" s="196" t="s">
        <v>129</v>
      </c>
      <c r="AY123" s="16" t="s">
        <v>119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6" t="s">
        <v>82</v>
      </c>
      <c r="BK123" s="197">
        <f>ROUND(I123*H123,2)</f>
        <v>0</v>
      </c>
      <c r="BL123" s="16" t="s">
        <v>128</v>
      </c>
      <c r="BM123" s="196" t="s">
        <v>211</v>
      </c>
    </row>
    <row r="124" spans="1:47" s="2" customFormat="1" ht="12">
      <c r="A124" s="33"/>
      <c r="B124" s="34"/>
      <c r="C124" s="35"/>
      <c r="D124" s="198" t="s">
        <v>131</v>
      </c>
      <c r="E124" s="35"/>
      <c r="F124" s="199" t="s">
        <v>212</v>
      </c>
      <c r="G124" s="35"/>
      <c r="H124" s="35"/>
      <c r="I124" s="106"/>
      <c r="J124" s="35"/>
      <c r="K124" s="35"/>
      <c r="L124" s="38"/>
      <c r="M124" s="200"/>
      <c r="N124" s="201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131</v>
      </c>
      <c r="AU124" s="16" t="s">
        <v>129</v>
      </c>
    </row>
    <row r="125" spans="1:65" s="2" customFormat="1" ht="16.5" customHeight="1">
      <c r="A125" s="33"/>
      <c r="B125" s="34"/>
      <c r="C125" s="185" t="s">
        <v>213</v>
      </c>
      <c r="D125" s="185" t="s">
        <v>123</v>
      </c>
      <c r="E125" s="186" t="s">
        <v>214</v>
      </c>
      <c r="F125" s="187" t="s">
        <v>215</v>
      </c>
      <c r="G125" s="188" t="s">
        <v>200</v>
      </c>
      <c r="H125" s="189">
        <v>2</v>
      </c>
      <c r="I125" s="190"/>
      <c r="J125" s="191">
        <f>ROUND(I125*H125,2)</f>
        <v>0</v>
      </c>
      <c r="K125" s="187" t="s">
        <v>127</v>
      </c>
      <c r="L125" s="38"/>
      <c r="M125" s="192" t="s">
        <v>21</v>
      </c>
      <c r="N125" s="193" t="s">
        <v>48</v>
      </c>
      <c r="O125" s="63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6" t="s">
        <v>128</v>
      </c>
      <c r="AT125" s="196" t="s">
        <v>123</v>
      </c>
      <c r="AU125" s="196" t="s">
        <v>129</v>
      </c>
      <c r="AY125" s="16" t="s">
        <v>119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6" t="s">
        <v>82</v>
      </c>
      <c r="BK125" s="197">
        <f>ROUND(I125*H125,2)</f>
        <v>0</v>
      </c>
      <c r="BL125" s="16" t="s">
        <v>128</v>
      </c>
      <c r="BM125" s="196" t="s">
        <v>216</v>
      </c>
    </row>
    <row r="126" spans="1:47" s="2" customFormat="1" ht="19.5">
      <c r="A126" s="33"/>
      <c r="B126" s="34"/>
      <c r="C126" s="35"/>
      <c r="D126" s="198" t="s">
        <v>131</v>
      </c>
      <c r="E126" s="35"/>
      <c r="F126" s="199" t="s">
        <v>217</v>
      </c>
      <c r="G126" s="35"/>
      <c r="H126" s="35"/>
      <c r="I126" s="106"/>
      <c r="J126" s="35"/>
      <c r="K126" s="35"/>
      <c r="L126" s="38"/>
      <c r="M126" s="200"/>
      <c r="N126" s="201"/>
      <c r="O126" s="63"/>
      <c r="P126" s="63"/>
      <c r="Q126" s="63"/>
      <c r="R126" s="63"/>
      <c r="S126" s="63"/>
      <c r="T126" s="64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131</v>
      </c>
      <c r="AU126" s="16" t="s">
        <v>129</v>
      </c>
    </row>
    <row r="127" spans="1:65" s="2" customFormat="1" ht="16.5" customHeight="1">
      <c r="A127" s="33"/>
      <c r="B127" s="34"/>
      <c r="C127" s="185" t="s">
        <v>218</v>
      </c>
      <c r="D127" s="185" t="s">
        <v>123</v>
      </c>
      <c r="E127" s="186" t="s">
        <v>219</v>
      </c>
      <c r="F127" s="187" t="s">
        <v>220</v>
      </c>
      <c r="G127" s="188" t="s">
        <v>200</v>
      </c>
      <c r="H127" s="189">
        <v>2</v>
      </c>
      <c r="I127" s="190"/>
      <c r="J127" s="191">
        <f>ROUND(I127*H127,2)</f>
        <v>0</v>
      </c>
      <c r="K127" s="187" t="s">
        <v>127</v>
      </c>
      <c r="L127" s="38"/>
      <c r="M127" s="192" t="s">
        <v>21</v>
      </c>
      <c r="N127" s="193" t="s">
        <v>48</v>
      </c>
      <c r="O127" s="63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6" t="s">
        <v>128</v>
      </c>
      <c r="AT127" s="196" t="s">
        <v>123</v>
      </c>
      <c r="AU127" s="196" t="s">
        <v>129</v>
      </c>
      <c r="AY127" s="16" t="s">
        <v>119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6" t="s">
        <v>82</v>
      </c>
      <c r="BK127" s="197">
        <f>ROUND(I127*H127,2)</f>
        <v>0</v>
      </c>
      <c r="BL127" s="16" t="s">
        <v>128</v>
      </c>
      <c r="BM127" s="196" t="s">
        <v>221</v>
      </c>
    </row>
    <row r="128" spans="1:47" s="2" customFormat="1" ht="19.5">
      <c r="A128" s="33"/>
      <c r="B128" s="34"/>
      <c r="C128" s="35"/>
      <c r="D128" s="198" t="s">
        <v>131</v>
      </c>
      <c r="E128" s="35"/>
      <c r="F128" s="199" t="s">
        <v>222</v>
      </c>
      <c r="G128" s="35"/>
      <c r="H128" s="35"/>
      <c r="I128" s="106"/>
      <c r="J128" s="35"/>
      <c r="K128" s="35"/>
      <c r="L128" s="38"/>
      <c r="M128" s="200"/>
      <c r="N128" s="201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131</v>
      </c>
      <c r="AU128" s="16" t="s">
        <v>129</v>
      </c>
    </row>
    <row r="129" spans="1:65" s="2" customFormat="1" ht="16.5" customHeight="1">
      <c r="A129" s="33"/>
      <c r="B129" s="34"/>
      <c r="C129" s="185" t="s">
        <v>223</v>
      </c>
      <c r="D129" s="185" t="s">
        <v>123</v>
      </c>
      <c r="E129" s="186" t="s">
        <v>224</v>
      </c>
      <c r="F129" s="187" t="s">
        <v>225</v>
      </c>
      <c r="G129" s="188" t="s">
        <v>200</v>
      </c>
      <c r="H129" s="189">
        <v>2</v>
      </c>
      <c r="I129" s="190"/>
      <c r="J129" s="191">
        <f>ROUND(I129*H129,2)</f>
        <v>0</v>
      </c>
      <c r="K129" s="187" t="s">
        <v>127</v>
      </c>
      <c r="L129" s="38"/>
      <c r="M129" s="192" t="s">
        <v>21</v>
      </c>
      <c r="N129" s="193" t="s">
        <v>48</v>
      </c>
      <c r="O129" s="63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6" t="s">
        <v>128</v>
      </c>
      <c r="AT129" s="196" t="s">
        <v>123</v>
      </c>
      <c r="AU129" s="196" t="s">
        <v>129</v>
      </c>
      <c r="AY129" s="16" t="s">
        <v>119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6" t="s">
        <v>82</v>
      </c>
      <c r="BK129" s="197">
        <f>ROUND(I129*H129,2)</f>
        <v>0</v>
      </c>
      <c r="BL129" s="16" t="s">
        <v>128</v>
      </c>
      <c r="BM129" s="196" t="s">
        <v>226</v>
      </c>
    </row>
    <row r="130" spans="1:47" s="2" customFormat="1" ht="19.5">
      <c r="A130" s="33"/>
      <c r="B130" s="34"/>
      <c r="C130" s="35"/>
      <c r="D130" s="198" t="s">
        <v>131</v>
      </c>
      <c r="E130" s="35"/>
      <c r="F130" s="199" t="s">
        <v>227</v>
      </c>
      <c r="G130" s="35"/>
      <c r="H130" s="35"/>
      <c r="I130" s="106"/>
      <c r="J130" s="35"/>
      <c r="K130" s="35"/>
      <c r="L130" s="38"/>
      <c r="M130" s="200"/>
      <c r="N130" s="201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131</v>
      </c>
      <c r="AU130" s="16" t="s">
        <v>129</v>
      </c>
    </row>
    <row r="131" spans="1:65" s="2" customFormat="1" ht="16.5" customHeight="1">
      <c r="A131" s="33"/>
      <c r="B131" s="34"/>
      <c r="C131" s="185" t="s">
        <v>228</v>
      </c>
      <c r="D131" s="185" t="s">
        <v>123</v>
      </c>
      <c r="E131" s="186" t="s">
        <v>229</v>
      </c>
      <c r="F131" s="187" t="s">
        <v>230</v>
      </c>
      <c r="G131" s="188" t="s">
        <v>200</v>
      </c>
      <c r="H131" s="189">
        <v>1</v>
      </c>
      <c r="I131" s="190"/>
      <c r="J131" s="191">
        <f>ROUND(I131*H131,2)</f>
        <v>0</v>
      </c>
      <c r="K131" s="187" t="s">
        <v>21</v>
      </c>
      <c r="L131" s="38"/>
      <c r="M131" s="192" t="s">
        <v>21</v>
      </c>
      <c r="N131" s="193" t="s">
        <v>48</v>
      </c>
      <c r="O131" s="63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6" t="s">
        <v>128</v>
      </c>
      <c r="AT131" s="196" t="s">
        <v>123</v>
      </c>
      <c r="AU131" s="196" t="s">
        <v>129</v>
      </c>
      <c r="AY131" s="16" t="s">
        <v>119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6" t="s">
        <v>82</v>
      </c>
      <c r="BK131" s="197">
        <f>ROUND(I131*H131,2)</f>
        <v>0</v>
      </c>
      <c r="BL131" s="16" t="s">
        <v>128</v>
      </c>
      <c r="BM131" s="196" t="s">
        <v>231</v>
      </c>
    </row>
    <row r="132" spans="1:47" s="2" customFormat="1" ht="12">
      <c r="A132" s="33"/>
      <c r="B132" s="34"/>
      <c r="C132" s="35"/>
      <c r="D132" s="198" t="s">
        <v>131</v>
      </c>
      <c r="E132" s="35"/>
      <c r="F132" s="199" t="s">
        <v>230</v>
      </c>
      <c r="G132" s="35"/>
      <c r="H132" s="35"/>
      <c r="I132" s="106"/>
      <c r="J132" s="35"/>
      <c r="K132" s="35"/>
      <c r="L132" s="38"/>
      <c r="M132" s="200"/>
      <c r="N132" s="201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131</v>
      </c>
      <c r="AU132" s="16" t="s">
        <v>129</v>
      </c>
    </row>
    <row r="133" spans="1:65" s="2" customFormat="1" ht="16.5" customHeight="1">
      <c r="A133" s="33"/>
      <c r="B133" s="34"/>
      <c r="C133" s="185" t="s">
        <v>232</v>
      </c>
      <c r="D133" s="185" t="s">
        <v>123</v>
      </c>
      <c r="E133" s="186" t="s">
        <v>233</v>
      </c>
      <c r="F133" s="187" t="s">
        <v>234</v>
      </c>
      <c r="G133" s="188" t="s">
        <v>200</v>
      </c>
      <c r="H133" s="189">
        <v>1</v>
      </c>
      <c r="I133" s="190"/>
      <c r="J133" s="191">
        <f>ROUND(I133*H133,2)</f>
        <v>0</v>
      </c>
      <c r="K133" s="187" t="s">
        <v>21</v>
      </c>
      <c r="L133" s="38"/>
      <c r="M133" s="192" t="s">
        <v>21</v>
      </c>
      <c r="N133" s="193" t="s">
        <v>48</v>
      </c>
      <c r="O133" s="63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6" t="s">
        <v>128</v>
      </c>
      <c r="AT133" s="196" t="s">
        <v>123</v>
      </c>
      <c r="AU133" s="196" t="s">
        <v>129</v>
      </c>
      <c r="AY133" s="16" t="s">
        <v>119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6" t="s">
        <v>82</v>
      </c>
      <c r="BK133" s="197">
        <f>ROUND(I133*H133,2)</f>
        <v>0</v>
      </c>
      <c r="BL133" s="16" t="s">
        <v>128</v>
      </c>
      <c r="BM133" s="196" t="s">
        <v>235</v>
      </c>
    </row>
    <row r="134" spans="1:47" s="2" customFormat="1" ht="12">
      <c r="A134" s="33"/>
      <c r="B134" s="34"/>
      <c r="C134" s="35"/>
      <c r="D134" s="198" t="s">
        <v>131</v>
      </c>
      <c r="E134" s="35"/>
      <c r="F134" s="199" t="s">
        <v>234</v>
      </c>
      <c r="G134" s="35"/>
      <c r="H134" s="35"/>
      <c r="I134" s="106"/>
      <c r="J134" s="35"/>
      <c r="K134" s="35"/>
      <c r="L134" s="38"/>
      <c r="M134" s="200"/>
      <c r="N134" s="201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131</v>
      </c>
      <c r="AU134" s="16" t="s">
        <v>129</v>
      </c>
    </row>
    <row r="135" spans="1:65" s="2" customFormat="1" ht="16.5" customHeight="1">
      <c r="A135" s="33"/>
      <c r="B135" s="34"/>
      <c r="C135" s="185" t="s">
        <v>236</v>
      </c>
      <c r="D135" s="185" t="s">
        <v>123</v>
      </c>
      <c r="E135" s="186" t="s">
        <v>237</v>
      </c>
      <c r="F135" s="187" t="s">
        <v>238</v>
      </c>
      <c r="G135" s="188" t="s">
        <v>239</v>
      </c>
      <c r="H135" s="189">
        <v>67.533</v>
      </c>
      <c r="I135" s="190"/>
      <c r="J135" s="191">
        <f>ROUND(I135*H135,2)</f>
        <v>0</v>
      </c>
      <c r="K135" s="187" t="s">
        <v>127</v>
      </c>
      <c r="L135" s="38"/>
      <c r="M135" s="192" t="s">
        <v>21</v>
      </c>
      <c r="N135" s="193" t="s">
        <v>48</v>
      </c>
      <c r="O135" s="63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6" t="s">
        <v>128</v>
      </c>
      <c r="AT135" s="196" t="s">
        <v>123</v>
      </c>
      <c r="AU135" s="196" t="s">
        <v>129</v>
      </c>
      <c r="AY135" s="16" t="s">
        <v>119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6" t="s">
        <v>82</v>
      </c>
      <c r="BK135" s="197">
        <f>ROUND(I135*H135,2)</f>
        <v>0</v>
      </c>
      <c r="BL135" s="16" t="s">
        <v>128</v>
      </c>
      <c r="BM135" s="196" t="s">
        <v>240</v>
      </c>
    </row>
    <row r="136" spans="1:47" s="2" customFormat="1" ht="12">
      <c r="A136" s="33"/>
      <c r="B136" s="34"/>
      <c r="C136" s="35"/>
      <c r="D136" s="198" t="s">
        <v>131</v>
      </c>
      <c r="E136" s="35"/>
      <c r="F136" s="199" t="s">
        <v>241</v>
      </c>
      <c r="G136" s="35"/>
      <c r="H136" s="35"/>
      <c r="I136" s="106"/>
      <c r="J136" s="35"/>
      <c r="K136" s="35"/>
      <c r="L136" s="38"/>
      <c r="M136" s="200"/>
      <c r="N136" s="201"/>
      <c r="O136" s="63"/>
      <c r="P136" s="63"/>
      <c r="Q136" s="63"/>
      <c r="R136" s="63"/>
      <c r="S136" s="63"/>
      <c r="T136" s="64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131</v>
      </c>
      <c r="AU136" s="16" t="s">
        <v>129</v>
      </c>
    </row>
    <row r="137" spans="1:65" s="2" customFormat="1" ht="16.5" customHeight="1">
      <c r="A137" s="33"/>
      <c r="B137" s="34"/>
      <c r="C137" s="185" t="s">
        <v>242</v>
      </c>
      <c r="D137" s="185" t="s">
        <v>123</v>
      </c>
      <c r="E137" s="186" t="s">
        <v>243</v>
      </c>
      <c r="F137" s="187" t="s">
        <v>244</v>
      </c>
      <c r="G137" s="188" t="s">
        <v>239</v>
      </c>
      <c r="H137" s="189">
        <v>607.797</v>
      </c>
      <c r="I137" s="190"/>
      <c r="J137" s="191">
        <f>ROUND(I137*H137,2)</f>
        <v>0</v>
      </c>
      <c r="K137" s="187" t="s">
        <v>127</v>
      </c>
      <c r="L137" s="38"/>
      <c r="M137" s="192" t="s">
        <v>21</v>
      </c>
      <c r="N137" s="193" t="s">
        <v>48</v>
      </c>
      <c r="O137" s="63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6" t="s">
        <v>128</v>
      </c>
      <c r="AT137" s="196" t="s">
        <v>123</v>
      </c>
      <c r="AU137" s="196" t="s">
        <v>129</v>
      </c>
      <c r="AY137" s="16" t="s">
        <v>119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6" t="s">
        <v>82</v>
      </c>
      <c r="BK137" s="197">
        <f>ROUND(I137*H137,2)</f>
        <v>0</v>
      </c>
      <c r="BL137" s="16" t="s">
        <v>128</v>
      </c>
      <c r="BM137" s="196" t="s">
        <v>245</v>
      </c>
    </row>
    <row r="138" spans="1:47" s="2" customFormat="1" ht="12">
      <c r="A138" s="33"/>
      <c r="B138" s="34"/>
      <c r="C138" s="35"/>
      <c r="D138" s="198" t="s">
        <v>131</v>
      </c>
      <c r="E138" s="35"/>
      <c r="F138" s="199" t="s">
        <v>246</v>
      </c>
      <c r="G138" s="35"/>
      <c r="H138" s="35"/>
      <c r="I138" s="106"/>
      <c r="J138" s="35"/>
      <c r="K138" s="35"/>
      <c r="L138" s="38"/>
      <c r="M138" s="200"/>
      <c r="N138" s="201"/>
      <c r="O138" s="63"/>
      <c r="P138" s="63"/>
      <c r="Q138" s="63"/>
      <c r="R138" s="63"/>
      <c r="S138" s="63"/>
      <c r="T138" s="6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131</v>
      </c>
      <c r="AU138" s="16" t="s">
        <v>129</v>
      </c>
    </row>
    <row r="139" spans="2:51" s="13" customFormat="1" ht="12">
      <c r="B139" s="203"/>
      <c r="C139" s="204"/>
      <c r="D139" s="198" t="s">
        <v>145</v>
      </c>
      <c r="E139" s="205" t="s">
        <v>21</v>
      </c>
      <c r="F139" s="206" t="s">
        <v>247</v>
      </c>
      <c r="G139" s="204"/>
      <c r="H139" s="207">
        <v>607.797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145</v>
      </c>
      <c r="AU139" s="213" t="s">
        <v>129</v>
      </c>
      <c r="AV139" s="13" t="s">
        <v>88</v>
      </c>
      <c r="AW139" s="13" t="s">
        <v>36</v>
      </c>
      <c r="AX139" s="13" t="s">
        <v>82</v>
      </c>
      <c r="AY139" s="213" t="s">
        <v>119</v>
      </c>
    </row>
    <row r="140" spans="1:65" s="2" customFormat="1" ht="16.5" customHeight="1">
      <c r="A140" s="33"/>
      <c r="B140" s="34"/>
      <c r="C140" s="185" t="s">
        <v>248</v>
      </c>
      <c r="D140" s="185" t="s">
        <v>123</v>
      </c>
      <c r="E140" s="186" t="s">
        <v>249</v>
      </c>
      <c r="F140" s="187" t="s">
        <v>250</v>
      </c>
      <c r="G140" s="188" t="s">
        <v>239</v>
      </c>
      <c r="H140" s="189">
        <v>15.62</v>
      </c>
      <c r="I140" s="190"/>
      <c r="J140" s="191">
        <f>ROUND(I140*H140,2)</f>
        <v>0</v>
      </c>
      <c r="K140" s="187" t="s">
        <v>127</v>
      </c>
      <c r="L140" s="38"/>
      <c r="M140" s="192" t="s">
        <v>21</v>
      </c>
      <c r="N140" s="193" t="s">
        <v>48</v>
      </c>
      <c r="O140" s="63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6" t="s">
        <v>128</v>
      </c>
      <c r="AT140" s="196" t="s">
        <v>123</v>
      </c>
      <c r="AU140" s="196" t="s">
        <v>129</v>
      </c>
      <c r="AY140" s="16" t="s">
        <v>119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6" t="s">
        <v>82</v>
      </c>
      <c r="BK140" s="197">
        <f>ROUND(I140*H140,2)</f>
        <v>0</v>
      </c>
      <c r="BL140" s="16" t="s">
        <v>128</v>
      </c>
      <c r="BM140" s="196" t="s">
        <v>251</v>
      </c>
    </row>
    <row r="141" spans="1:47" s="2" customFormat="1" ht="19.5">
      <c r="A141" s="33"/>
      <c r="B141" s="34"/>
      <c r="C141" s="35"/>
      <c r="D141" s="198" t="s">
        <v>131</v>
      </c>
      <c r="E141" s="35"/>
      <c r="F141" s="199" t="s">
        <v>252</v>
      </c>
      <c r="G141" s="35"/>
      <c r="H141" s="35"/>
      <c r="I141" s="106"/>
      <c r="J141" s="35"/>
      <c r="K141" s="35"/>
      <c r="L141" s="38"/>
      <c r="M141" s="200"/>
      <c r="N141" s="201"/>
      <c r="O141" s="63"/>
      <c r="P141" s="63"/>
      <c r="Q141" s="63"/>
      <c r="R141" s="63"/>
      <c r="S141" s="63"/>
      <c r="T141" s="64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131</v>
      </c>
      <c r="AU141" s="16" t="s">
        <v>129</v>
      </c>
    </row>
    <row r="142" spans="1:65" s="2" customFormat="1" ht="16.5" customHeight="1">
      <c r="A142" s="33"/>
      <c r="B142" s="34"/>
      <c r="C142" s="185" t="s">
        <v>253</v>
      </c>
      <c r="D142" s="185" t="s">
        <v>123</v>
      </c>
      <c r="E142" s="186" t="s">
        <v>254</v>
      </c>
      <c r="F142" s="187" t="s">
        <v>255</v>
      </c>
      <c r="G142" s="188" t="s">
        <v>239</v>
      </c>
      <c r="H142" s="189">
        <v>34.723</v>
      </c>
      <c r="I142" s="190"/>
      <c r="J142" s="191">
        <f>ROUND(I142*H142,2)</f>
        <v>0</v>
      </c>
      <c r="K142" s="187" t="s">
        <v>127</v>
      </c>
      <c r="L142" s="38"/>
      <c r="M142" s="192" t="s">
        <v>21</v>
      </c>
      <c r="N142" s="193" t="s">
        <v>48</v>
      </c>
      <c r="O142" s="63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6" t="s">
        <v>128</v>
      </c>
      <c r="AT142" s="196" t="s">
        <v>123</v>
      </c>
      <c r="AU142" s="196" t="s">
        <v>129</v>
      </c>
      <c r="AY142" s="16" t="s">
        <v>119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6" t="s">
        <v>82</v>
      </c>
      <c r="BK142" s="197">
        <f>ROUND(I142*H142,2)</f>
        <v>0</v>
      </c>
      <c r="BL142" s="16" t="s">
        <v>128</v>
      </c>
      <c r="BM142" s="196" t="s">
        <v>256</v>
      </c>
    </row>
    <row r="143" spans="1:47" s="2" customFormat="1" ht="12">
      <c r="A143" s="33"/>
      <c r="B143" s="34"/>
      <c r="C143" s="35"/>
      <c r="D143" s="198" t="s">
        <v>131</v>
      </c>
      <c r="E143" s="35"/>
      <c r="F143" s="199" t="s">
        <v>257</v>
      </c>
      <c r="G143" s="35"/>
      <c r="H143" s="35"/>
      <c r="I143" s="106"/>
      <c r="J143" s="35"/>
      <c r="K143" s="35"/>
      <c r="L143" s="38"/>
      <c r="M143" s="200"/>
      <c r="N143" s="201"/>
      <c r="O143" s="63"/>
      <c r="P143" s="63"/>
      <c r="Q143" s="63"/>
      <c r="R143" s="63"/>
      <c r="S143" s="63"/>
      <c r="T143" s="64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131</v>
      </c>
      <c r="AU143" s="16" t="s">
        <v>129</v>
      </c>
    </row>
    <row r="144" spans="1:65" s="2" customFormat="1" ht="16.5" customHeight="1">
      <c r="A144" s="33"/>
      <c r="B144" s="34"/>
      <c r="C144" s="185" t="s">
        <v>258</v>
      </c>
      <c r="D144" s="185" t="s">
        <v>123</v>
      </c>
      <c r="E144" s="186" t="s">
        <v>259</v>
      </c>
      <c r="F144" s="187" t="s">
        <v>260</v>
      </c>
      <c r="G144" s="188" t="s">
        <v>239</v>
      </c>
      <c r="H144" s="189">
        <v>2.4</v>
      </c>
      <c r="I144" s="190"/>
      <c r="J144" s="191">
        <f>ROUND(I144*H144,2)</f>
        <v>0</v>
      </c>
      <c r="K144" s="187" t="s">
        <v>127</v>
      </c>
      <c r="L144" s="38"/>
      <c r="M144" s="192" t="s">
        <v>21</v>
      </c>
      <c r="N144" s="193" t="s">
        <v>48</v>
      </c>
      <c r="O144" s="63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6" t="s">
        <v>128</v>
      </c>
      <c r="AT144" s="196" t="s">
        <v>123</v>
      </c>
      <c r="AU144" s="196" t="s">
        <v>129</v>
      </c>
      <c r="AY144" s="16" t="s">
        <v>119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6" t="s">
        <v>82</v>
      </c>
      <c r="BK144" s="197">
        <f>ROUND(I144*H144,2)</f>
        <v>0</v>
      </c>
      <c r="BL144" s="16" t="s">
        <v>128</v>
      </c>
      <c r="BM144" s="196" t="s">
        <v>261</v>
      </c>
    </row>
    <row r="145" spans="1:47" s="2" customFormat="1" ht="19.5">
      <c r="A145" s="33"/>
      <c r="B145" s="34"/>
      <c r="C145" s="35"/>
      <c r="D145" s="198" t="s">
        <v>131</v>
      </c>
      <c r="E145" s="35"/>
      <c r="F145" s="199" t="s">
        <v>262</v>
      </c>
      <c r="G145" s="35"/>
      <c r="H145" s="35"/>
      <c r="I145" s="106"/>
      <c r="J145" s="35"/>
      <c r="K145" s="35"/>
      <c r="L145" s="38"/>
      <c r="M145" s="200"/>
      <c r="N145" s="201"/>
      <c r="O145" s="63"/>
      <c r="P145" s="63"/>
      <c r="Q145" s="63"/>
      <c r="R145" s="63"/>
      <c r="S145" s="63"/>
      <c r="T145" s="64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131</v>
      </c>
      <c r="AU145" s="16" t="s">
        <v>129</v>
      </c>
    </row>
    <row r="146" spans="1:65" s="2" customFormat="1" ht="16.5" customHeight="1">
      <c r="A146" s="33"/>
      <c r="B146" s="34"/>
      <c r="C146" s="185" t="s">
        <v>263</v>
      </c>
      <c r="D146" s="185" t="s">
        <v>123</v>
      </c>
      <c r="E146" s="186" t="s">
        <v>264</v>
      </c>
      <c r="F146" s="187" t="s">
        <v>265</v>
      </c>
      <c r="G146" s="188" t="s">
        <v>239</v>
      </c>
      <c r="H146" s="189">
        <v>14.79</v>
      </c>
      <c r="I146" s="190"/>
      <c r="J146" s="191">
        <f>ROUND(I146*H146,2)</f>
        <v>0</v>
      </c>
      <c r="K146" s="187" t="s">
        <v>127</v>
      </c>
      <c r="L146" s="38"/>
      <c r="M146" s="192" t="s">
        <v>21</v>
      </c>
      <c r="N146" s="193" t="s">
        <v>48</v>
      </c>
      <c r="O146" s="63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6" t="s">
        <v>128</v>
      </c>
      <c r="AT146" s="196" t="s">
        <v>123</v>
      </c>
      <c r="AU146" s="196" t="s">
        <v>129</v>
      </c>
      <c r="AY146" s="16" t="s">
        <v>119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6" t="s">
        <v>82</v>
      </c>
      <c r="BK146" s="197">
        <f>ROUND(I146*H146,2)</f>
        <v>0</v>
      </c>
      <c r="BL146" s="16" t="s">
        <v>128</v>
      </c>
      <c r="BM146" s="196" t="s">
        <v>266</v>
      </c>
    </row>
    <row r="147" spans="1:47" s="2" customFormat="1" ht="12">
      <c r="A147" s="33"/>
      <c r="B147" s="34"/>
      <c r="C147" s="35"/>
      <c r="D147" s="198" t="s">
        <v>131</v>
      </c>
      <c r="E147" s="35"/>
      <c r="F147" s="199" t="s">
        <v>267</v>
      </c>
      <c r="G147" s="35"/>
      <c r="H147" s="35"/>
      <c r="I147" s="106"/>
      <c r="J147" s="35"/>
      <c r="K147" s="35"/>
      <c r="L147" s="38"/>
      <c r="M147" s="200"/>
      <c r="N147" s="201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131</v>
      </c>
      <c r="AU147" s="16" t="s">
        <v>129</v>
      </c>
    </row>
    <row r="148" spans="2:63" s="12" customFormat="1" ht="20.85" customHeight="1">
      <c r="B148" s="169"/>
      <c r="C148" s="170"/>
      <c r="D148" s="171" t="s">
        <v>76</v>
      </c>
      <c r="E148" s="183" t="s">
        <v>268</v>
      </c>
      <c r="F148" s="183" t="s">
        <v>269</v>
      </c>
      <c r="G148" s="170"/>
      <c r="H148" s="170"/>
      <c r="I148" s="173"/>
      <c r="J148" s="184">
        <f>BK148</f>
        <v>0</v>
      </c>
      <c r="K148" s="170"/>
      <c r="L148" s="175"/>
      <c r="M148" s="176"/>
      <c r="N148" s="177"/>
      <c r="O148" s="177"/>
      <c r="P148" s="178">
        <f>SUM(P149:P194)</f>
        <v>0</v>
      </c>
      <c r="Q148" s="177"/>
      <c r="R148" s="178">
        <f>SUM(R149:R194)</f>
        <v>2.887056</v>
      </c>
      <c r="S148" s="177"/>
      <c r="T148" s="179">
        <f>SUM(T149:T194)</f>
        <v>0</v>
      </c>
      <c r="AR148" s="180" t="s">
        <v>82</v>
      </c>
      <c r="AT148" s="181" t="s">
        <v>76</v>
      </c>
      <c r="AU148" s="181" t="s">
        <v>88</v>
      </c>
      <c r="AY148" s="180" t="s">
        <v>119</v>
      </c>
      <c r="BK148" s="182">
        <f>SUM(BK149:BK194)</f>
        <v>0</v>
      </c>
    </row>
    <row r="149" spans="1:65" s="2" customFormat="1" ht="16.5" customHeight="1">
      <c r="A149" s="33"/>
      <c r="B149" s="34"/>
      <c r="C149" s="185" t="s">
        <v>121</v>
      </c>
      <c r="D149" s="185" t="s">
        <v>123</v>
      </c>
      <c r="E149" s="186" t="s">
        <v>270</v>
      </c>
      <c r="F149" s="187" t="s">
        <v>271</v>
      </c>
      <c r="G149" s="188" t="s">
        <v>140</v>
      </c>
      <c r="H149" s="189">
        <v>123</v>
      </c>
      <c r="I149" s="190"/>
      <c r="J149" s="191">
        <f>ROUND(I149*H149,2)</f>
        <v>0</v>
      </c>
      <c r="K149" s="187" t="s">
        <v>127</v>
      </c>
      <c r="L149" s="38"/>
      <c r="M149" s="192" t="s">
        <v>21</v>
      </c>
      <c r="N149" s="193" t="s">
        <v>48</v>
      </c>
      <c r="O149" s="63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6" t="s">
        <v>128</v>
      </c>
      <c r="AT149" s="196" t="s">
        <v>123</v>
      </c>
      <c r="AU149" s="196" t="s">
        <v>129</v>
      </c>
      <c r="AY149" s="16" t="s">
        <v>119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6" t="s">
        <v>82</v>
      </c>
      <c r="BK149" s="197">
        <f>ROUND(I149*H149,2)</f>
        <v>0</v>
      </c>
      <c r="BL149" s="16" t="s">
        <v>128</v>
      </c>
      <c r="BM149" s="196" t="s">
        <v>272</v>
      </c>
    </row>
    <row r="150" spans="1:47" s="2" customFormat="1" ht="12">
      <c r="A150" s="33"/>
      <c r="B150" s="34"/>
      <c r="C150" s="35"/>
      <c r="D150" s="198" t="s">
        <v>131</v>
      </c>
      <c r="E150" s="35"/>
      <c r="F150" s="199" t="s">
        <v>273</v>
      </c>
      <c r="G150" s="35"/>
      <c r="H150" s="35"/>
      <c r="I150" s="106"/>
      <c r="J150" s="35"/>
      <c r="K150" s="35"/>
      <c r="L150" s="38"/>
      <c r="M150" s="200"/>
      <c r="N150" s="201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131</v>
      </c>
      <c r="AU150" s="16" t="s">
        <v>129</v>
      </c>
    </row>
    <row r="151" spans="1:65" s="2" customFormat="1" ht="16.5" customHeight="1">
      <c r="A151" s="33"/>
      <c r="B151" s="34"/>
      <c r="C151" s="185" t="s">
        <v>268</v>
      </c>
      <c r="D151" s="185" t="s">
        <v>123</v>
      </c>
      <c r="E151" s="186" t="s">
        <v>274</v>
      </c>
      <c r="F151" s="187" t="s">
        <v>275</v>
      </c>
      <c r="G151" s="188" t="s">
        <v>194</v>
      </c>
      <c r="H151" s="189">
        <v>7.97</v>
      </c>
      <c r="I151" s="190"/>
      <c r="J151" s="191">
        <f>ROUND(I151*H151,2)</f>
        <v>0</v>
      </c>
      <c r="K151" s="187" t="s">
        <v>127</v>
      </c>
      <c r="L151" s="38"/>
      <c r="M151" s="192" t="s">
        <v>21</v>
      </c>
      <c r="N151" s="193" t="s">
        <v>48</v>
      </c>
      <c r="O151" s="63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6" t="s">
        <v>128</v>
      </c>
      <c r="AT151" s="196" t="s">
        <v>123</v>
      </c>
      <c r="AU151" s="196" t="s">
        <v>129</v>
      </c>
      <c r="AY151" s="16" t="s">
        <v>119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6" t="s">
        <v>82</v>
      </c>
      <c r="BK151" s="197">
        <f>ROUND(I151*H151,2)</f>
        <v>0</v>
      </c>
      <c r="BL151" s="16" t="s">
        <v>128</v>
      </c>
      <c r="BM151" s="196" t="s">
        <v>276</v>
      </c>
    </row>
    <row r="152" spans="1:47" s="2" customFormat="1" ht="12">
      <c r="A152" s="33"/>
      <c r="B152" s="34"/>
      <c r="C152" s="35"/>
      <c r="D152" s="198" t="s">
        <v>131</v>
      </c>
      <c r="E152" s="35"/>
      <c r="F152" s="199" t="s">
        <v>277</v>
      </c>
      <c r="G152" s="35"/>
      <c r="H152" s="35"/>
      <c r="I152" s="106"/>
      <c r="J152" s="35"/>
      <c r="K152" s="35"/>
      <c r="L152" s="38"/>
      <c r="M152" s="200"/>
      <c r="N152" s="201"/>
      <c r="O152" s="63"/>
      <c r="P152" s="63"/>
      <c r="Q152" s="63"/>
      <c r="R152" s="63"/>
      <c r="S152" s="63"/>
      <c r="T152" s="64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131</v>
      </c>
      <c r="AU152" s="16" t="s">
        <v>129</v>
      </c>
    </row>
    <row r="153" spans="1:47" s="2" customFormat="1" ht="19.5">
      <c r="A153" s="33"/>
      <c r="B153" s="34"/>
      <c r="C153" s="35"/>
      <c r="D153" s="198" t="s">
        <v>143</v>
      </c>
      <c r="E153" s="35"/>
      <c r="F153" s="202" t="s">
        <v>278</v>
      </c>
      <c r="G153" s="35"/>
      <c r="H153" s="35"/>
      <c r="I153" s="106"/>
      <c r="J153" s="35"/>
      <c r="K153" s="35"/>
      <c r="L153" s="38"/>
      <c r="M153" s="200"/>
      <c r="N153" s="201"/>
      <c r="O153" s="63"/>
      <c r="P153" s="63"/>
      <c r="Q153" s="63"/>
      <c r="R153" s="63"/>
      <c r="S153" s="63"/>
      <c r="T153" s="64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143</v>
      </c>
      <c r="AU153" s="16" t="s">
        <v>129</v>
      </c>
    </row>
    <row r="154" spans="1:65" s="2" customFormat="1" ht="16.5" customHeight="1">
      <c r="A154" s="33"/>
      <c r="B154" s="34"/>
      <c r="C154" s="185" t="s">
        <v>279</v>
      </c>
      <c r="D154" s="185" t="s">
        <v>123</v>
      </c>
      <c r="E154" s="186" t="s">
        <v>280</v>
      </c>
      <c r="F154" s="187" t="s">
        <v>281</v>
      </c>
      <c r="G154" s="188" t="s">
        <v>194</v>
      </c>
      <c r="H154" s="189">
        <v>3.78</v>
      </c>
      <c r="I154" s="190"/>
      <c r="J154" s="191">
        <f>ROUND(I154*H154,2)</f>
        <v>0</v>
      </c>
      <c r="K154" s="187" t="s">
        <v>127</v>
      </c>
      <c r="L154" s="38"/>
      <c r="M154" s="192" t="s">
        <v>21</v>
      </c>
      <c r="N154" s="193" t="s">
        <v>48</v>
      </c>
      <c r="O154" s="63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6" t="s">
        <v>128</v>
      </c>
      <c r="AT154" s="196" t="s">
        <v>123</v>
      </c>
      <c r="AU154" s="196" t="s">
        <v>129</v>
      </c>
      <c r="AY154" s="16" t="s">
        <v>119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6" t="s">
        <v>82</v>
      </c>
      <c r="BK154" s="197">
        <f>ROUND(I154*H154,2)</f>
        <v>0</v>
      </c>
      <c r="BL154" s="16" t="s">
        <v>128</v>
      </c>
      <c r="BM154" s="196" t="s">
        <v>282</v>
      </c>
    </row>
    <row r="155" spans="1:47" s="2" customFormat="1" ht="19.5">
      <c r="A155" s="33"/>
      <c r="B155" s="34"/>
      <c r="C155" s="35"/>
      <c r="D155" s="198" t="s">
        <v>131</v>
      </c>
      <c r="E155" s="35"/>
      <c r="F155" s="199" t="s">
        <v>283</v>
      </c>
      <c r="G155" s="35"/>
      <c r="H155" s="35"/>
      <c r="I155" s="106"/>
      <c r="J155" s="35"/>
      <c r="K155" s="35"/>
      <c r="L155" s="38"/>
      <c r="M155" s="200"/>
      <c r="N155" s="201"/>
      <c r="O155" s="63"/>
      <c r="P155" s="63"/>
      <c r="Q155" s="63"/>
      <c r="R155" s="63"/>
      <c r="S155" s="63"/>
      <c r="T155" s="64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131</v>
      </c>
      <c r="AU155" s="16" t="s">
        <v>129</v>
      </c>
    </row>
    <row r="156" spans="1:47" s="2" customFormat="1" ht="19.5">
      <c r="A156" s="33"/>
      <c r="B156" s="34"/>
      <c r="C156" s="35"/>
      <c r="D156" s="198" t="s">
        <v>143</v>
      </c>
      <c r="E156" s="35"/>
      <c r="F156" s="202" t="s">
        <v>284</v>
      </c>
      <c r="G156" s="35"/>
      <c r="H156" s="35"/>
      <c r="I156" s="106"/>
      <c r="J156" s="35"/>
      <c r="K156" s="35"/>
      <c r="L156" s="38"/>
      <c r="M156" s="200"/>
      <c r="N156" s="201"/>
      <c r="O156" s="63"/>
      <c r="P156" s="63"/>
      <c r="Q156" s="63"/>
      <c r="R156" s="63"/>
      <c r="S156" s="63"/>
      <c r="T156" s="64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143</v>
      </c>
      <c r="AU156" s="16" t="s">
        <v>129</v>
      </c>
    </row>
    <row r="157" spans="2:51" s="13" customFormat="1" ht="12">
      <c r="B157" s="203"/>
      <c r="C157" s="204"/>
      <c r="D157" s="198" t="s">
        <v>145</v>
      </c>
      <c r="E157" s="205" t="s">
        <v>21</v>
      </c>
      <c r="F157" s="206" t="s">
        <v>285</v>
      </c>
      <c r="G157" s="204"/>
      <c r="H157" s="207">
        <v>3.78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145</v>
      </c>
      <c r="AU157" s="213" t="s">
        <v>129</v>
      </c>
      <c r="AV157" s="13" t="s">
        <v>88</v>
      </c>
      <c r="AW157" s="13" t="s">
        <v>36</v>
      </c>
      <c r="AX157" s="13" t="s">
        <v>82</v>
      </c>
      <c r="AY157" s="213" t="s">
        <v>119</v>
      </c>
    </row>
    <row r="158" spans="1:65" s="2" customFormat="1" ht="16.5" customHeight="1">
      <c r="A158" s="33"/>
      <c r="B158" s="34"/>
      <c r="C158" s="185" t="s">
        <v>8</v>
      </c>
      <c r="D158" s="185" t="s">
        <v>123</v>
      </c>
      <c r="E158" s="186" t="s">
        <v>286</v>
      </c>
      <c r="F158" s="187" t="s">
        <v>287</v>
      </c>
      <c r="G158" s="188" t="s">
        <v>194</v>
      </c>
      <c r="H158" s="189">
        <v>10.22</v>
      </c>
      <c r="I158" s="190"/>
      <c r="J158" s="191">
        <f>ROUND(I158*H158,2)</f>
        <v>0</v>
      </c>
      <c r="K158" s="187" t="s">
        <v>127</v>
      </c>
      <c r="L158" s="38"/>
      <c r="M158" s="192" t="s">
        <v>21</v>
      </c>
      <c r="N158" s="193" t="s">
        <v>48</v>
      </c>
      <c r="O158" s="63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6" t="s">
        <v>128</v>
      </c>
      <c r="AT158" s="196" t="s">
        <v>123</v>
      </c>
      <c r="AU158" s="196" t="s">
        <v>129</v>
      </c>
      <c r="AY158" s="16" t="s">
        <v>119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6" t="s">
        <v>82</v>
      </c>
      <c r="BK158" s="197">
        <f>ROUND(I158*H158,2)</f>
        <v>0</v>
      </c>
      <c r="BL158" s="16" t="s">
        <v>128</v>
      </c>
      <c r="BM158" s="196" t="s">
        <v>288</v>
      </c>
    </row>
    <row r="159" spans="1:47" s="2" customFormat="1" ht="19.5">
      <c r="A159" s="33"/>
      <c r="B159" s="34"/>
      <c r="C159" s="35"/>
      <c r="D159" s="198" t="s">
        <v>131</v>
      </c>
      <c r="E159" s="35"/>
      <c r="F159" s="199" t="s">
        <v>289</v>
      </c>
      <c r="G159" s="35"/>
      <c r="H159" s="35"/>
      <c r="I159" s="106"/>
      <c r="J159" s="35"/>
      <c r="K159" s="35"/>
      <c r="L159" s="38"/>
      <c r="M159" s="200"/>
      <c r="N159" s="201"/>
      <c r="O159" s="63"/>
      <c r="P159" s="63"/>
      <c r="Q159" s="63"/>
      <c r="R159" s="63"/>
      <c r="S159" s="63"/>
      <c r="T159" s="64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131</v>
      </c>
      <c r="AU159" s="16" t="s">
        <v>129</v>
      </c>
    </row>
    <row r="160" spans="1:47" s="2" customFormat="1" ht="19.5">
      <c r="A160" s="33"/>
      <c r="B160" s="34"/>
      <c r="C160" s="35"/>
      <c r="D160" s="198" t="s">
        <v>143</v>
      </c>
      <c r="E160" s="35"/>
      <c r="F160" s="202" t="s">
        <v>290</v>
      </c>
      <c r="G160" s="35"/>
      <c r="H160" s="35"/>
      <c r="I160" s="106"/>
      <c r="J160" s="35"/>
      <c r="K160" s="35"/>
      <c r="L160" s="38"/>
      <c r="M160" s="200"/>
      <c r="N160" s="201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143</v>
      </c>
      <c r="AU160" s="16" t="s">
        <v>129</v>
      </c>
    </row>
    <row r="161" spans="2:51" s="13" customFormat="1" ht="12">
      <c r="B161" s="203"/>
      <c r="C161" s="204"/>
      <c r="D161" s="198" t="s">
        <v>145</v>
      </c>
      <c r="E161" s="205" t="s">
        <v>21</v>
      </c>
      <c r="F161" s="206" t="s">
        <v>291</v>
      </c>
      <c r="G161" s="204"/>
      <c r="H161" s="207">
        <v>10.22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145</v>
      </c>
      <c r="AU161" s="213" t="s">
        <v>129</v>
      </c>
      <c r="AV161" s="13" t="s">
        <v>88</v>
      </c>
      <c r="AW161" s="13" t="s">
        <v>36</v>
      </c>
      <c r="AX161" s="13" t="s">
        <v>82</v>
      </c>
      <c r="AY161" s="213" t="s">
        <v>119</v>
      </c>
    </row>
    <row r="162" spans="1:65" s="2" customFormat="1" ht="16.5" customHeight="1">
      <c r="A162" s="33"/>
      <c r="B162" s="34"/>
      <c r="C162" s="185" t="s">
        <v>292</v>
      </c>
      <c r="D162" s="185" t="s">
        <v>123</v>
      </c>
      <c r="E162" s="186" t="s">
        <v>293</v>
      </c>
      <c r="F162" s="187" t="s">
        <v>294</v>
      </c>
      <c r="G162" s="188" t="s">
        <v>194</v>
      </c>
      <c r="H162" s="189">
        <v>0.75</v>
      </c>
      <c r="I162" s="190"/>
      <c r="J162" s="191">
        <f>ROUND(I162*H162,2)</f>
        <v>0</v>
      </c>
      <c r="K162" s="187" t="s">
        <v>127</v>
      </c>
      <c r="L162" s="38"/>
      <c r="M162" s="192" t="s">
        <v>21</v>
      </c>
      <c r="N162" s="193" t="s">
        <v>48</v>
      </c>
      <c r="O162" s="63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6" t="s">
        <v>128</v>
      </c>
      <c r="AT162" s="196" t="s">
        <v>123</v>
      </c>
      <c r="AU162" s="196" t="s">
        <v>129</v>
      </c>
      <c r="AY162" s="16" t="s">
        <v>119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6" t="s">
        <v>82</v>
      </c>
      <c r="BK162" s="197">
        <f>ROUND(I162*H162,2)</f>
        <v>0</v>
      </c>
      <c r="BL162" s="16" t="s">
        <v>128</v>
      </c>
      <c r="BM162" s="196" t="s">
        <v>295</v>
      </c>
    </row>
    <row r="163" spans="1:47" s="2" customFormat="1" ht="12">
      <c r="A163" s="33"/>
      <c r="B163" s="34"/>
      <c r="C163" s="35"/>
      <c r="D163" s="198" t="s">
        <v>131</v>
      </c>
      <c r="E163" s="35"/>
      <c r="F163" s="199" t="s">
        <v>296</v>
      </c>
      <c r="G163" s="35"/>
      <c r="H163" s="35"/>
      <c r="I163" s="106"/>
      <c r="J163" s="35"/>
      <c r="K163" s="35"/>
      <c r="L163" s="38"/>
      <c r="M163" s="200"/>
      <c r="N163" s="201"/>
      <c r="O163" s="63"/>
      <c r="P163" s="63"/>
      <c r="Q163" s="63"/>
      <c r="R163" s="63"/>
      <c r="S163" s="63"/>
      <c r="T163" s="64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131</v>
      </c>
      <c r="AU163" s="16" t="s">
        <v>129</v>
      </c>
    </row>
    <row r="164" spans="2:51" s="13" customFormat="1" ht="12">
      <c r="B164" s="203"/>
      <c r="C164" s="204"/>
      <c r="D164" s="198" t="s">
        <v>145</v>
      </c>
      <c r="E164" s="205" t="s">
        <v>21</v>
      </c>
      <c r="F164" s="206" t="s">
        <v>297</v>
      </c>
      <c r="G164" s="204"/>
      <c r="H164" s="207">
        <v>0.75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145</v>
      </c>
      <c r="AU164" s="213" t="s">
        <v>129</v>
      </c>
      <c r="AV164" s="13" t="s">
        <v>88</v>
      </c>
      <c r="AW164" s="13" t="s">
        <v>36</v>
      </c>
      <c r="AX164" s="13" t="s">
        <v>82</v>
      </c>
      <c r="AY164" s="213" t="s">
        <v>119</v>
      </c>
    </row>
    <row r="165" spans="1:65" s="2" customFormat="1" ht="16.5" customHeight="1">
      <c r="A165" s="33"/>
      <c r="B165" s="34"/>
      <c r="C165" s="185" t="s">
        <v>298</v>
      </c>
      <c r="D165" s="185" t="s">
        <v>123</v>
      </c>
      <c r="E165" s="186" t="s">
        <v>299</v>
      </c>
      <c r="F165" s="187" t="s">
        <v>300</v>
      </c>
      <c r="G165" s="188" t="s">
        <v>140</v>
      </c>
      <c r="H165" s="189">
        <v>8.4</v>
      </c>
      <c r="I165" s="190"/>
      <c r="J165" s="191">
        <f>ROUND(I165*H165,2)</f>
        <v>0</v>
      </c>
      <c r="K165" s="187" t="s">
        <v>127</v>
      </c>
      <c r="L165" s="38"/>
      <c r="M165" s="192" t="s">
        <v>21</v>
      </c>
      <c r="N165" s="193" t="s">
        <v>48</v>
      </c>
      <c r="O165" s="63"/>
      <c r="P165" s="194">
        <f>O165*H165</f>
        <v>0</v>
      </c>
      <c r="Q165" s="194">
        <v>0.00084</v>
      </c>
      <c r="R165" s="194">
        <f>Q165*H165</f>
        <v>0.007056000000000001</v>
      </c>
      <c r="S165" s="194">
        <v>0</v>
      </c>
      <c r="T165" s="19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6" t="s">
        <v>128</v>
      </c>
      <c r="AT165" s="196" t="s">
        <v>123</v>
      </c>
      <c r="AU165" s="196" t="s">
        <v>129</v>
      </c>
      <c r="AY165" s="16" t="s">
        <v>119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6" t="s">
        <v>82</v>
      </c>
      <c r="BK165" s="197">
        <f>ROUND(I165*H165,2)</f>
        <v>0</v>
      </c>
      <c r="BL165" s="16" t="s">
        <v>128</v>
      </c>
      <c r="BM165" s="196" t="s">
        <v>301</v>
      </c>
    </row>
    <row r="166" spans="1:47" s="2" customFormat="1" ht="12">
      <c r="A166" s="33"/>
      <c r="B166" s="34"/>
      <c r="C166" s="35"/>
      <c r="D166" s="198" t="s">
        <v>131</v>
      </c>
      <c r="E166" s="35"/>
      <c r="F166" s="199" t="s">
        <v>302</v>
      </c>
      <c r="G166" s="35"/>
      <c r="H166" s="35"/>
      <c r="I166" s="106"/>
      <c r="J166" s="35"/>
      <c r="K166" s="35"/>
      <c r="L166" s="38"/>
      <c r="M166" s="200"/>
      <c r="N166" s="201"/>
      <c r="O166" s="63"/>
      <c r="P166" s="63"/>
      <c r="Q166" s="63"/>
      <c r="R166" s="63"/>
      <c r="S166" s="63"/>
      <c r="T166" s="64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131</v>
      </c>
      <c r="AU166" s="16" t="s">
        <v>129</v>
      </c>
    </row>
    <row r="167" spans="2:51" s="13" customFormat="1" ht="12">
      <c r="B167" s="203"/>
      <c r="C167" s="204"/>
      <c r="D167" s="198" t="s">
        <v>145</v>
      </c>
      <c r="E167" s="205" t="s">
        <v>21</v>
      </c>
      <c r="F167" s="206" t="s">
        <v>303</v>
      </c>
      <c r="G167" s="204"/>
      <c r="H167" s="207">
        <v>8.4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145</v>
      </c>
      <c r="AU167" s="213" t="s">
        <v>129</v>
      </c>
      <c r="AV167" s="13" t="s">
        <v>88</v>
      </c>
      <c r="AW167" s="13" t="s">
        <v>36</v>
      </c>
      <c r="AX167" s="13" t="s">
        <v>82</v>
      </c>
      <c r="AY167" s="213" t="s">
        <v>119</v>
      </c>
    </row>
    <row r="168" spans="1:65" s="2" customFormat="1" ht="16.5" customHeight="1">
      <c r="A168" s="33"/>
      <c r="B168" s="34"/>
      <c r="C168" s="185" t="s">
        <v>304</v>
      </c>
      <c r="D168" s="185" t="s">
        <v>123</v>
      </c>
      <c r="E168" s="186" t="s">
        <v>305</v>
      </c>
      <c r="F168" s="187" t="s">
        <v>306</v>
      </c>
      <c r="G168" s="188" t="s">
        <v>140</v>
      </c>
      <c r="H168" s="189">
        <v>8.4</v>
      </c>
      <c r="I168" s="190"/>
      <c r="J168" s="191">
        <f>ROUND(I168*H168,2)</f>
        <v>0</v>
      </c>
      <c r="K168" s="187" t="s">
        <v>127</v>
      </c>
      <c r="L168" s="38"/>
      <c r="M168" s="192" t="s">
        <v>21</v>
      </c>
      <c r="N168" s="193" t="s">
        <v>48</v>
      </c>
      <c r="O168" s="63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6" t="s">
        <v>128</v>
      </c>
      <c r="AT168" s="196" t="s">
        <v>123</v>
      </c>
      <c r="AU168" s="196" t="s">
        <v>129</v>
      </c>
      <c r="AY168" s="16" t="s">
        <v>119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6" t="s">
        <v>82</v>
      </c>
      <c r="BK168" s="197">
        <f>ROUND(I168*H168,2)</f>
        <v>0</v>
      </c>
      <c r="BL168" s="16" t="s">
        <v>128</v>
      </c>
      <c r="BM168" s="196" t="s">
        <v>307</v>
      </c>
    </row>
    <row r="169" spans="1:47" s="2" customFormat="1" ht="19.5">
      <c r="A169" s="33"/>
      <c r="B169" s="34"/>
      <c r="C169" s="35"/>
      <c r="D169" s="198" t="s">
        <v>131</v>
      </c>
      <c r="E169" s="35"/>
      <c r="F169" s="199" t="s">
        <v>308</v>
      </c>
      <c r="G169" s="35"/>
      <c r="H169" s="35"/>
      <c r="I169" s="106"/>
      <c r="J169" s="35"/>
      <c r="K169" s="35"/>
      <c r="L169" s="38"/>
      <c r="M169" s="200"/>
      <c r="N169" s="201"/>
      <c r="O169" s="63"/>
      <c r="P169" s="63"/>
      <c r="Q169" s="63"/>
      <c r="R169" s="63"/>
      <c r="S169" s="63"/>
      <c r="T169" s="64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131</v>
      </c>
      <c r="AU169" s="16" t="s">
        <v>129</v>
      </c>
    </row>
    <row r="170" spans="1:65" s="2" customFormat="1" ht="16.5" customHeight="1">
      <c r="A170" s="33"/>
      <c r="B170" s="34"/>
      <c r="C170" s="185" t="s">
        <v>309</v>
      </c>
      <c r="D170" s="185" t="s">
        <v>123</v>
      </c>
      <c r="E170" s="186" t="s">
        <v>310</v>
      </c>
      <c r="F170" s="187" t="s">
        <v>311</v>
      </c>
      <c r="G170" s="188" t="s">
        <v>194</v>
      </c>
      <c r="H170" s="189">
        <v>1.8</v>
      </c>
      <c r="I170" s="190"/>
      <c r="J170" s="191">
        <f>ROUND(I170*H170,2)</f>
        <v>0</v>
      </c>
      <c r="K170" s="187" t="s">
        <v>127</v>
      </c>
      <c r="L170" s="38"/>
      <c r="M170" s="192" t="s">
        <v>21</v>
      </c>
      <c r="N170" s="193" t="s">
        <v>48</v>
      </c>
      <c r="O170" s="63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6" t="s">
        <v>128</v>
      </c>
      <c r="AT170" s="196" t="s">
        <v>123</v>
      </c>
      <c r="AU170" s="196" t="s">
        <v>129</v>
      </c>
      <c r="AY170" s="16" t="s">
        <v>119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6" t="s">
        <v>82</v>
      </c>
      <c r="BK170" s="197">
        <f>ROUND(I170*H170,2)</f>
        <v>0</v>
      </c>
      <c r="BL170" s="16" t="s">
        <v>128</v>
      </c>
      <c r="BM170" s="196" t="s">
        <v>312</v>
      </c>
    </row>
    <row r="171" spans="1:47" s="2" customFormat="1" ht="19.5">
      <c r="A171" s="33"/>
      <c r="B171" s="34"/>
      <c r="C171" s="35"/>
      <c r="D171" s="198" t="s">
        <v>131</v>
      </c>
      <c r="E171" s="35"/>
      <c r="F171" s="199" t="s">
        <v>313</v>
      </c>
      <c r="G171" s="35"/>
      <c r="H171" s="35"/>
      <c r="I171" s="106"/>
      <c r="J171" s="35"/>
      <c r="K171" s="35"/>
      <c r="L171" s="38"/>
      <c r="M171" s="200"/>
      <c r="N171" s="201"/>
      <c r="O171" s="63"/>
      <c r="P171" s="63"/>
      <c r="Q171" s="63"/>
      <c r="R171" s="63"/>
      <c r="S171" s="63"/>
      <c r="T171" s="64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131</v>
      </c>
      <c r="AU171" s="16" t="s">
        <v>129</v>
      </c>
    </row>
    <row r="172" spans="1:47" s="2" customFormat="1" ht="19.5">
      <c r="A172" s="33"/>
      <c r="B172" s="34"/>
      <c r="C172" s="35"/>
      <c r="D172" s="198" t="s">
        <v>143</v>
      </c>
      <c r="E172" s="35"/>
      <c r="F172" s="202" t="s">
        <v>314</v>
      </c>
      <c r="G172" s="35"/>
      <c r="H172" s="35"/>
      <c r="I172" s="106"/>
      <c r="J172" s="35"/>
      <c r="K172" s="35"/>
      <c r="L172" s="38"/>
      <c r="M172" s="200"/>
      <c r="N172" s="201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143</v>
      </c>
      <c r="AU172" s="16" t="s">
        <v>129</v>
      </c>
    </row>
    <row r="173" spans="1:65" s="2" customFormat="1" ht="16.5" customHeight="1">
      <c r="A173" s="33"/>
      <c r="B173" s="34"/>
      <c r="C173" s="214" t="s">
        <v>315</v>
      </c>
      <c r="D173" s="214" t="s">
        <v>316</v>
      </c>
      <c r="E173" s="215" t="s">
        <v>317</v>
      </c>
      <c r="F173" s="216" t="s">
        <v>318</v>
      </c>
      <c r="G173" s="217" t="s">
        <v>239</v>
      </c>
      <c r="H173" s="218">
        <v>2.88</v>
      </c>
      <c r="I173" s="219"/>
      <c r="J173" s="220">
        <f>ROUND(I173*H173,2)</f>
        <v>0</v>
      </c>
      <c r="K173" s="216" t="s">
        <v>127</v>
      </c>
      <c r="L173" s="221"/>
      <c r="M173" s="222" t="s">
        <v>21</v>
      </c>
      <c r="N173" s="223" t="s">
        <v>48</v>
      </c>
      <c r="O173" s="63"/>
      <c r="P173" s="194">
        <f>O173*H173</f>
        <v>0</v>
      </c>
      <c r="Q173" s="194">
        <v>1</v>
      </c>
      <c r="R173" s="194">
        <f>Q173*H173</f>
        <v>2.88</v>
      </c>
      <c r="S173" s="194">
        <v>0</v>
      </c>
      <c r="T173" s="19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6" t="s">
        <v>248</v>
      </c>
      <c r="AT173" s="196" t="s">
        <v>316</v>
      </c>
      <c r="AU173" s="196" t="s">
        <v>129</v>
      </c>
      <c r="AY173" s="16" t="s">
        <v>119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6" t="s">
        <v>82</v>
      </c>
      <c r="BK173" s="197">
        <f>ROUND(I173*H173,2)</f>
        <v>0</v>
      </c>
      <c r="BL173" s="16" t="s">
        <v>128</v>
      </c>
      <c r="BM173" s="196" t="s">
        <v>319</v>
      </c>
    </row>
    <row r="174" spans="1:47" s="2" customFormat="1" ht="12">
      <c r="A174" s="33"/>
      <c r="B174" s="34"/>
      <c r="C174" s="35"/>
      <c r="D174" s="198" t="s">
        <v>131</v>
      </c>
      <c r="E174" s="35"/>
      <c r="F174" s="199" t="s">
        <v>318</v>
      </c>
      <c r="G174" s="35"/>
      <c r="H174" s="35"/>
      <c r="I174" s="106"/>
      <c r="J174" s="35"/>
      <c r="K174" s="35"/>
      <c r="L174" s="38"/>
      <c r="M174" s="200"/>
      <c r="N174" s="201"/>
      <c r="O174" s="63"/>
      <c r="P174" s="63"/>
      <c r="Q174" s="63"/>
      <c r="R174" s="63"/>
      <c r="S174" s="63"/>
      <c r="T174" s="64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131</v>
      </c>
      <c r="AU174" s="16" t="s">
        <v>129</v>
      </c>
    </row>
    <row r="175" spans="1:65" s="2" customFormat="1" ht="16.5" customHeight="1">
      <c r="A175" s="33"/>
      <c r="B175" s="34"/>
      <c r="C175" s="185" t="s">
        <v>320</v>
      </c>
      <c r="D175" s="185" t="s">
        <v>123</v>
      </c>
      <c r="E175" s="186" t="s">
        <v>321</v>
      </c>
      <c r="F175" s="187" t="s">
        <v>322</v>
      </c>
      <c r="G175" s="188" t="s">
        <v>194</v>
      </c>
      <c r="H175" s="189">
        <v>13.447</v>
      </c>
      <c r="I175" s="190"/>
      <c r="J175" s="191">
        <f>ROUND(I175*H175,2)</f>
        <v>0</v>
      </c>
      <c r="K175" s="187" t="s">
        <v>127</v>
      </c>
      <c r="L175" s="38"/>
      <c r="M175" s="192" t="s">
        <v>21</v>
      </c>
      <c r="N175" s="193" t="s">
        <v>48</v>
      </c>
      <c r="O175" s="63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6" t="s">
        <v>128</v>
      </c>
      <c r="AT175" s="196" t="s">
        <v>123</v>
      </c>
      <c r="AU175" s="196" t="s">
        <v>129</v>
      </c>
      <c r="AY175" s="16" t="s">
        <v>119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6" t="s">
        <v>82</v>
      </c>
      <c r="BK175" s="197">
        <f>ROUND(I175*H175,2)</f>
        <v>0</v>
      </c>
      <c r="BL175" s="16" t="s">
        <v>128</v>
      </c>
      <c r="BM175" s="196" t="s">
        <v>323</v>
      </c>
    </row>
    <row r="176" spans="1:47" s="2" customFormat="1" ht="19.5">
      <c r="A176" s="33"/>
      <c r="B176" s="34"/>
      <c r="C176" s="35"/>
      <c r="D176" s="198" t="s">
        <v>131</v>
      </c>
      <c r="E176" s="35"/>
      <c r="F176" s="199" t="s">
        <v>324</v>
      </c>
      <c r="G176" s="35"/>
      <c r="H176" s="35"/>
      <c r="I176" s="106"/>
      <c r="J176" s="35"/>
      <c r="K176" s="35"/>
      <c r="L176" s="38"/>
      <c r="M176" s="200"/>
      <c r="N176" s="201"/>
      <c r="O176" s="63"/>
      <c r="P176" s="63"/>
      <c r="Q176" s="63"/>
      <c r="R176" s="63"/>
      <c r="S176" s="63"/>
      <c r="T176" s="64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131</v>
      </c>
      <c r="AU176" s="16" t="s">
        <v>129</v>
      </c>
    </row>
    <row r="177" spans="1:47" s="2" customFormat="1" ht="19.5">
      <c r="A177" s="33"/>
      <c r="B177" s="34"/>
      <c r="C177" s="35"/>
      <c r="D177" s="198" t="s">
        <v>143</v>
      </c>
      <c r="E177" s="35"/>
      <c r="F177" s="202" t="s">
        <v>325</v>
      </c>
      <c r="G177" s="35"/>
      <c r="H177" s="35"/>
      <c r="I177" s="106"/>
      <c r="J177" s="35"/>
      <c r="K177" s="35"/>
      <c r="L177" s="38"/>
      <c r="M177" s="200"/>
      <c r="N177" s="201"/>
      <c r="O177" s="63"/>
      <c r="P177" s="63"/>
      <c r="Q177" s="63"/>
      <c r="R177" s="63"/>
      <c r="S177" s="63"/>
      <c r="T177" s="64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143</v>
      </c>
      <c r="AU177" s="16" t="s">
        <v>129</v>
      </c>
    </row>
    <row r="178" spans="2:51" s="13" customFormat="1" ht="12">
      <c r="B178" s="203"/>
      <c r="C178" s="204"/>
      <c r="D178" s="198" t="s">
        <v>145</v>
      </c>
      <c r="E178" s="205" t="s">
        <v>21</v>
      </c>
      <c r="F178" s="206" t="s">
        <v>326</v>
      </c>
      <c r="G178" s="204"/>
      <c r="H178" s="207">
        <v>13.447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145</v>
      </c>
      <c r="AU178" s="213" t="s">
        <v>129</v>
      </c>
      <c r="AV178" s="13" t="s">
        <v>88</v>
      </c>
      <c r="AW178" s="13" t="s">
        <v>36</v>
      </c>
      <c r="AX178" s="13" t="s">
        <v>82</v>
      </c>
      <c r="AY178" s="213" t="s">
        <v>119</v>
      </c>
    </row>
    <row r="179" spans="1:65" s="2" customFormat="1" ht="16.5" customHeight="1">
      <c r="A179" s="33"/>
      <c r="B179" s="34"/>
      <c r="C179" s="185" t="s">
        <v>327</v>
      </c>
      <c r="D179" s="185" t="s">
        <v>123</v>
      </c>
      <c r="E179" s="186" t="s">
        <v>328</v>
      </c>
      <c r="F179" s="187" t="s">
        <v>329</v>
      </c>
      <c r="G179" s="188" t="s">
        <v>194</v>
      </c>
      <c r="H179" s="189">
        <v>8.8</v>
      </c>
      <c r="I179" s="190"/>
      <c r="J179" s="191">
        <f>ROUND(I179*H179,2)</f>
        <v>0</v>
      </c>
      <c r="K179" s="187" t="s">
        <v>127</v>
      </c>
      <c r="L179" s="38"/>
      <c r="M179" s="192" t="s">
        <v>21</v>
      </c>
      <c r="N179" s="193" t="s">
        <v>48</v>
      </c>
      <c r="O179" s="63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6" t="s">
        <v>128</v>
      </c>
      <c r="AT179" s="196" t="s">
        <v>123</v>
      </c>
      <c r="AU179" s="196" t="s">
        <v>129</v>
      </c>
      <c r="AY179" s="16" t="s">
        <v>119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6" t="s">
        <v>82</v>
      </c>
      <c r="BK179" s="197">
        <f>ROUND(I179*H179,2)</f>
        <v>0</v>
      </c>
      <c r="BL179" s="16" t="s">
        <v>128</v>
      </c>
      <c r="BM179" s="196" t="s">
        <v>330</v>
      </c>
    </row>
    <row r="180" spans="1:47" s="2" customFormat="1" ht="19.5">
      <c r="A180" s="33"/>
      <c r="B180" s="34"/>
      <c r="C180" s="35"/>
      <c r="D180" s="198" t="s">
        <v>131</v>
      </c>
      <c r="E180" s="35"/>
      <c r="F180" s="199" t="s">
        <v>331</v>
      </c>
      <c r="G180" s="35"/>
      <c r="H180" s="35"/>
      <c r="I180" s="106"/>
      <c r="J180" s="35"/>
      <c r="K180" s="35"/>
      <c r="L180" s="38"/>
      <c r="M180" s="200"/>
      <c r="N180" s="201"/>
      <c r="O180" s="63"/>
      <c r="P180" s="63"/>
      <c r="Q180" s="63"/>
      <c r="R180" s="63"/>
      <c r="S180" s="63"/>
      <c r="T180" s="64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131</v>
      </c>
      <c r="AU180" s="16" t="s">
        <v>129</v>
      </c>
    </row>
    <row r="181" spans="2:51" s="13" customFormat="1" ht="12">
      <c r="B181" s="203"/>
      <c r="C181" s="204"/>
      <c r="D181" s="198" t="s">
        <v>145</v>
      </c>
      <c r="E181" s="205" t="s">
        <v>21</v>
      </c>
      <c r="F181" s="206" t="s">
        <v>332</v>
      </c>
      <c r="G181" s="204"/>
      <c r="H181" s="207">
        <v>7.35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145</v>
      </c>
      <c r="AU181" s="213" t="s">
        <v>129</v>
      </c>
      <c r="AV181" s="13" t="s">
        <v>88</v>
      </c>
      <c r="AW181" s="13" t="s">
        <v>36</v>
      </c>
      <c r="AX181" s="13" t="s">
        <v>77</v>
      </c>
      <c r="AY181" s="213" t="s">
        <v>119</v>
      </c>
    </row>
    <row r="182" spans="2:51" s="13" customFormat="1" ht="12">
      <c r="B182" s="203"/>
      <c r="C182" s="204"/>
      <c r="D182" s="198" t="s">
        <v>145</v>
      </c>
      <c r="E182" s="205" t="s">
        <v>21</v>
      </c>
      <c r="F182" s="206" t="s">
        <v>333</v>
      </c>
      <c r="G182" s="204"/>
      <c r="H182" s="207">
        <v>8.8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145</v>
      </c>
      <c r="AU182" s="213" t="s">
        <v>129</v>
      </c>
      <c r="AV182" s="13" t="s">
        <v>88</v>
      </c>
      <c r="AW182" s="13" t="s">
        <v>36</v>
      </c>
      <c r="AX182" s="13" t="s">
        <v>82</v>
      </c>
      <c r="AY182" s="213" t="s">
        <v>119</v>
      </c>
    </row>
    <row r="183" spans="1:65" s="2" customFormat="1" ht="16.5" customHeight="1">
      <c r="A183" s="33"/>
      <c r="B183" s="34"/>
      <c r="C183" s="185" t="s">
        <v>334</v>
      </c>
      <c r="D183" s="185" t="s">
        <v>123</v>
      </c>
      <c r="E183" s="186" t="s">
        <v>335</v>
      </c>
      <c r="F183" s="187" t="s">
        <v>336</v>
      </c>
      <c r="G183" s="188" t="s">
        <v>194</v>
      </c>
      <c r="H183" s="189">
        <v>8.8</v>
      </c>
      <c r="I183" s="190"/>
      <c r="J183" s="191">
        <f>ROUND(I183*H183,2)</f>
        <v>0</v>
      </c>
      <c r="K183" s="187" t="s">
        <v>127</v>
      </c>
      <c r="L183" s="38"/>
      <c r="M183" s="192" t="s">
        <v>21</v>
      </c>
      <c r="N183" s="193" t="s">
        <v>48</v>
      </c>
      <c r="O183" s="63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6" t="s">
        <v>128</v>
      </c>
      <c r="AT183" s="196" t="s">
        <v>123</v>
      </c>
      <c r="AU183" s="196" t="s">
        <v>129</v>
      </c>
      <c r="AY183" s="16" t="s">
        <v>119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6" t="s">
        <v>82</v>
      </c>
      <c r="BK183" s="197">
        <f>ROUND(I183*H183,2)</f>
        <v>0</v>
      </c>
      <c r="BL183" s="16" t="s">
        <v>128</v>
      </c>
      <c r="BM183" s="196" t="s">
        <v>337</v>
      </c>
    </row>
    <row r="184" spans="1:47" s="2" customFormat="1" ht="12">
      <c r="A184" s="33"/>
      <c r="B184" s="34"/>
      <c r="C184" s="35"/>
      <c r="D184" s="198" t="s">
        <v>131</v>
      </c>
      <c r="E184" s="35"/>
      <c r="F184" s="199" t="s">
        <v>338</v>
      </c>
      <c r="G184" s="35"/>
      <c r="H184" s="35"/>
      <c r="I184" s="106"/>
      <c r="J184" s="35"/>
      <c r="K184" s="35"/>
      <c r="L184" s="38"/>
      <c r="M184" s="200"/>
      <c r="N184" s="201"/>
      <c r="O184" s="63"/>
      <c r="P184" s="63"/>
      <c r="Q184" s="63"/>
      <c r="R184" s="63"/>
      <c r="S184" s="63"/>
      <c r="T184" s="64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131</v>
      </c>
      <c r="AU184" s="16" t="s">
        <v>129</v>
      </c>
    </row>
    <row r="185" spans="1:65" s="2" customFormat="1" ht="16.5" customHeight="1">
      <c r="A185" s="33"/>
      <c r="B185" s="34"/>
      <c r="C185" s="185" t="s">
        <v>7</v>
      </c>
      <c r="D185" s="185" t="s">
        <v>123</v>
      </c>
      <c r="E185" s="186" t="s">
        <v>339</v>
      </c>
      <c r="F185" s="187" t="s">
        <v>265</v>
      </c>
      <c r="G185" s="188" t="s">
        <v>239</v>
      </c>
      <c r="H185" s="189">
        <v>14.08</v>
      </c>
      <c r="I185" s="190"/>
      <c r="J185" s="191">
        <f>ROUND(I185*H185,2)</f>
        <v>0</v>
      </c>
      <c r="K185" s="187" t="s">
        <v>127</v>
      </c>
      <c r="L185" s="38"/>
      <c r="M185" s="192" t="s">
        <v>21</v>
      </c>
      <c r="N185" s="193" t="s">
        <v>48</v>
      </c>
      <c r="O185" s="63"/>
      <c r="P185" s="194">
        <f>O185*H185</f>
        <v>0</v>
      </c>
      <c r="Q185" s="194">
        <v>0</v>
      </c>
      <c r="R185" s="194">
        <f>Q185*H185</f>
        <v>0</v>
      </c>
      <c r="S185" s="194">
        <v>0</v>
      </c>
      <c r="T185" s="195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6" t="s">
        <v>128</v>
      </c>
      <c r="AT185" s="196" t="s">
        <v>123</v>
      </c>
      <c r="AU185" s="196" t="s">
        <v>129</v>
      </c>
      <c r="AY185" s="16" t="s">
        <v>119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16" t="s">
        <v>82</v>
      </c>
      <c r="BK185" s="197">
        <f>ROUND(I185*H185,2)</f>
        <v>0</v>
      </c>
      <c r="BL185" s="16" t="s">
        <v>128</v>
      </c>
      <c r="BM185" s="196" t="s">
        <v>340</v>
      </c>
    </row>
    <row r="186" spans="1:47" s="2" customFormat="1" ht="12">
      <c r="A186" s="33"/>
      <c r="B186" s="34"/>
      <c r="C186" s="35"/>
      <c r="D186" s="198" t="s">
        <v>131</v>
      </c>
      <c r="E186" s="35"/>
      <c r="F186" s="199" t="s">
        <v>267</v>
      </c>
      <c r="G186" s="35"/>
      <c r="H186" s="35"/>
      <c r="I186" s="106"/>
      <c r="J186" s="35"/>
      <c r="K186" s="35"/>
      <c r="L186" s="38"/>
      <c r="M186" s="200"/>
      <c r="N186" s="201"/>
      <c r="O186" s="63"/>
      <c r="P186" s="63"/>
      <c r="Q186" s="63"/>
      <c r="R186" s="63"/>
      <c r="S186" s="63"/>
      <c r="T186" s="64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131</v>
      </c>
      <c r="AU186" s="16" t="s">
        <v>129</v>
      </c>
    </row>
    <row r="187" spans="2:51" s="13" customFormat="1" ht="12">
      <c r="B187" s="203"/>
      <c r="C187" s="204"/>
      <c r="D187" s="198" t="s">
        <v>145</v>
      </c>
      <c r="E187" s="205" t="s">
        <v>21</v>
      </c>
      <c r="F187" s="206" t="s">
        <v>341</v>
      </c>
      <c r="G187" s="204"/>
      <c r="H187" s="207">
        <v>14.08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145</v>
      </c>
      <c r="AU187" s="213" t="s">
        <v>129</v>
      </c>
      <c r="AV187" s="13" t="s">
        <v>88</v>
      </c>
      <c r="AW187" s="13" t="s">
        <v>36</v>
      </c>
      <c r="AX187" s="13" t="s">
        <v>82</v>
      </c>
      <c r="AY187" s="213" t="s">
        <v>119</v>
      </c>
    </row>
    <row r="188" spans="1:65" s="2" customFormat="1" ht="16.5" customHeight="1">
      <c r="A188" s="33"/>
      <c r="B188" s="34"/>
      <c r="C188" s="185" t="s">
        <v>342</v>
      </c>
      <c r="D188" s="185" t="s">
        <v>123</v>
      </c>
      <c r="E188" s="186" t="s">
        <v>343</v>
      </c>
      <c r="F188" s="187" t="s">
        <v>344</v>
      </c>
      <c r="G188" s="188" t="s">
        <v>194</v>
      </c>
      <c r="H188" s="189">
        <v>23</v>
      </c>
      <c r="I188" s="190"/>
      <c r="J188" s="191">
        <f>ROUND(I188*H188,2)</f>
        <v>0</v>
      </c>
      <c r="K188" s="187" t="s">
        <v>127</v>
      </c>
      <c r="L188" s="38"/>
      <c r="M188" s="192" t="s">
        <v>21</v>
      </c>
      <c r="N188" s="193" t="s">
        <v>48</v>
      </c>
      <c r="O188" s="63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6" t="s">
        <v>128</v>
      </c>
      <c r="AT188" s="196" t="s">
        <v>123</v>
      </c>
      <c r="AU188" s="196" t="s">
        <v>129</v>
      </c>
      <c r="AY188" s="16" t="s">
        <v>119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6" t="s">
        <v>82</v>
      </c>
      <c r="BK188" s="197">
        <f>ROUND(I188*H188,2)</f>
        <v>0</v>
      </c>
      <c r="BL188" s="16" t="s">
        <v>128</v>
      </c>
      <c r="BM188" s="196" t="s">
        <v>345</v>
      </c>
    </row>
    <row r="189" spans="1:47" s="2" customFormat="1" ht="19.5">
      <c r="A189" s="33"/>
      <c r="B189" s="34"/>
      <c r="C189" s="35"/>
      <c r="D189" s="198" t="s">
        <v>131</v>
      </c>
      <c r="E189" s="35"/>
      <c r="F189" s="199" t="s">
        <v>346</v>
      </c>
      <c r="G189" s="35"/>
      <c r="H189" s="35"/>
      <c r="I189" s="106"/>
      <c r="J189" s="35"/>
      <c r="K189" s="35"/>
      <c r="L189" s="38"/>
      <c r="M189" s="200"/>
      <c r="N189" s="201"/>
      <c r="O189" s="63"/>
      <c r="P189" s="63"/>
      <c r="Q189" s="63"/>
      <c r="R189" s="63"/>
      <c r="S189" s="63"/>
      <c r="T189" s="64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131</v>
      </c>
      <c r="AU189" s="16" t="s">
        <v>129</v>
      </c>
    </row>
    <row r="190" spans="1:65" s="2" customFormat="1" ht="16.5" customHeight="1">
      <c r="A190" s="33"/>
      <c r="B190" s="34"/>
      <c r="C190" s="185" t="s">
        <v>347</v>
      </c>
      <c r="D190" s="185" t="s">
        <v>123</v>
      </c>
      <c r="E190" s="186" t="s">
        <v>348</v>
      </c>
      <c r="F190" s="187" t="s">
        <v>349</v>
      </c>
      <c r="G190" s="188" t="s">
        <v>140</v>
      </c>
      <c r="H190" s="189">
        <v>115</v>
      </c>
      <c r="I190" s="190"/>
      <c r="J190" s="191">
        <f>ROUND(I190*H190,2)</f>
        <v>0</v>
      </c>
      <c r="K190" s="187" t="s">
        <v>127</v>
      </c>
      <c r="L190" s="38"/>
      <c r="M190" s="192" t="s">
        <v>21</v>
      </c>
      <c r="N190" s="193" t="s">
        <v>48</v>
      </c>
      <c r="O190" s="63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6" t="s">
        <v>128</v>
      </c>
      <c r="AT190" s="196" t="s">
        <v>123</v>
      </c>
      <c r="AU190" s="196" t="s">
        <v>129</v>
      </c>
      <c r="AY190" s="16" t="s">
        <v>119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6" t="s">
        <v>82</v>
      </c>
      <c r="BK190" s="197">
        <f>ROUND(I190*H190,2)</f>
        <v>0</v>
      </c>
      <c r="BL190" s="16" t="s">
        <v>128</v>
      </c>
      <c r="BM190" s="196" t="s">
        <v>350</v>
      </c>
    </row>
    <row r="191" spans="1:47" s="2" customFormat="1" ht="12">
      <c r="A191" s="33"/>
      <c r="B191" s="34"/>
      <c r="C191" s="35"/>
      <c r="D191" s="198" t="s">
        <v>131</v>
      </c>
      <c r="E191" s="35"/>
      <c r="F191" s="199" t="s">
        <v>351</v>
      </c>
      <c r="G191" s="35"/>
      <c r="H191" s="35"/>
      <c r="I191" s="106"/>
      <c r="J191" s="35"/>
      <c r="K191" s="35"/>
      <c r="L191" s="38"/>
      <c r="M191" s="200"/>
      <c r="N191" s="201"/>
      <c r="O191" s="63"/>
      <c r="P191" s="63"/>
      <c r="Q191" s="63"/>
      <c r="R191" s="63"/>
      <c r="S191" s="63"/>
      <c r="T191" s="64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131</v>
      </c>
      <c r="AU191" s="16" t="s">
        <v>129</v>
      </c>
    </row>
    <row r="192" spans="2:51" s="13" customFormat="1" ht="12">
      <c r="B192" s="203"/>
      <c r="C192" s="204"/>
      <c r="D192" s="198" t="s">
        <v>145</v>
      </c>
      <c r="E192" s="205" t="s">
        <v>21</v>
      </c>
      <c r="F192" s="206" t="s">
        <v>352</v>
      </c>
      <c r="G192" s="204"/>
      <c r="H192" s="207">
        <v>115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145</v>
      </c>
      <c r="AU192" s="213" t="s">
        <v>129</v>
      </c>
      <c r="AV192" s="13" t="s">
        <v>88</v>
      </c>
      <c r="AW192" s="13" t="s">
        <v>36</v>
      </c>
      <c r="AX192" s="13" t="s">
        <v>82</v>
      </c>
      <c r="AY192" s="213" t="s">
        <v>119</v>
      </c>
    </row>
    <row r="193" spans="1:65" s="2" customFormat="1" ht="16.5" customHeight="1">
      <c r="A193" s="33"/>
      <c r="B193" s="34"/>
      <c r="C193" s="185" t="s">
        <v>353</v>
      </c>
      <c r="D193" s="185" t="s">
        <v>123</v>
      </c>
      <c r="E193" s="186" t="s">
        <v>354</v>
      </c>
      <c r="F193" s="187" t="s">
        <v>355</v>
      </c>
      <c r="G193" s="188" t="s">
        <v>200</v>
      </c>
      <c r="H193" s="189">
        <v>1</v>
      </c>
      <c r="I193" s="190"/>
      <c r="J193" s="191">
        <f>ROUND(I193*H193,2)</f>
        <v>0</v>
      </c>
      <c r="K193" s="187" t="s">
        <v>127</v>
      </c>
      <c r="L193" s="38"/>
      <c r="M193" s="192" t="s">
        <v>21</v>
      </c>
      <c r="N193" s="193" t="s">
        <v>48</v>
      </c>
      <c r="O193" s="63"/>
      <c r="P193" s="194">
        <f>O193*H193</f>
        <v>0</v>
      </c>
      <c r="Q193" s="194">
        <v>0</v>
      </c>
      <c r="R193" s="194">
        <f>Q193*H193</f>
        <v>0</v>
      </c>
      <c r="S193" s="194">
        <v>0</v>
      </c>
      <c r="T193" s="195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6" t="s">
        <v>356</v>
      </c>
      <c r="AT193" s="196" t="s">
        <v>123</v>
      </c>
      <c r="AU193" s="196" t="s">
        <v>129</v>
      </c>
      <c r="AY193" s="16" t="s">
        <v>119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16" t="s">
        <v>82</v>
      </c>
      <c r="BK193" s="197">
        <f>ROUND(I193*H193,2)</f>
        <v>0</v>
      </c>
      <c r="BL193" s="16" t="s">
        <v>356</v>
      </c>
      <c r="BM193" s="196" t="s">
        <v>357</v>
      </c>
    </row>
    <row r="194" spans="1:47" s="2" customFormat="1" ht="12">
      <c r="A194" s="33"/>
      <c r="B194" s="34"/>
      <c r="C194" s="35"/>
      <c r="D194" s="198" t="s">
        <v>131</v>
      </c>
      <c r="E194" s="35"/>
      <c r="F194" s="199" t="s">
        <v>355</v>
      </c>
      <c r="G194" s="35"/>
      <c r="H194" s="35"/>
      <c r="I194" s="106"/>
      <c r="J194" s="35"/>
      <c r="K194" s="35"/>
      <c r="L194" s="38"/>
      <c r="M194" s="200"/>
      <c r="N194" s="201"/>
      <c r="O194" s="63"/>
      <c r="P194" s="63"/>
      <c r="Q194" s="63"/>
      <c r="R194" s="63"/>
      <c r="S194" s="63"/>
      <c r="T194" s="64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131</v>
      </c>
      <c r="AU194" s="16" t="s">
        <v>129</v>
      </c>
    </row>
    <row r="195" spans="2:63" s="12" customFormat="1" ht="20.85" customHeight="1">
      <c r="B195" s="169"/>
      <c r="C195" s="170"/>
      <c r="D195" s="171" t="s">
        <v>76</v>
      </c>
      <c r="E195" s="183" t="s">
        <v>304</v>
      </c>
      <c r="F195" s="183" t="s">
        <v>358</v>
      </c>
      <c r="G195" s="170"/>
      <c r="H195" s="170"/>
      <c r="I195" s="173"/>
      <c r="J195" s="184">
        <f>BK195</f>
        <v>0</v>
      </c>
      <c r="K195" s="170"/>
      <c r="L195" s="175"/>
      <c r="M195" s="176"/>
      <c r="N195" s="177"/>
      <c r="O195" s="177"/>
      <c r="P195" s="178">
        <f>SUM(P196:P203)</f>
        <v>0</v>
      </c>
      <c r="Q195" s="177"/>
      <c r="R195" s="178">
        <f>SUM(R196:R203)</f>
        <v>2.2199999999999998E-05</v>
      </c>
      <c r="S195" s="177"/>
      <c r="T195" s="179">
        <f>SUM(T196:T203)</f>
        <v>0</v>
      </c>
      <c r="AR195" s="180" t="s">
        <v>82</v>
      </c>
      <c r="AT195" s="181" t="s">
        <v>76</v>
      </c>
      <c r="AU195" s="181" t="s">
        <v>88</v>
      </c>
      <c r="AY195" s="180" t="s">
        <v>119</v>
      </c>
      <c r="BK195" s="182">
        <f>SUM(BK196:BK203)</f>
        <v>0</v>
      </c>
    </row>
    <row r="196" spans="1:65" s="2" customFormat="1" ht="16.5" customHeight="1">
      <c r="A196" s="33"/>
      <c r="B196" s="34"/>
      <c r="C196" s="185" t="s">
        <v>359</v>
      </c>
      <c r="D196" s="185" t="s">
        <v>123</v>
      </c>
      <c r="E196" s="186" t="s">
        <v>360</v>
      </c>
      <c r="F196" s="187" t="s">
        <v>361</v>
      </c>
      <c r="G196" s="188" t="s">
        <v>140</v>
      </c>
      <c r="H196" s="189">
        <v>222</v>
      </c>
      <c r="I196" s="190"/>
      <c r="J196" s="191">
        <f>ROUND(I196*H196,2)</f>
        <v>0</v>
      </c>
      <c r="K196" s="187" t="s">
        <v>127</v>
      </c>
      <c r="L196" s="38"/>
      <c r="M196" s="192" t="s">
        <v>21</v>
      </c>
      <c r="N196" s="193" t="s">
        <v>48</v>
      </c>
      <c r="O196" s="63"/>
      <c r="P196" s="194">
        <f>O196*H196</f>
        <v>0</v>
      </c>
      <c r="Q196" s="194">
        <v>0</v>
      </c>
      <c r="R196" s="194">
        <f>Q196*H196</f>
        <v>0</v>
      </c>
      <c r="S196" s="194">
        <v>0</v>
      </c>
      <c r="T196" s="19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6" t="s">
        <v>128</v>
      </c>
      <c r="AT196" s="196" t="s">
        <v>123</v>
      </c>
      <c r="AU196" s="196" t="s">
        <v>129</v>
      </c>
      <c r="AY196" s="16" t="s">
        <v>119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6" t="s">
        <v>82</v>
      </c>
      <c r="BK196" s="197">
        <f>ROUND(I196*H196,2)</f>
        <v>0</v>
      </c>
      <c r="BL196" s="16" t="s">
        <v>128</v>
      </c>
      <c r="BM196" s="196" t="s">
        <v>362</v>
      </c>
    </row>
    <row r="197" spans="1:47" s="2" customFormat="1" ht="12">
      <c r="A197" s="33"/>
      <c r="B197" s="34"/>
      <c r="C197" s="35"/>
      <c r="D197" s="198" t="s">
        <v>131</v>
      </c>
      <c r="E197" s="35"/>
      <c r="F197" s="199" t="s">
        <v>363</v>
      </c>
      <c r="G197" s="35"/>
      <c r="H197" s="35"/>
      <c r="I197" s="106"/>
      <c r="J197" s="35"/>
      <c r="K197" s="35"/>
      <c r="L197" s="38"/>
      <c r="M197" s="200"/>
      <c r="N197" s="201"/>
      <c r="O197" s="63"/>
      <c r="P197" s="63"/>
      <c r="Q197" s="63"/>
      <c r="R197" s="63"/>
      <c r="S197" s="63"/>
      <c r="T197" s="64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131</v>
      </c>
      <c r="AU197" s="16" t="s">
        <v>129</v>
      </c>
    </row>
    <row r="198" spans="2:51" s="13" customFormat="1" ht="12">
      <c r="B198" s="203"/>
      <c r="C198" s="204"/>
      <c r="D198" s="198" t="s">
        <v>145</v>
      </c>
      <c r="E198" s="205" t="s">
        <v>21</v>
      </c>
      <c r="F198" s="206" t="s">
        <v>364</v>
      </c>
      <c r="G198" s="204"/>
      <c r="H198" s="207">
        <v>222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145</v>
      </c>
      <c r="AU198" s="213" t="s">
        <v>129</v>
      </c>
      <c r="AV198" s="13" t="s">
        <v>88</v>
      </c>
      <c r="AW198" s="13" t="s">
        <v>36</v>
      </c>
      <c r="AX198" s="13" t="s">
        <v>82</v>
      </c>
      <c r="AY198" s="213" t="s">
        <v>119</v>
      </c>
    </row>
    <row r="199" spans="1:65" s="2" customFormat="1" ht="16.5" customHeight="1">
      <c r="A199" s="33"/>
      <c r="B199" s="34"/>
      <c r="C199" s="185" t="s">
        <v>365</v>
      </c>
      <c r="D199" s="185" t="s">
        <v>123</v>
      </c>
      <c r="E199" s="186" t="s">
        <v>366</v>
      </c>
      <c r="F199" s="187" t="s">
        <v>367</v>
      </c>
      <c r="G199" s="188" t="s">
        <v>140</v>
      </c>
      <c r="H199" s="189">
        <v>74</v>
      </c>
      <c r="I199" s="190"/>
      <c r="J199" s="191">
        <f>ROUND(I199*H199,2)</f>
        <v>0</v>
      </c>
      <c r="K199" s="187" t="s">
        <v>127</v>
      </c>
      <c r="L199" s="38"/>
      <c r="M199" s="192" t="s">
        <v>21</v>
      </c>
      <c r="N199" s="193" t="s">
        <v>48</v>
      </c>
      <c r="O199" s="63"/>
      <c r="P199" s="194">
        <f>O199*H199</f>
        <v>0</v>
      </c>
      <c r="Q199" s="194">
        <v>3E-07</v>
      </c>
      <c r="R199" s="194">
        <f>Q199*H199</f>
        <v>2.2199999999999998E-05</v>
      </c>
      <c r="S199" s="194">
        <v>0</v>
      </c>
      <c r="T199" s="195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6" t="s">
        <v>128</v>
      </c>
      <c r="AT199" s="196" t="s">
        <v>123</v>
      </c>
      <c r="AU199" s="196" t="s">
        <v>129</v>
      </c>
      <c r="AY199" s="16" t="s">
        <v>119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6" t="s">
        <v>82</v>
      </c>
      <c r="BK199" s="197">
        <f>ROUND(I199*H199,2)</f>
        <v>0</v>
      </c>
      <c r="BL199" s="16" t="s">
        <v>128</v>
      </c>
      <c r="BM199" s="196" t="s">
        <v>368</v>
      </c>
    </row>
    <row r="200" spans="1:47" s="2" customFormat="1" ht="19.5">
      <c r="A200" s="33"/>
      <c r="B200" s="34"/>
      <c r="C200" s="35"/>
      <c r="D200" s="198" t="s">
        <v>131</v>
      </c>
      <c r="E200" s="35"/>
      <c r="F200" s="199" t="s">
        <v>369</v>
      </c>
      <c r="G200" s="35"/>
      <c r="H200" s="35"/>
      <c r="I200" s="106"/>
      <c r="J200" s="35"/>
      <c r="K200" s="35"/>
      <c r="L200" s="38"/>
      <c r="M200" s="200"/>
      <c r="N200" s="201"/>
      <c r="O200" s="63"/>
      <c r="P200" s="63"/>
      <c r="Q200" s="63"/>
      <c r="R200" s="63"/>
      <c r="S200" s="63"/>
      <c r="T200" s="64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131</v>
      </c>
      <c r="AU200" s="16" t="s">
        <v>129</v>
      </c>
    </row>
    <row r="201" spans="1:65" s="2" customFormat="1" ht="16.5" customHeight="1">
      <c r="A201" s="33"/>
      <c r="B201" s="34"/>
      <c r="C201" s="185" t="s">
        <v>370</v>
      </c>
      <c r="D201" s="185" t="s">
        <v>123</v>
      </c>
      <c r="E201" s="186" t="s">
        <v>371</v>
      </c>
      <c r="F201" s="187" t="s">
        <v>372</v>
      </c>
      <c r="G201" s="188" t="s">
        <v>140</v>
      </c>
      <c r="H201" s="189">
        <v>74</v>
      </c>
      <c r="I201" s="190"/>
      <c r="J201" s="191">
        <f>ROUND(I201*H201,2)</f>
        <v>0</v>
      </c>
      <c r="K201" s="187" t="s">
        <v>127</v>
      </c>
      <c r="L201" s="38"/>
      <c r="M201" s="192" t="s">
        <v>21</v>
      </c>
      <c r="N201" s="193" t="s">
        <v>48</v>
      </c>
      <c r="O201" s="63"/>
      <c r="P201" s="194">
        <f>O201*H201</f>
        <v>0</v>
      </c>
      <c r="Q201" s="194">
        <v>0</v>
      </c>
      <c r="R201" s="194">
        <f>Q201*H201</f>
        <v>0</v>
      </c>
      <c r="S201" s="194">
        <v>0</v>
      </c>
      <c r="T201" s="195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6" t="s">
        <v>128</v>
      </c>
      <c r="AT201" s="196" t="s">
        <v>123</v>
      </c>
      <c r="AU201" s="196" t="s">
        <v>129</v>
      </c>
      <c r="AY201" s="16" t="s">
        <v>119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6" t="s">
        <v>82</v>
      </c>
      <c r="BK201" s="197">
        <f>ROUND(I201*H201,2)</f>
        <v>0</v>
      </c>
      <c r="BL201" s="16" t="s">
        <v>128</v>
      </c>
      <c r="BM201" s="196" t="s">
        <v>373</v>
      </c>
    </row>
    <row r="202" spans="1:47" s="2" customFormat="1" ht="12">
      <c r="A202" s="33"/>
      <c r="B202" s="34"/>
      <c r="C202" s="35"/>
      <c r="D202" s="198" t="s">
        <v>131</v>
      </c>
      <c r="E202" s="35"/>
      <c r="F202" s="199" t="s">
        <v>374</v>
      </c>
      <c r="G202" s="35"/>
      <c r="H202" s="35"/>
      <c r="I202" s="106"/>
      <c r="J202" s="35"/>
      <c r="K202" s="35"/>
      <c r="L202" s="38"/>
      <c r="M202" s="200"/>
      <c r="N202" s="201"/>
      <c r="O202" s="63"/>
      <c r="P202" s="63"/>
      <c r="Q202" s="63"/>
      <c r="R202" s="63"/>
      <c r="S202" s="63"/>
      <c r="T202" s="64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131</v>
      </c>
      <c r="AU202" s="16" t="s">
        <v>129</v>
      </c>
    </row>
    <row r="203" spans="1:47" s="2" customFormat="1" ht="19.5">
      <c r="A203" s="33"/>
      <c r="B203" s="34"/>
      <c r="C203" s="35"/>
      <c r="D203" s="198" t="s">
        <v>143</v>
      </c>
      <c r="E203" s="35"/>
      <c r="F203" s="202" t="s">
        <v>375</v>
      </c>
      <c r="G203" s="35"/>
      <c r="H203" s="35"/>
      <c r="I203" s="106"/>
      <c r="J203" s="35"/>
      <c r="K203" s="35"/>
      <c r="L203" s="38"/>
      <c r="M203" s="200"/>
      <c r="N203" s="201"/>
      <c r="O203" s="63"/>
      <c r="P203" s="63"/>
      <c r="Q203" s="63"/>
      <c r="R203" s="63"/>
      <c r="S203" s="63"/>
      <c r="T203" s="64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143</v>
      </c>
      <c r="AU203" s="16" t="s">
        <v>129</v>
      </c>
    </row>
    <row r="204" spans="2:63" s="12" customFormat="1" ht="20.85" customHeight="1">
      <c r="B204" s="169"/>
      <c r="C204" s="170"/>
      <c r="D204" s="171" t="s">
        <v>76</v>
      </c>
      <c r="E204" s="183" t="s">
        <v>376</v>
      </c>
      <c r="F204" s="183" t="s">
        <v>377</v>
      </c>
      <c r="G204" s="170"/>
      <c r="H204" s="170"/>
      <c r="I204" s="173"/>
      <c r="J204" s="184">
        <f>BK204</f>
        <v>0</v>
      </c>
      <c r="K204" s="170"/>
      <c r="L204" s="175"/>
      <c r="M204" s="176"/>
      <c r="N204" s="177"/>
      <c r="O204" s="177"/>
      <c r="P204" s="178">
        <f>SUM(P205:P234)</f>
        <v>0</v>
      </c>
      <c r="Q204" s="177"/>
      <c r="R204" s="178">
        <f>SUM(R205:R234)</f>
        <v>29.92565</v>
      </c>
      <c r="S204" s="177"/>
      <c r="T204" s="179">
        <f>SUM(T205:T234)</f>
        <v>0</v>
      </c>
      <c r="AR204" s="180" t="s">
        <v>82</v>
      </c>
      <c r="AT204" s="181" t="s">
        <v>76</v>
      </c>
      <c r="AU204" s="181" t="s">
        <v>88</v>
      </c>
      <c r="AY204" s="180" t="s">
        <v>119</v>
      </c>
      <c r="BK204" s="182">
        <f>SUM(BK205:BK234)</f>
        <v>0</v>
      </c>
    </row>
    <row r="205" spans="1:65" s="2" customFormat="1" ht="16.5" customHeight="1">
      <c r="A205" s="33"/>
      <c r="B205" s="34"/>
      <c r="C205" s="185" t="s">
        <v>378</v>
      </c>
      <c r="D205" s="185" t="s">
        <v>123</v>
      </c>
      <c r="E205" s="186" t="s">
        <v>379</v>
      </c>
      <c r="F205" s="187" t="s">
        <v>380</v>
      </c>
      <c r="G205" s="188" t="s">
        <v>140</v>
      </c>
      <c r="H205" s="189">
        <v>98</v>
      </c>
      <c r="I205" s="190"/>
      <c r="J205" s="191">
        <f>ROUND(I205*H205,2)</f>
        <v>0</v>
      </c>
      <c r="K205" s="187" t="s">
        <v>127</v>
      </c>
      <c r="L205" s="38"/>
      <c r="M205" s="192" t="s">
        <v>21</v>
      </c>
      <c r="N205" s="193" t="s">
        <v>48</v>
      </c>
      <c r="O205" s="63"/>
      <c r="P205" s="194">
        <f>O205*H205</f>
        <v>0</v>
      </c>
      <c r="Q205" s="194">
        <v>0</v>
      </c>
      <c r="R205" s="194">
        <f>Q205*H205</f>
        <v>0</v>
      </c>
      <c r="S205" s="194">
        <v>0</v>
      </c>
      <c r="T205" s="195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6" t="s">
        <v>128</v>
      </c>
      <c r="AT205" s="196" t="s">
        <v>123</v>
      </c>
      <c r="AU205" s="196" t="s">
        <v>129</v>
      </c>
      <c r="AY205" s="16" t="s">
        <v>119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16" t="s">
        <v>82</v>
      </c>
      <c r="BK205" s="197">
        <f>ROUND(I205*H205,2)</f>
        <v>0</v>
      </c>
      <c r="BL205" s="16" t="s">
        <v>128</v>
      </c>
      <c r="BM205" s="196" t="s">
        <v>381</v>
      </c>
    </row>
    <row r="206" spans="1:47" s="2" customFormat="1" ht="12">
      <c r="A206" s="33"/>
      <c r="B206" s="34"/>
      <c r="C206" s="35"/>
      <c r="D206" s="198" t="s">
        <v>131</v>
      </c>
      <c r="E206" s="35"/>
      <c r="F206" s="199" t="s">
        <v>382</v>
      </c>
      <c r="G206" s="35"/>
      <c r="H206" s="35"/>
      <c r="I206" s="106"/>
      <c r="J206" s="35"/>
      <c r="K206" s="35"/>
      <c r="L206" s="38"/>
      <c r="M206" s="200"/>
      <c r="N206" s="201"/>
      <c r="O206" s="63"/>
      <c r="P206" s="63"/>
      <c r="Q206" s="63"/>
      <c r="R206" s="63"/>
      <c r="S206" s="63"/>
      <c r="T206" s="64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131</v>
      </c>
      <c r="AU206" s="16" t="s">
        <v>129</v>
      </c>
    </row>
    <row r="207" spans="1:47" s="2" customFormat="1" ht="19.5">
      <c r="A207" s="33"/>
      <c r="B207" s="34"/>
      <c r="C207" s="35"/>
      <c r="D207" s="198" t="s">
        <v>143</v>
      </c>
      <c r="E207" s="35"/>
      <c r="F207" s="202" t="s">
        <v>383</v>
      </c>
      <c r="G207" s="35"/>
      <c r="H207" s="35"/>
      <c r="I207" s="106"/>
      <c r="J207" s="35"/>
      <c r="K207" s="35"/>
      <c r="L207" s="38"/>
      <c r="M207" s="200"/>
      <c r="N207" s="201"/>
      <c r="O207" s="63"/>
      <c r="P207" s="63"/>
      <c r="Q207" s="63"/>
      <c r="R207" s="63"/>
      <c r="S207" s="63"/>
      <c r="T207" s="64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143</v>
      </c>
      <c r="AU207" s="16" t="s">
        <v>129</v>
      </c>
    </row>
    <row r="208" spans="2:51" s="13" customFormat="1" ht="12">
      <c r="B208" s="203"/>
      <c r="C208" s="204"/>
      <c r="D208" s="198" t="s">
        <v>145</v>
      </c>
      <c r="E208" s="205" t="s">
        <v>21</v>
      </c>
      <c r="F208" s="206" t="s">
        <v>384</v>
      </c>
      <c r="G208" s="204"/>
      <c r="H208" s="207">
        <v>98</v>
      </c>
      <c r="I208" s="208"/>
      <c r="J208" s="204"/>
      <c r="K208" s="204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145</v>
      </c>
      <c r="AU208" s="213" t="s">
        <v>129</v>
      </c>
      <c r="AV208" s="13" t="s">
        <v>88</v>
      </c>
      <c r="AW208" s="13" t="s">
        <v>36</v>
      </c>
      <c r="AX208" s="13" t="s">
        <v>82</v>
      </c>
      <c r="AY208" s="213" t="s">
        <v>119</v>
      </c>
    </row>
    <row r="209" spans="1:65" s="2" customFormat="1" ht="16.5" customHeight="1">
      <c r="A209" s="33"/>
      <c r="B209" s="34"/>
      <c r="C209" s="185" t="s">
        <v>385</v>
      </c>
      <c r="D209" s="185" t="s">
        <v>123</v>
      </c>
      <c r="E209" s="186" t="s">
        <v>386</v>
      </c>
      <c r="F209" s="187" t="s">
        <v>387</v>
      </c>
      <c r="G209" s="188" t="s">
        <v>140</v>
      </c>
      <c r="H209" s="189">
        <v>17</v>
      </c>
      <c r="I209" s="190"/>
      <c r="J209" s="191">
        <f>ROUND(I209*H209,2)</f>
        <v>0</v>
      </c>
      <c r="K209" s="187" t="s">
        <v>127</v>
      </c>
      <c r="L209" s="38"/>
      <c r="M209" s="192" t="s">
        <v>21</v>
      </c>
      <c r="N209" s="193" t="s">
        <v>48</v>
      </c>
      <c r="O209" s="63"/>
      <c r="P209" s="194">
        <f>O209*H209</f>
        <v>0</v>
      </c>
      <c r="Q209" s="194">
        <v>0</v>
      </c>
      <c r="R209" s="194">
        <f>Q209*H209</f>
        <v>0</v>
      </c>
      <c r="S209" s="194">
        <v>0</v>
      </c>
      <c r="T209" s="195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6" t="s">
        <v>128</v>
      </c>
      <c r="AT209" s="196" t="s">
        <v>123</v>
      </c>
      <c r="AU209" s="196" t="s">
        <v>129</v>
      </c>
      <c r="AY209" s="16" t="s">
        <v>119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16" t="s">
        <v>82</v>
      </c>
      <c r="BK209" s="197">
        <f>ROUND(I209*H209,2)</f>
        <v>0</v>
      </c>
      <c r="BL209" s="16" t="s">
        <v>128</v>
      </c>
      <c r="BM209" s="196" t="s">
        <v>388</v>
      </c>
    </row>
    <row r="210" spans="1:47" s="2" customFormat="1" ht="12">
      <c r="A210" s="33"/>
      <c r="B210" s="34"/>
      <c r="C210" s="35"/>
      <c r="D210" s="198" t="s">
        <v>131</v>
      </c>
      <c r="E210" s="35"/>
      <c r="F210" s="199" t="s">
        <v>389</v>
      </c>
      <c r="G210" s="35"/>
      <c r="H210" s="35"/>
      <c r="I210" s="106"/>
      <c r="J210" s="35"/>
      <c r="K210" s="35"/>
      <c r="L210" s="38"/>
      <c r="M210" s="200"/>
      <c r="N210" s="201"/>
      <c r="O210" s="63"/>
      <c r="P210" s="63"/>
      <c r="Q210" s="63"/>
      <c r="R210" s="63"/>
      <c r="S210" s="63"/>
      <c r="T210" s="64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131</v>
      </c>
      <c r="AU210" s="16" t="s">
        <v>129</v>
      </c>
    </row>
    <row r="211" spans="1:47" s="2" customFormat="1" ht="19.5">
      <c r="A211" s="33"/>
      <c r="B211" s="34"/>
      <c r="C211" s="35"/>
      <c r="D211" s="198" t="s">
        <v>143</v>
      </c>
      <c r="E211" s="35"/>
      <c r="F211" s="202" t="s">
        <v>390</v>
      </c>
      <c r="G211" s="35"/>
      <c r="H211" s="35"/>
      <c r="I211" s="106"/>
      <c r="J211" s="35"/>
      <c r="K211" s="35"/>
      <c r="L211" s="38"/>
      <c r="M211" s="200"/>
      <c r="N211" s="201"/>
      <c r="O211" s="63"/>
      <c r="P211" s="63"/>
      <c r="Q211" s="63"/>
      <c r="R211" s="63"/>
      <c r="S211" s="63"/>
      <c r="T211" s="64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143</v>
      </c>
      <c r="AU211" s="16" t="s">
        <v>129</v>
      </c>
    </row>
    <row r="212" spans="2:51" s="13" customFormat="1" ht="12">
      <c r="B212" s="203"/>
      <c r="C212" s="204"/>
      <c r="D212" s="198" t="s">
        <v>145</v>
      </c>
      <c r="E212" s="205" t="s">
        <v>21</v>
      </c>
      <c r="F212" s="206" t="s">
        <v>391</v>
      </c>
      <c r="G212" s="204"/>
      <c r="H212" s="207">
        <v>17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145</v>
      </c>
      <c r="AU212" s="213" t="s">
        <v>129</v>
      </c>
      <c r="AV212" s="13" t="s">
        <v>88</v>
      </c>
      <c r="AW212" s="13" t="s">
        <v>36</v>
      </c>
      <c r="AX212" s="13" t="s">
        <v>82</v>
      </c>
      <c r="AY212" s="213" t="s">
        <v>119</v>
      </c>
    </row>
    <row r="213" spans="1:65" s="2" customFormat="1" ht="16.5" customHeight="1">
      <c r="A213" s="33"/>
      <c r="B213" s="34"/>
      <c r="C213" s="185" t="s">
        <v>392</v>
      </c>
      <c r="D213" s="185" t="s">
        <v>123</v>
      </c>
      <c r="E213" s="186" t="s">
        <v>393</v>
      </c>
      <c r="F213" s="187" t="s">
        <v>394</v>
      </c>
      <c r="G213" s="188" t="s">
        <v>140</v>
      </c>
      <c r="H213" s="189">
        <v>5</v>
      </c>
      <c r="I213" s="190"/>
      <c r="J213" s="191">
        <f>ROUND(I213*H213,2)</f>
        <v>0</v>
      </c>
      <c r="K213" s="187" t="s">
        <v>127</v>
      </c>
      <c r="L213" s="38"/>
      <c r="M213" s="192" t="s">
        <v>21</v>
      </c>
      <c r="N213" s="193" t="s">
        <v>48</v>
      </c>
      <c r="O213" s="63"/>
      <c r="P213" s="194">
        <f>O213*H213</f>
        <v>0</v>
      </c>
      <c r="Q213" s="194">
        <v>0.08003</v>
      </c>
      <c r="R213" s="194">
        <f>Q213*H213</f>
        <v>0.40015</v>
      </c>
      <c r="S213" s="194">
        <v>0</v>
      </c>
      <c r="T213" s="195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6" t="s">
        <v>128</v>
      </c>
      <c r="AT213" s="196" t="s">
        <v>123</v>
      </c>
      <c r="AU213" s="196" t="s">
        <v>129</v>
      </c>
      <c r="AY213" s="16" t="s">
        <v>119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6" t="s">
        <v>82</v>
      </c>
      <c r="BK213" s="197">
        <f>ROUND(I213*H213,2)</f>
        <v>0</v>
      </c>
      <c r="BL213" s="16" t="s">
        <v>128</v>
      </c>
      <c r="BM213" s="196" t="s">
        <v>395</v>
      </c>
    </row>
    <row r="214" spans="1:47" s="2" customFormat="1" ht="19.5">
      <c r="A214" s="33"/>
      <c r="B214" s="34"/>
      <c r="C214" s="35"/>
      <c r="D214" s="198" t="s">
        <v>131</v>
      </c>
      <c r="E214" s="35"/>
      <c r="F214" s="199" t="s">
        <v>396</v>
      </c>
      <c r="G214" s="35"/>
      <c r="H214" s="35"/>
      <c r="I214" s="106"/>
      <c r="J214" s="35"/>
      <c r="K214" s="35"/>
      <c r="L214" s="38"/>
      <c r="M214" s="200"/>
      <c r="N214" s="201"/>
      <c r="O214" s="63"/>
      <c r="P214" s="63"/>
      <c r="Q214" s="63"/>
      <c r="R214" s="63"/>
      <c r="S214" s="63"/>
      <c r="T214" s="64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131</v>
      </c>
      <c r="AU214" s="16" t="s">
        <v>129</v>
      </c>
    </row>
    <row r="215" spans="1:65" s="2" customFormat="1" ht="16.5" customHeight="1">
      <c r="A215" s="33"/>
      <c r="B215" s="34"/>
      <c r="C215" s="185" t="s">
        <v>397</v>
      </c>
      <c r="D215" s="185" t="s">
        <v>123</v>
      </c>
      <c r="E215" s="186" t="s">
        <v>398</v>
      </c>
      <c r="F215" s="187" t="s">
        <v>399</v>
      </c>
      <c r="G215" s="188" t="s">
        <v>140</v>
      </c>
      <c r="H215" s="189">
        <v>114</v>
      </c>
      <c r="I215" s="190"/>
      <c r="J215" s="191">
        <f>ROUND(I215*H215,2)</f>
        <v>0</v>
      </c>
      <c r="K215" s="187" t="s">
        <v>127</v>
      </c>
      <c r="L215" s="38"/>
      <c r="M215" s="192" t="s">
        <v>21</v>
      </c>
      <c r="N215" s="193" t="s">
        <v>48</v>
      </c>
      <c r="O215" s="63"/>
      <c r="P215" s="194">
        <f>O215*H215</f>
        <v>0</v>
      </c>
      <c r="Q215" s="194">
        <v>0.08565</v>
      </c>
      <c r="R215" s="194">
        <f>Q215*H215</f>
        <v>9.764100000000001</v>
      </c>
      <c r="S215" s="194">
        <v>0</v>
      </c>
      <c r="T215" s="195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6" t="s">
        <v>128</v>
      </c>
      <c r="AT215" s="196" t="s">
        <v>123</v>
      </c>
      <c r="AU215" s="196" t="s">
        <v>129</v>
      </c>
      <c r="AY215" s="16" t="s">
        <v>119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6" t="s">
        <v>82</v>
      </c>
      <c r="BK215" s="197">
        <f>ROUND(I215*H215,2)</f>
        <v>0</v>
      </c>
      <c r="BL215" s="16" t="s">
        <v>128</v>
      </c>
      <c r="BM215" s="196" t="s">
        <v>400</v>
      </c>
    </row>
    <row r="216" spans="1:47" s="2" customFormat="1" ht="29.25">
      <c r="A216" s="33"/>
      <c r="B216" s="34"/>
      <c r="C216" s="35"/>
      <c r="D216" s="198" t="s">
        <v>131</v>
      </c>
      <c r="E216" s="35"/>
      <c r="F216" s="199" t="s">
        <v>401</v>
      </c>
      <c r="G216" s="35"/>
      <c r="H216" s="35"/>
      <c r="I216" s="106"/>
      <c r="J216" s="35"/>
      <c r="K216" s="35"/>
      <c r="L216" s="38"/>
      <c r="M216" s="200"/>
      <c r="N216" s="201"/>
      <c r="O216" s="63"/>
      <c r="P216" s="63"/>
      <c r="Q216" s="63"/>
      <c r="R216" s="63"/>
      <c r="S216" s="63"/>
      <c r="T216" s="64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6" t="s">
        <v>131</v>
      </c>
      <c r="AU216" s="16" t="s">
        <v>129</v>
      </c>
    </row>
    <row r="217" spans="2:51" s="13" customFormat="1" ht="12">
      <c r="B217" s="203"/>
      <c r="C217" s="204"/>
      <c r="D217" s="198" t="s">
        <v>145</v>
      </c>
      <c r="E217" s="205" t="s">
        <v>21</v>
      </c>
      <c r="F217" s="206" t="s">
        <v>402</v>
      </c>
      <c r="G217" s="204"/>
      <c r="H217" s="207">
        <v>114</v>
      </c>
      <c r="I217" s="208"/>
      <c r="J217" s="204"/>
      <c r="K217" s="204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145</v>
      </c>
      <c r="AU217" s="213" t="s">
        <v>129</v>
      </c>
      <c r="AV217" s="13" t="s">
        <v>88</v>
      </c>
      <c r="AW217" s="13" t="s">
        <v>36</v>
      </c>
      <c r="AX217" s="13" t="s">
        <v>82</v>
      </c>
      <c r="AY217" s="213" t="s">
        <v>119</v>
      </c>
    </row>
    <row r="218" spans="1:65" s="2" customFormat="1" ht="16.5" customHeight="1">
      <c r="A218" s="33"/>
      <c r="B218" s="34"/>
      <c r="C218" s="214" t="s">
        <v>403</v>
      </c>
      <c r="D218" s="214" t="s">
        <v>316</v>
      </c>
      <c r="E218" s="215" t="s">
        <v>404</v>
      </c>
      <c r="F218" s="216" t="s">
        <v>405</v>
      </c>
      <c r="G218" s="217" t="s">
        <v>140</v>
      </c>
      <c r="H218" s="218">
        <v>105</v>
      </c>
      <c r="I218" s="219"/>
      <c r="J218" s="220">
        <f>ROUND(I218*H218,2)</f>
        <v>0</v>
      </c>
      <c r="K218" s="216" t="s">
        <v>127</v>
      </c>
      <c r="L218" s="221"/>
      <c r="M218" s="222" t="s">
        <v>21</v>
      </c>
      <c r="N218" s="223" t="s">
        <v>48</v>
      </c>
      <c r="O218" s="63"/>
      <c r="P218" s="194">
        <f>O218*H218</f>
        <v>0</v>
      </c>
      <c r="Q218" s="194">
        <v>0.176</v>
      </c>
      <c r="R218" s="194">
        <f>Q218*H218</f>
        <v>18.48</v>
      </c>
      <c r="S218" s="194">
        <v>0</v>
      </c>
      <c r="T218" s="195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6" t="s">
        <v>248</v>
      </c>
      <c r="AT218" s="196" t="s">
        <v>316</v>
      </c>
      <c r="AU218" s="196" t="s">
        <v>129</v>
      </c>
      <c r="AY218" s="16" t="s">
        <v>119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16" t="s">
        <v>82</v>
      </c>
      <c r="BK218" s="197">
        <f>ROUND(I218*H218,2)</f>
        <v>0</v>
      </c>
      <c r="BL218" s="16" t="s">
        <v>128</v>
      </c>
      <c r="BM218" s="196" t="s">
        <v>406</v>
      </c>
    </row>
    <row r="219" spans="1:47" s="2" customFormat="1" ht="12">
      <c r="A219" s="33"/>
      <c r="B219" s="34"/>
      <c r="C219" s="35"/>
      <c r="D219" s="198" t="s">
        <v>131</v>
      </c>
      <c r="E219" s="35"/>
      <c r="F219" s="199" t="s">
        <v>405</v>
      </c>
      <c r="G219" s="35"/>
      <c r="H219" s="35"/>
      <c r="I219" s="106"/>
      <c r="J219" s="35"/>
      <c r="K219" s="35"/>
      <c r="L219" s="38"/>
      <c r="M219" s="200"/>
      <c r="N219" s="201"/>
      <c r="O219" s="63"/>
      <c r="P219" s="63"/>
      <c r="Q219" s="63"/>
      <c r="R219" s="63"/>
      <c r="S219" s="63"/>
      <c r="T219" s="64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131</v>
      </c>
      <c r="AU219" s="16" t="s">
        <v>129</v>
      </c>
    </row>
    <row r="220" spans="1:65" s="2" customFormat="1" ht="16.5" customHeight="1">
      <c r="A220" s="33"/>
      <c r="B220" s="34"/>
      <c r="C220" s="214" t="s">
        <v>407</v>
      </c>
      <c r="D220" s="214" t="s">
        <v>316</v>
      </c>
      <c r="E220" s="215" t="s">
        <v>408</v>
      </c>
      <c r="F220" s="216" t="s">
        <v>409</v>
      </c>
      <c r="G220" s="217" t="s">
        <v>140</v>
      </c>
      <c r="H220" s="218">
        <v>7</v>
      </c>
      <c r="I220" s="219"/>
      <c r="J220" s="220">
        <f>ROUND(I220*H220,2)</f>
        <v>0</v>
      </c>
      <c r="K220" s="216" t="s">
        <v>127</v>
      </c>
      <c r="L220" s="221"/>
      <c r="M220" s="222" t="s">
        <v>21</v>
      </c>
      <c r="N220" s="223" t="s">
        <v>48</v>
      </c>
      <c r="O220" s="63"/>
      <c r="P220" s="194">
        <f>O220*H220</f>
        <v>0</v>
      </c>
      <c r="Q220" s="194">
        <v>0.175</v>
      </c>
      <c r="R220" s="194">
        <f>Q220*H220</f>
        <v>1.2249999999999999</v>
      </c>
      <c r="S220" s="194">
        <v>0</v>
      </c>
      <c r="T220" s="195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6" t="s">
        <v>248</v>
      </c>
      <c r="AT220" s="196" t="s">
        <v>316</v>
      </c>
      <c r="AU220" s="196" t="s">
        <v>129</v>
      </c>
      <c r="AY220" s="16" t="s">
        <v>119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6" t="s">
        <v>82</v>
      </c>
      <c r="BK220" s="197">
        <f>ROUND(I220*H220,2)</f>
        <v>0</v>
      </c>
      <c r="BL220" s="16" t="s">
        <v>128</v>
      </c>
      <c r="BM220" s="196" t="s">
        <v>410</v>
      </c>
    </row>
    <row r="221" spans="1:47" s="2" customFormat="1" ht="12">
      <c r="A221" s="33"/>
      <c r="B221" s="34"/>
      <c r="C221" s="35"/>
      <c r="D221" s="198" t="s">
        <v>131</v>
      </c>
      <c r="E221" s="35"/>
      <c r="F221" s="199" t="s">
        <v>409</v>
      </c>
      <c r="G221" s="35"/>
      <c r="H221" s="35"/>
      <c r="I221" s="106"/>
      <c r="J221" s="35"/>
      <c r="K221" s="35"/>
      <c r="L221" s="38"/>
      <c r="M221" s="200"/>
      <c r="N221" s="201"/>
      <c r="O221" s="63"/>
      <c r="P221" s="63"/>
      <c r="Q221" s="63"/>
      <c r="R221" s="63"/>
      <c r="S221" s="63"/>
      <c r="T221" s="64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131</v>
      </c>
      <c r="AU221" s="16" t="s">
        <v>129</v>
      </c>
    </row>
    <row r="222" spans="1:65" s="2" customFormat="1" ht="16.5" customHeight="1">
      <c r="A222" s="33"/>
      <c r="B222" s="34"/>
      <c r="C222" s="185" t="s">
        <v>411</v>
      </c>
      <c r="D222" s="185" t="s">
        <v>123</v>
      </c>
      <c r="E222" s="186" t="s">
        <v>412</v>
      </c>
      <c r="F222" s="187" t="s">
        <v>413</v>
      </c>
      <c r="G222" s="188" t="s">
        <v>140</v>
      </c>
      <c r="H222" s="189">
        <v>30</v>
      </c>
      <c r="I222" s="190"/>
      <c r="J222" s="191">
        <f>ROUND(I222*H222,2)</f>
        <v>0</v>
      </c>
      <c r="K222" s="187" t="s">
        <v>127</v>
      </c>
      <c r="L222" s="38"/>
      <c r="M222" s="192" t="s">
        <v>21</v>
      </c>
      <c r="N222" s="193" t="s">
        <v>48</v>
      </c>
      <c r="O222" s="63"/>
      <c r="P222" s="194">
        <f>O222*H222</f>
        <v>0</v>
      </c>
      <c r="Q222" s="194">
        <v>0</v>
      </c>
      <c r="R222" s="194">
        <f>Q222*H222</f>
        <v>0</v>
      </c>
      <c r="S222" s="194">
        <v>0</v>
      </c>
      <c r="T222" s="195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6" t="s">
        <v>128</v>
      </c>
      <c r="AT222" s="196" t="s">
        <v>123</v>
      </c>
      <c r="AU222" s="196" t="s">
        <v>129</v>
      </c>
      <c r="AY222" s="16" t="s">
        <v>119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6" t="s">
        <v>82</v>
      </c>
      <c r="BK222" s="197">
        <f>ROUND(I222*H222,2)</f>
        <v>0</v>
      </c>
      <c r="BL222" s="16" t="s">
        <v>128</v>
      </c>
      <c r="BM222" s="196" t="s">
        <v>414</v>
      </c>
    </row>
    <row r="223" spans="1:47" s="2" customFormat="1" ht="19.5">
      <c r="A223" s="33"/>
      <c r="B223" s="34"/>
      <c r="C223" s="35"/>
      <c r="D223" s="198" t="s">
        <v>131</v>
      </c>
      <c r="E223" s="35"/>
      <c r="F223" s="199" t="s">
        <v>415</v>
      </c>
      <c r="G223" s="35"/>
      <c r="H223" s="35"/>
      <c r="I223" s="106"/>
      <c r="J223" s="35"/>
      <c r="K223" s="35"/>
      <c r="L223" s="38"/>
      <c r="M223" s="200"/>
      <c r="N223" s="201"/>
      <c r="O223" s="63"/>
      <c r="P223" s="63"/>
      <c r="Q223" s="63"/>
      <c r="R223" s="63"/>
      <c r="S223" s="63"/>
      <c r="T223" s="64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6" t="s">
        <v>131</v>
      </c>
      <c r="AU223" s="16" t="s">
        <v>129</v>
      </c>
    </row>
    <row r="224" spans="2:51" s="13" customFormat="1" ht="12">
      <c r="B224" s="203"/>
      <c r="C224" s="204"/>
      <c r="D224" s="198" t="s">
        <v>145</v>
      </c>
      <c r="E224" s="205" t="s">
        <v>21</v>
      </c>
      <c r="F224" s="206" t="s">
        <v>416</v>
      </c>
      <c r="G224" s="204"/>
      <c r="H224" s="207">
        <v>30</v>
      </c>
      <c r="I224" s="208"/>
      <c r="J224" s="204"/>
      <c r="K224" s="204"/>
      <c r="L224" s="209"/>
      <c r="M224" s="210"/>
      <c r="N224" s="211"/>
      <c r="O224" s="211"/>
      <c r="P224" s="211"/>
      <c r="Q224" s="211"/>
      <c r="R224" s="211"/>
      <c r="S224" s="211"/>
      <c r="T224" s="212"/>
      <c r="AT224" s="213" t="s">
        <v>145</v>
      </c>
      <c r="AU224" s="213" t="s">
        <v>129</v>
      </c>
      <c r="AV224" s="13" t="s">
        <v>88</v>
      </c>
      <c r="AW224" s="13" t="s">
        <v>36</v>
      </c>
      <c r="AX224" s="13" t="s">
        <v>82</v>
      </c>
      <c r="AY224" s="213" t="s">
        <v>119</v>
      </c>
    </row>
    <row r="225" spans="1:65" s="2" customFormat="1" ht="16.5" customHeight="1">
      <c r="A225" s="33"/>
      <c r="B225" s="34"/>
      <c r="C225" s="185" t="s">
        <v>417</v>
      </c>
      <c r="D225" s="185" t="s">
        <v>123</v>
      </c>
      <c r="E225" s="186" t="s">
        <v>418</v>
      </c>
      <c r="F225" s="187" t="s">
        <v>419</v>
      </c>
      <c r="G225" s="188" t="s">
        <v>140</v>
      </c>
      <c r="H225" s="189">
        <v>30</v>
      </c>
      <c r="I225" s="190"/>
      <c r="J225" s="191">
        <f>ROUND(I225*H225,2)</f>
        <v>0</v>
      </c>
      <c r="K225" s="187" t="s">
        <v>127</v>
      </c>
      <c r="L225" s="38"/>
      <c r="M225" s="192" t="s">
        <v>21</v>
      </c>
      <c r="N225" s="193" t="s">
        <v>48</v>
      </c>
      <c r="O225" s="63"/>
      <c r="P225" s="194">
        <f>O225*H225</f>
        <v>0</v>
      </c>
      <c r="Q225" s="194">
        <v>0</v>
      </c>
      <c r="R225" s="194">
        <f>Q225*H225</f>
        <v>0</v>
      </c>
      <c r="S225" s="194">
        <v>0</v>
      </c>
      <c r="T225" s="195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6" t="s">
        <v>128</v>
      </c>
      <c r="AT225" s="196" t="s">
        <v>123</v>
      </c>
      <c r="AU225" s="196" t="s">
        <v>129</v>
      </c>
      <c r="AY225" s="16" t="s">
        <v>119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6" t="s">
        <v>82</v>
      </c>
      <c r="BK225" s="197">
        <f>ROUND(I225*H225,2)</f>
        <v>0</v>
      </c>
      <c r="BL225" s="16" t="s">
        <v>128</v>
      </c>
      <c r="BM225" s="196" t="s">
        <v>420</v>
      </c>
    </row>
    <row r="226" spans="1:47" s="2" customFormat="1" ht="19.5">
      <c r="A226" s="33"/>
      <c r="B226" s="34"/>
      <c r="C226" s="35"/>
      <c r="D226" s="198" t="s">
        <v>131</v>
      </c>
      <c r="E226" s="35"/>
      <c r="F226" s="199" t="s">
        <v>421</v>
      </c>
      <c r="G226" s="35"/>
      <c r="H226" s="35"/>
      <c r="I226" s="106"/>
      <c r="J226" s="35"/>
      <c r="K226" s="35"/>
      <c r="L226" s="38"/>
      <c r="M226" s="200"/>
      <c r="N226" s="201"/>
      <c r="O226" s="63"/>
      <c r="P226" s="63"/>
      <c r="Q226" s="63"/>
      <c r="R226" s="63"/>
      <c r="S226" s="63"/>
      <c r="T226" s="64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131</v>
      </c>
      <c r="AU226" s="16" t="s">
        <v>129</v>
      </c>
    </row>
    <row r="227" spans="1:65" s="2" customFormat="1" ht="16.5" customHeight="1">
      <c r="A227" s="33"/>
      <c r="B227" s="34"/>
      <c r="C227" s="185" t="s">
        <v>422</v>
      </c>
      <c r="D227" s="185" t="s">
        <v>123</v>
      </c>
      <c r="E227" s="186" t="s">
        <v>423</v>
      </c>
      <c r="F227" s="187" t="s">
        <v>424</v>
      </c>
      <c r="G227" s="188" t="s">
        <v>140</v>
      </c>
      <c r="H227" s="189">
        <v>30</v>
      </c>
      <c r="I227" s="190"/>
      <c r="J227" s="191">
        <f>ROUND(I227*H227,2)</f>
        <v>0</v>
      </c>
      <c r="K227" s="187" t="s">
        <v>127</v>
      </c>
      <c r="L227" s="38"/>
      <c r="M227" s="192" t="s">
        <v>21</v>
      </c>
      <c r="N227" s="193" t="s">
        <v>48</v>
      </c>
      <c r="O227" s="63"/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9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6" t="s">
        <v>128</v>
      </c>
      <c r="AT227" s="196" t="s">
        <v>123</v>
      </c>
      <c r="AU227" s="196" t="s">
        <v>129</v>
      </c>
      <c r="AY227" s="16" t="s">
        <v>119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6" t="s">
        <v>82</v>
      </c>
      <c r="BK227" s="197">
        <f>ROUND(I227*H227,2)</f>
        <v>0</v>
      </c>
      <c r="BL227" s="16" t="s">
        <v>128</v>
      </c>
      <c r="BM227" s="196" t="s">
        <v>425</v>
      </c>
    </row>
    <row r="228" spans="1:47" s="2" customFormat="1" ht="12">
      <c r="A228" s="33"/>
      <c r="B228" s="34"/>
      <c r="C228" s="35"/>
      <c r="D228" s="198" t="s">
        <v>131</v>
      </c>
      <c r="E228" s="35"/>
      <c r="F228" s="199" t="s">
        <v>426</v>
      </c>
      <c r="G228" s="35"/>
      <c r="H228" s="35"/>
      <c r="I228" s="106"/>
      <c r="J228" s="35"/>
      <c r="K228" s="35"/>
      <c r="L228" s="38"/>
      <c r="M228" s="200"/>
      <c r="N228" s="201"/>
      <c r="O228" s="63"/>
      <c r="P228" s="63"/>
      <c r="Q228" s="63"/>
      <c r="R228" s="63"/>
      <c r="S228" s="63"/>
      <c r="T228" s="64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131</v>
      </c>
      <c r="AU228" s="16" t="s">
        <v>129</v>
      </c>
    </row>
    <row r="229" spans="1:65" s="2" customFormat="1" ht="16.5" customHeight="1">
      <c r="A229" s="33"/>
      <c r="B229" s="34"/>
      <c r="C229" s="185" t="s">
        <v>427</v>
      </c>
      <c r="D229" s="185" t="s">
        <v>123</v>
      </c>
      <c r="E229" s="186" t="s">
        <v>428</v>
      </c>
      <c r="F229" s="187" t="s">
        <v>429</v>
      </c>
      <c r="G229" s="188" t="s">
        <v>140</v>
      </c>
      <c r="H229" s="189">
        <v>30</v>
      </c>
      <c r="I229" s="190"/>
      <c r="J229" s="191">
        <f>ROUND(I229*H229,2)</f>
        <v>0</v>
      </c>
      <c r="K229" s="187" t="s">
        <v>127</v>
      </c>
      <c r="L229" s="38"/>
      <c r="M229" s="192" t="s">
        <v>21</v>
      </c>
      <c r="N229" s="193" t="s">
        <v>48</v>
      </c>
      <c r="O229" s="63"/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9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6" t="s">
        <v>128</v>
      </c>
      <c r="AT229" s="196" t="s">
        <v>123</v>
      </c>
      <c r="AU229" s="196" t="s">
        <v>129</v>
      </c>
      <c r="AY229" s="16" t="s">
        <v>119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6" t="s">
        <v>82</v>
      </c>
      <c r="BK229" s="197">
        <f>ROUND(I229*H229,2)</f>
        <v>0</v>
      </c>
      <c r="BL229" s="16" t="s">
        <v>128</v>
      </c>
      <c r="BM229" s="196" t="s">
        <v>430</v>
      </c>
    </row>
    <row r="230" spans="1:47" s="2" customFormat="1" ht="12">
      <c r="A230" s="33"/>
      <c r="B230" s="34"/>
      <c r="C230" s="35"/>
      <c r="D230" s="198" t="s">
        <v>131</v>
      </c>
      <c r="E230" s="35"/>
      <c r="F230" s="199" t="s">
        <v>431</v>
      </c>
      <c r="G230" s="35"/>
      <c r="H230" s="35"/>
      <c r="I230" s="106"/>
      <c r="J230" s="35"/>
      <c r="K230" s="35"/>
      <c r="L230" s="38"/>
      <c r="M230" s="200"/>
      <c r="N230" s="201"/>
      <c r="O230" s="63"/>
      <c r="P230" s="63"/>
      <c r="Q230" s="63"/>
      <c r="R230" s="63"/>
      <c r="S230" s="63"/>
      <c r="T230" s="64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131</v>
      </c>
      <c r="AU230" s="16" t="s">
        <v>129</v>
      </c>
    </row>
    <row r="231" spans="1:65" s="2" customFormat="1" ht="16.5" customHeight="1">
      <c r="A231" s="33"/>
      <c r="B231" s="34"/>
      <c r="C231" s="185" t="s">
        <v>432</v>
      </c>
      <c r="D231" s="185" t="s">
        <v>123</v>
      </c>
      <c r="E231" s="186" t="s">
        <v>433</v>
      </c>
      <c r="F231" s="187" t="s">
        <v>434</v>
      </c>
      <c r="G231" s="188" t="s">
        <v>126</v>
      </c>
      <c r="H231" s="189">
        <v>94</v>
      </c>
      <c r="I231" s="190"/>
      <c r="J231" s="191">
        <f>ROUND(I231*H231,2)</f>
        <v>0</v>
      </c>
      <c r="K231" s="187" t="s">
        <v>127</v>
      </c>
      <c r="L231" s="38"/>
      <c r="M231" s="192" t="s">
        <v>21</v>
      </c>
      <c r="N231" s="193" t="s">
        <v>48</v>
      </c>
      <c r="O231" s="63"/>
      <c r="P231" s="194">
        <f>O231*H231</f>
        <v>0</v>
      </c>
      <c r="Q231" s="194">
        <v>0.0006</v>
      </c>
      <c r="R231" s="194">
        <f>Q231*H231</f>
        <v>0.05639999999999999</v>
      </c>
      <c r="S231" s="194">
        <v>0</v>
      </c>
      <c r="T231" s="195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6" t="s">
        <v>128</v>
      </c>
      <c r="AT231" s="196" t="s">
        <v>123</v>
      </c>
      <c r="AU231" s="196" t="s">
        <v>129</v>
      </c>
      <c r="AY231" s="16" t="s">
        <v>119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6" t="s">
        <v>82</v>
      </c>
      <c r="BK231" s="197">
        <f>ROUND(I231*H231,2)</f>
        <v>0</v>
      </c>
      <c r="BL231" s="16" t="s">
        <v>128</v>
      </c>
      <c r="BM231" s="196" t="s">
        <v>435</v>
      </c>
    </row>
    <row r="232" spans="1:47" s="2" customFormat="1" ht="19.5">
      <c r="A232" s="33"/>
      <c r="B232" s="34"/>
      <c r="C232" s="35"/>
      <c r="D232" s="198" t="s">
        <v>131</v>
      </c>
      <c r="E232" s="35"/>
      <c r="F232" s="199" t="s">
        <v>436</v>
      </c>
      <c r="G232" s="35"/>
      <c r="H232" s="35"/>
      <c r="I232" s="106"/>
      <c r="J232" s="35"/>
      <c r="K232" s="35"/>
      <c r="L232" s="38"/>
      <c r="M232" s="200"/>
      <c r="N232" s="201"/>
      <c r="O232" s="63"/>
      <c r="P232" s="63"/>
      <c r="Q232" s="63"/>
      <c r="R232" s="63"/>
      <c r="S232" s="63"/>
      <c r="T232" s="64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131</v>
      </c>
      <c r="AU232" s="16" t="s">
        <v>129</v>
      </c>
    </row>
    <row r="233" spans="1:65" s="2" customFormat="1" ht="16.5" customHeight="1">
      <c r="A233" s="33"/>
      <c r="B233" s="34"/>
      <c r="C233" s="185" t="s">
        <v>437</v>
      </c>
      <c r="D233" s="185" t="s">
        <v>123</v>
      </c>
      <c r="E233" s="186" t="s">
        <v>354</v>
      </c>
      <c r="F233" s="187" t="s">
        <v>355</v>
      </c>
      <c r="G233" s="188" t="s">
        <v>200</v>
      </c>
      <c r="H233" s="189">
        <v>1</v>
      </c>
      <c r="I233" s="190"/>
      <c r="J233" s="191">
        <f>ROUND(I233*H233,2)</f>
        <v>0</v>
      </c>
      <c r="K233" s="187" t="s">
        <v>127</v>
      </c>
      <c r="L233" s="38"/>
      <c r="M233" s="192" t="s">
        <v>21</v>
      </c>
      <c r="N233" s="193" t="s">
        <v>48</v>
      </c>
      <c r="O233" s="63"/>
      <c r="P233" s="194">
        <f>O233*H233</f>
        <v>0</v>
      </c>
      <c r="Q233" s="194">
        <v>0</v>
      </c>
      <c r="R233" s="194">
        <f>Q233*H233</f>
        <v>0</v>
      </c>
      <c r="S233" s="194">
        <v>0</v>
      </c>
      <c r="T233" s="195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6" t="s">
        <v>356</v>
      </c>
      <c r="AT233" s="196" t="s">
        <v>123</v>
      </c>
      <c r="AU233" s="196" t="s">
        <v>129</v>
      </c>
      <c r="AY233" s="16" t="s">
        <v>119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6" t="s">
        <v>82</v>
      </c>
      <c r="BK233" s="197">
        <f>ROUND(I233*H233,2)</f>
        <v>0</v>
      </c>
      <c r="BL233" s="16" t="s">
        <v>356</v>
      </c>
      <c r="BM233" s="196" t="s">
        <v>438</v>
      </c>
    </row>
    <row r="234" spans="1:47" s="2" customFormat="1" ht="12">
      <c r="A234" s="33"/>
      <c r="B234" s="34"/>
      <c r="C234" s="35"/>
      <c r="D234" s="198" t="s">
        <v>131</v>
      </c>
      <c r="E234" s="35"/>
      <c r="F234" s="199" t="s">
        <v>355</v>
      </c>
      <c r="G234" s="35"/>
      <c r="H234" s="35"/>
      <c r="I234" s="106"/>
      <c r="J234" s="35"/>
      <c r="K234" s="35"/>
      <c r="L234" s="38"/>
      <c r="M234" s="200"/>
      <c r="N234" s="201"/>
      <c r="O234" s="63"/>
      <c r="P234" s="63"/>
      <c r="Q234" s="63"/>
      <c r="R234" s="63"/>
      <c r="S234" s="63"/>
      <c r="T234" s="64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6" t="s">
        <v>131</v>
      </c>
      <c r="AU234" s="16" t="s">
        <v>129</v>
      </c>
    </row>
    <row r="235" spans="2:63" s="12" customFormat="1" ht="20.85" customHeight="1">
      <c r="B235" s="169"/>
      <c r="C235" s="170"/>
      <c r="D235" s="171" t="s">
        <v>76</v>
      </c>
      <c r="E235" s="183" t="s">
        <v>439</v>
      </c>
      <c r="F235" s="183" t="s">
        <v>440</v>
      </c>
      <c r="G235" s="170"/>
      <c r="H235" s="170"/>
      <c r="I235" s="173"/>
      <c r="J235" s="184">
        <f>BK235</f>
        <v>0</v>
      </c>
      <c r="K235" s="170"/>
      <c r="L235" s="175"/>
      <c r="M235" s="176"/>
      <c r="N235" s="177"/>
      <c r="O235" s="177"/>
      <c r="P235" s="178">
        <f>SUM(P236:P258)</f>
        <v>0</v>
      </c>
      <c r="Q235" s="177"/>
      <c r="R235" s="178">
        <f>SUM(R236:R258)</f>
        <v>14.977470000000002</v>
      </c>
      <c r="S235" s="177"/>
      <c r="T235" s="179">
        <f>SUM(T236:T258)</f>
        <v>0</v>
      </c>
      <c r="AR235" s="180" t="s">
        <v>82</v>
      </c>
      <c r="AT235" s="181" t="s">
        <v>76</v>
      </c>
      <c r="AU235" s="181" t="s">
        <v>88</v>
      </c>
      <c r="AY235" s="180" t="s">
        <v>119</v>
      </c>
      <c r="BK235" s="182">
        <f>SUM(BK236:BK258)</f>
        <v>0</v>
      </c>
    </row>
    <row r="236" spans="1:65" s="2" customFormat="1" ht="21.75" customHeight="1">
      <c r="A236" s="33"/>
      <c r="B236" s="34"/>
      <c r="C236" s="185" t="s">
        <v>441</v>
      </c>
      <c r="D236" s="185" t="s">
        <v>123</v>
      </c>
      <c r="E236" s="186" t="s">
        <v>442</v>
      </c>
      <c r="F236" s="187" t="s">
        <v>443</v>
      </c>
      <c r="G236" s="188" t="s">
        <v>126</v>
      </c>
      <c r="H236" s="189">
        <v>73</v>
      </c>
      <c r="I236" s="190"/>
      <c r="J236" s="191">
        <f>ROUND(I236*H236,2)</f>
        <v>0</v>
      </c>
      <c r="K236" s="187" t="s">
        <v>127</v>
      </c>
      <c r="L236" s="38"/>
      <c r="M236" s="192" t="s">
        <v>21</v>
      </c>
      <c r="N236" s="193" t="s">
        <v>48</v>
      </c>
      <c r="O236" s="63"/>
      <c r="P236" s="194">
        <f>O236*H236</f>
        <v>0</v>
      </c>
      <c r="Q236" s="194">
        <v>0.20469</v>
      </c>
      <c r="R236" s="194">
        <f>Q236*H236</f>
        <v>14.94237</v>
      </c>
      <c r="S236" s="194">
        <v>0</v>
      </c>
      <c r="T236" s="195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6" t="s">
        <v>128</v>
      </c>
      <c r="AT236" s="196" t="s">
        <v>123</v>
      </c>
      <c r="AU236" s="196" t="s">
        <v>129</v>
      </c>
      <c r="AY236" s="16" t="s">
        <v>119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6" t="s">
        <v>82</v>
      </c>
      <c r="BK236" s="197">
        <f>ROUND(I236*H236,2)</f>
        <v>0</v>
      </c>
      <c r="BL236" s="16" t="s">
        <v>128</v>
      </c>
      <c r="BM236" s="196" t="s">
        <v>444</v>
      </c>
    </row>
    <row r="237" spans="1:47" s="2" customFormat="1" ht="19.5">
      <c r="A237" s="33"/>
      <c r="B237" s="34"/>
      <c r="C237" s="35"/>
      <c r="D237" s="198" t="s">
        <v>131</v>
      </c>
      <c r="E237" s="35"/>
      <c r="F237" s="199" t="s">
        <v>445</v>
      </c>
      <c r="G237" s="35"/>
      <c r="H237" s="35"/>
      <c r="I237" s="106"/>
      <c r="J237" s="35"/>
      <c r="K237" s="35"/>
      <c r="L237" s="38"/>
      <c r="M237" s="200"/>
      <c r="N237" s="201"/>
      <c r="O237" s="63"/>
      <c r="P237" s="63"/>
      <c r="Q237" s="63"/>
      <c r="R237" s="63"/>
      <c r="S237" s="63"/>
      <c r="T237" s="64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6" t="s">
        <v>131</v>
      </c>
      <c r="AU237" s="16" t="s">
        <v>129</v>
      </c>
    </row>
    <row r="238" spans="1:65" s="2" customFormat="1" ht="16.5" customHeight="1">
      <c r="A238" s="33"/>
      <c r="B238" s="34"/>
      <c r="C238" s="185" t="s">
        <v>446</v>
      </c>
      <c r="D238" s="185" t="s">
        <v>123</v>
      </c>
      <c r="E238" s="186" t="s">
        <v>447</v>
      </c>
      <c r="F238" s="187" t="s">
        <v>448</v>
      </c>
      <c r="G238" s="188" t="s">
        <v>126</v>
      </c>
      <c r="H238" s="189">
        <v>6</v>
      </c>
      <c r="I238" s="190"/>
      <c r="J238" s="191">
        <f>ROUND(I238*H238,2)</f>
        <v>0</v>
      </c>
      <c r="K238" s="187" t="s">
        <v>127</v>
      </c>
      <c r="L238" s="38"/>
      <c r="M238" s="192" t="s">
        <v>21</v>
      </c>
      <c r="N238" s="193" t="s">
        <v>48</v>
      </c>
      <c r="O238" s="63"/>
      <c r="P238" s="194">
        <f>O238*H238</f>
        <v>0</v>
      </c>
      <c r="Q238" s="194">
        <v>0.00276</v>
      </c>
      <c r="R238" s="194">
        <f>Q238*H238</f>
        <v>0.01656</v>
      </c>
      <c r="S238" s="194">
        <v>0</v>
      </c>
      <c r="T238" s="195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6" t="s">
        <v>128</v>
      </c>
      <c r="AT238" s="196" t="s">
        <v>123</v>
      </c>
      <c r="AU238" s="196" t="s">
        <v>129</v>
      </c>
      <c r="AY238" s="16" t="s">
        <v>119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6" t="s">
        <v>82</v>
      </c>
      <c r="BK238" s="197">
        <f>ROUND(I238*H238,2)</f>
        <v>0</v>
      </c>
      <c r="BL238" s="16" t="s">
        <v>128</v>
      </c>
      <c r="BM238" s="196" t="s">
        <v>449</v>
      </c>
    </row>
    <row r="239" spans="1:47" s="2" customFormat="1" ht="19.5">
      <c r="A239" s="33"/>
      <c r="B239" s="34"/>
      <c r="C239" s="35"/>
      <c r="D239" s="198" t="s">
        <v>131</v>
      </c>
      <c r="E239" s="35"/>
      <c r="F239" s="199" t="s">
        <v>450</v>
      </c>
      <c r="G239" s="35"/>
      <c r="H239" s="35"/>
      <c r="I239" s="106"/>
      <c r="J239" s="35"/>
      <c r="K239" s="35"/>
      <c r="L239" s="38"/>
      <c r="M239" s="200"/>
      <c r="N239" s="201"/>
      <c r="O239" s="63"/>
      <c r="P239" s="63"/>
      <c r="Q239" s="63"/>
      <c r="R239" s="63"/>
      <c r="S239" s="63"/>
      <c r="T239" s="64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131</v>
      </c>
      <c r="AU239" s="16" t="s">
        <v>129</v>
      </c>
    </row>
    <row r="240" spans="1:65" s="2" customFormat="1" ht="16.5" customHeight="1">
      <c r="A240" s="33"/>
      <c r="B240" s="34"/>
      <c r="C240" s="185" t="s">
        <v>451</v>
      </c>
      <c r="D240" s="185" t="s">
        <v>123</v>
      </c>
      <c r="E240" s="186" t="s">
        <v>452</v>
      </c>
      <c r="F240" s="187" t="s">
        <v>453</v>
      </c>
      <c r="G240" s="188" t="s">
        <v>200</v>
      </c>
      <c r="H240" s="189">
        <v>4</v>
      </c>
      <c r="I240" s="190"/>
      <c r="J240" s="191">
        <f>ROUND(I240*H240,2)</f>
        <v>0</v>
      </c>
      <c r="K240" s="187" t="s">
        <v>127</v>
      </c>
      <c r="L240" s="38"/>
      <c r="M240" s="192" t="s">
        <v>21</v>
      </c>
      <c r="N240" s="193" t="s">
        <v>48</v>
      </c>
      <c r="O240" s="63"/>
      <c r="P240" s="194">
        <f>O240*H240</f>
        <v>0</v>
      </c>
      <c r="Q240" s="194">
        <v>0</v>
      </c>
      <c r="R240" s="194">
        <f>Q240*H240</f>
        <v>0</v>
      </c>
      <c r="S240" s="194">
        <v>0</v>
      </c>
      <c r="T240" s="195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6" t="s">
        <v>128</v>
      </c>
      <c r="AT240" s="196" t="s">
        <v>123</v>
      </c>
      <c r="AU240" s="196" t="s">
        <v>129</v>
      </c>
      <c r="AY240" s="16" t="s">
        <v>119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6" t="s">
        <v>82</v>
      </c>
      <c r="BK240" s="197">
        <f>ROUND(I240*H240,2)</f>
        <v>0</v>
      </c>
      <c r="BL240" s="16" t="s">
        <v>128</v>
      </c>
      <c r="BM240" s="196" t="s">
        <v>454</v>
      </c>
    </row>
    <row r="241" spans="1:47" s="2" customFormat="1" ht="12">
      <c r="A241" s="33"/>
      <c r="B241" s="34"/>
      <c r="C241" s="35"/>
      <c r="D241" s="198" t="s">
        <v>131</v>
      </c>
      <c r="E241" s="35"/>
      <c r="F241" s="199" t="s">
        <v>455</v>
      </c>
      <c r="G241" s="35"/>
      <c r="H241" s="35"/>
      <c r="I241" s="106"/>
      <c r="J241" s="35"/>
      <c r="K241" s="35"/>
      <c r="L241" s="38"/>
      <c r="M241" s="200"/>
      <c r="N241" s="201"/>
      <c r="O241" s="63"/>
      <c r="P241" s="63"/>
      <c r="Q241" s="63"/>
      <c r="R241" s="63"/>
      <c r="S241" s="63"/>
      <c r="T241" s="64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6" t="s">
        <v>131</v>
      </c>
      <c r="AU241" s="16" t="s">
        <v>129</v>
      </c>
    </row>
    <row r="242" spans="1:65" s="2" customFormat="1" ht="16.5" customHeight="1">
      <c r="A242" s="33"/>
      <c r="B242" s="34"/>
      <c r="C242" s="214" t="s">
        <v>456</v>
      </c>
      <c r="D242" s="214" t="s">
        <v>316</v>
      </c>
      <c r="E242" s="215" t="s">
        <v>457</v>
      </c>
      <c r="F242" s="216" t="s">
        <v>458</v>
      </c>
      <c r="G242" s="217" t="s">
        <v>200</v>
      </c>
      <c r="H242" s="218">
        <v>2</v>
      </c>
      <c r="I242" s="219"/>
      <c r="J242" s="220">
        <f>ROUND(I242*H242,2)</f>
        <v>0</v>
      </c>
      <c r="K242" s="216" t="s">
        <v>127</v>
      </c>
      <c r="L242" s="221"/>
      <c r="M242" s="222" t="s">
        <v>21</v>
      </c>
      <c r="N242" s="223" t="s">
        <v>48</v>
      </c>
      <c r="O242" s="63"/>
      <c r="P242" s="194">
        <f>O242*H242</f>
        <v>0</v>
      </c>
      <c r="Q242" s="194">
        <v>0.00072</v>
      </c>
      <c r="R242" s="194">
        <f>Q242*H242</f>
        <v>0.00144</v>
      </c>
      <c r="S242" s="194">
        <v>0</v>
      </c>
      <c r="T242" s="195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6" t="s">
        <v>248</v>
      </c>
      <c r="AT242" s="196" t="s">
        <v>316</v>
      </c>
      <c r="AU242" s="196" t="s">
        <v>129</v>
      </c>
      <c r="AY242" s="16" t="s">
        <v>119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6" t="s">
        <v>82</v>
      </c>
      <c r="BK242" s="197">
        <f>ROUND(I242*H242,2)</f>
        <v>0</v>
      </c>
      <c r="BL242" s="16" t="s">
        <v>128</v>
      </c>
      <c r="BM242" s="196" t="s">
        <v>459</v>
      </c>
    </row>
    <row r="243" spans="1:47" s="2" customFormat="1" ht="12">
      <c r="A243" s="33"/>
      <c r="B243" s="34"/>
      <c r="C243" s="35"/>
      <c r="D243" s="198" t="s">
        <v>131</v>
      </c>
      <c r="E243" s="35"/>
      <c r="F243" s="199" t="s">
        <v>458</v>
      </c>
      <c r="G243" s="35"/>
      <c r="H243" s="35"/>
      <c r="I243" s="106"/>
      <c r="J243" s="35"/>
      <c r="K243" s="35"/>
      <c r="L243" s="38"/>
      <c r="M243" s="200"/>
      <c r="N243" s="201"/>
      <c r="O243" s="63"/>
      <c r="P243" s="63"/>
      <c r="Q243" s="63"/>
      <c r="R243" s="63"/>
      <c r="S243" s="63"/>
      <c r="T243" s="64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6" t="s">
        <v>131</v>
      </c>
      <c r="AU243" s="16" t="s">
        <v>129</v>
      </c>
    </row>
    <row r="244" spans="1:65" s="2" customFormat="1" ht="16.5" customHeight="1">
      <c r="A244" s="33"/>
      <c r="B244" s="34"/>
      <c r="C244" s="214" t="s">
        <v>460</v>
      </c>
      <c r="D244" s="214" t="s">
        <v>316</v>
      </c>
      <c r="E244" s="215" t="s">
        <v>461</v>
      </c>
      <c r="F244" s="216" t="s">
        <v>462</v>
      </c>
      <c r="G244" s="217" t="s">
        <v>200</v>
      </c>
      <c r="H244" s="218">
        <v>2</v>
      </c>
      <c r="I244" s="219"/>
      <c r="J244" s="220">
        <f>ROUND(I244*H244,2)</f>
        <v>0</v>
      </c>
      <c r="K244" s="216" t="s">
        <v>127</v>
      </c>
      <c r="L244" s="221"/>
      <c r="M244" s="222" t="s">
        <v>21</v>
      </c>
      <c r="N244" s="223" t="s">
        <v>48</v>
      </c>
      <c r="O244" s="63"/>
      <c r="P244" s="194">
        <f>O244*H244</f>
        <v>0</v>
      </c>
      <c r="Q244" s="194">
        <v>0.00088</v>
      </c>
      <c r="R244" s="194">
        <f>Q244*H244</f>
        <v>0.00176</v>
      </c>
      <c r="S244" s="194">
        <v>0</v>
      </c>
      <c r="T244" s="195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6" t="s">
        <v>248</v>
      </c>
      <c r="AT244" s="196" t="s">
        <v>316</v>
      </c>
      <c r="AU244" s="196" t="s">
        <v>129</v>
      </c>
      <c r="AY244" s="16" t="s">
        <v>119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6" t="s">
        <v>82</v>
      </c>
      <c r="BK244" s="197">
        <f>ROUND(I244*H244,2)</f>
        <v>0</v>
      </c>
      <c r="BL244" s="16" t="s">
        <v>128</v>
      </c>
      <c r="BM244" s="196" t="s">
        <v>463</v>
      </c>
    </row>
    <row r="245" spans="1:47" s="2" customFormat="1" ht="12">
      <c r="A245" s="33"/>
      <c r="B245" s="34"/>
      <c r="C245" s="35"/>
      <c r="D245" s="198" t="s">
        <v>131</v>
      </c>
      <c r="E245" s="35"/>
      <c r="F245" s="199" t="s">
        <v>462</v>
      </c>
      <c r="G245" s="35"/>
      <c r="H245" s="35"/>
      <c r="I245" s="106"/>
      <c r="J245" s="35"/>
      <c r="K245" s="35"/>
      <c r="L245" s="38"/>
      <c r="M245" s="200"/>
      <c r="N245" s="201"/>
      <c r="O245" s="63"/>
      <c r="P245" s="63"/>
      <c r="Q245" s="63"/>
      <c r="R245" s="63"/>
      <c r="S245" s="63"/>
      <c r="T245" s="64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6" t="s">
        <v>131</v>
      </c>
      <c r="AU245" s="16" t="s">
        <v>129</v>
      </c>
    </row>
    <row r="246" spans="1:65" s="2" customFormat="1" ht="16.5" customHeight="1">
      <c r="A246" s="33"/>
      <c r="B246" s="34"/>
      <c r="C246" s="185" t="s">
        <v>464</v>
      </c>
      <c r="D246" s="185" t="s">
        <v>123</v>
      </c>
      <c r="E246" s="186" t="s">
        <v>465</v>
      </c>
      <c r="F246" s="187" t="s">
        <v>466</v>
      </c>
      <c r="G246" s="188" t="s">
        <v>200</v>
      </c>
      <c r="H246" s="189">
        <v>1</v>
      </c>
      <c r="I246" s="190"/>
      <c r="J246" s="191">
        <f>ROUND(I246*H246,2)</f>
        <v>0</v>
      </c>
      <c r="K246" s="187" t="s">
        <v>127</v>
      </c>
      <c r="L246" s="38"/>
      <c r="M246" s="192" t="s">
        <v>21</v>
      </c>
      <c r="N246" s="193" t="s">
        <v>48</v>
      </c>
      <c r="O246" s="63"/>
      <c r="P246" s="194">
        <f>O246*H246</f>
        <v>0</v>
      </c>
      <c r="Q246" s="194">
        <v>0.00062</v>
      </c>
      <c r="R246" s="194">
        <f>Q246*H246</f>
        <v>0.00062</v>
      </c>
      <c r="S246" s="194">
        <v>0</v>
      </c>
      <c r="T246" s="195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6" t="s">
        <v>128</v>
      </c>
      <c r="AT246" s="196" t="s">
        <v>123</v>
      </c>
      <c r="AU246" s="196" t="s">
        <v>129</v>
      </c>
      <c r="AY246" s="16" t="s">
        <v>119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6" t="s">
        <v>82</v>
      </c>
      <c r="BK246" s="197">
        <f>ROUND(I246*H246,2)</f>
        <v>0</v>
      </c>
      <c r="BL246" s="16" t="s">
        <v>128</v>
      </c>
      <c r="BM246" s="196" t="s">
        <v>467</v>
      </c>
    </row>
    <row r="247" spans="1:47" s="2" customFormat="1" ht="12">
      <c r="A247" s="33"/>
      <c r="B247" s="34"/>
      <c r="C247" s="35"/>
      <c r="D247" s="198" t="s">
        <v>131</v>
      </c>
      <c r="E247" s="35"/>
      <c r="F247" s="199" t="s">
        <v>468</v>
      </c>
      <c r="G247" s="35"/>
      <c r="H247" s="35"/>
      <c r="I247" s="106"/>
      <c r="J247" s="35"/>
      <c r="K247" s="35"/>
      <c r="L247" s="38"/>
      <c r="M247" s="200"/>
      <c r="N247" s="201"/>
      <c r="O247" s="63"/>
      <c r="P247" s="63"/>
      <c r="Q247" s="63"/>
      <c r="R247" s="63"/>
      <c r="S247" s="63"/>
      <c r="T247" s="64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131</v>
      </c>
      <c r="AU247" s="16" t="s">
        <v>129</v>
      </c>
    </row>
    <row r="248" spans="1:47" s="2" customFormat="1" ht="19.5">
      <c r="A248" s="33"/>
      <c r="B248" s="34"/>
      <c r="C248" s="35"/>
      <c r="D248" s="198" t="s">
        <v>143</v>
      </c>
      <c r="E248" s="35"/>
      <c r="F248" s="202" t="s">
        <v>469</v>
      </c>
      <c r="G248" s="35"/>
      <c r="H248" s="35"/>
      <c r="I248" s="106"/>
      <c r="J248" s="35"/>
      <c r="K248" s="35"/>
      <c r="L248" s="38"/>
      <c r="M248" s="200"/>
      <c r="N248" s="201"/>
      <c r="O248" s="63"/>
      <c r="P248" s="63"/>
      <c r="Q248" s="63"/>
      <c r="R248" s="63"/>
      <c r="S248" s="63"/>
      <c r="T248" s="64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143</v>
      </c>
      <c r="AU248" s="16" t="s">
        <v>129</v>
      </c>
    </row>
    <row r="249" spans="1:65" s="2" customFormat="1" ht="16.5" customHeight="1">
      <c r="A249" s="33"/>
      <c r="B249" s="34"/>
      <c r="C249" s="214" t="s">
        <v>470</v>
      </c>
      <c r="D249" s="214" t="s">
        <v>316</v>
      </c>
      <c r="E249" s="215" t="s">
        <v>471</v>
      </c>
      <c r="F249" s="216" t="s">
        <v>472</v>
      </c>
      <c r="G249" s="217" t="s">
        <v>200</v>
      </c>
      <c r="H249" s="218">
        <v>1</v>
      </c>
      <c r="I249" s="219"/>
      <c r="J249" s="220">
        <f>ROUND(I249*H249,2)</f>
        <v>0</v>
      </c>
      <c r="K249" s="216" t="s">
        <v>127</v>
      </c>
      <c r="L249" s="221"/>
      <c r="M249" s="222" t="s">
        <v>21</v>
      </c>
      <c r="N249" s="223" t="s">
        <v>48</v>
      </c>
      <c r="O249" s="63"/>
      <c r="P249" s="194">
        <f>O249*H249</f>
        <v>0</v>
      </c>
      <c r="Q249" s="194">
        <v>0.0009</v>
      </c>
      <c r="R249" s="194">
        <f>Q249*H249</f>
        <v>0.0009</v>
      </c>
      <c r="S249" s="194">
        <v>0</v>
      </c>
      <c r="T249" s="195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6" t="s">
        <v>248</v>
      </c>
      <c r="AT249" s="196" t="s">
        <v>316</v>
      </c>
      <c r="AU249" s="196" t="s">
        <v>129</v>
      </c>
      <c r="AY249" s="16" t="s">
        <v>119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6" t="s">
        <v>82</v>
      </c>
      <c r="BK249" s="197">
        <f>ROUND(I249*H249,2)</f>
        <v>0</v>
      </c>
      <c r="BL249" s="16" t="s">
        <v>128</v>
      </c>
      <c r="BM249" s="196" t="s">
        <v>473</v>
      </c>
    </row>
    <row r="250" spans="1:47" s="2" customFormat="1" ht="12">
      <c r="A250" s="33"/>
      <c r="B250" s="34"/>
      <c r="C250" s="35"/>
      <c r="D250" s="198" t="s">
        <v>131</v>
      </c>
      <c r="E250" s="35"/>
      <c r="F250" s="199" t="s">
        <v>474</v>
      </c>
      <c r="G250" s="35"/>
      <c r="H250" s="35"/>
      <c r="I250" s="106"/>
      <c r="J250" s="35"/>
      <c r="K250" s="35"/>
      <c r="L250" s="38"/>
      <c r="M250" s="200"/>
      <c r="N250" s="201"/>
      <c r="O250" s="63"/>
      <c r="P250" s="63"/>
      <c r="Q250" s="63"/>
      <c r="R250" s="63"/>
      <c r="S250" s="63"/>
      <c r="T250" s="64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131</v>
      </c>
      <c r="AU250" s="16" t="s">
        <v>129</v>
      </c>
    </row>
    <row r="251" spans="1:65" s="2" customFormat="1" ht="16.5" customHeight="1">
      <c r="A251" s="33"/>
      <c r="B251" s="34"/>
      <c r="C251" s="185" t="s">
        <v>475</v>
      </c>
      <c r="D251" s="185" t="s">
        <v>123</v>
      </c>
      <c r="E251" s="186" t="s">
        <v>476</v>
      </c>
      <c r="F251" s="187" t="s">
        <v>477</v>
      </c>
      <c r="G251" s="188" t="s">
        <v>200</v>
      </c>
      <c r="H251" s="189">
        <v>2</v>
      </c>
      <c r="I251" s="190"/>
      <c r="J251" s="191">
        <f>ROUND(I251*H251,2)</f>
        <v>0</v>
      </c>
      <c r="K251" s="187" t="s">
        <v>127</v>
      </c>
      <c r="L251" s="38"/>
      <c r="M251" s="192" t="s">
        <v>21</v>
      </c>
      <c r="N251" s="193" t="s">
        <v>48</v>
      </c>
      <c r="O251" s="63"/>
      <c r="P251" s="194">
        <f>O251*H251</f>
        <v>0</v>
      </c>
      <c r="Q251" s="194">
        <v>0.00012</v>
      </c>
      <c r="R251" s="194">
        <f>Q251*H251</f>
        <v>0.00024</v>
      </c>
      <c r="S251" s="194">
        <v>0</v>
      </c>
      <c r="T251" s="195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6" t="s">
        <v>128</v>
      </c>
      <c r="AT251" s="196" t="s">
        <v>123</v>
      </c>
      <c r="AU251" s="196" t="s">
        <v>129</v>
      </c>
      <c r="AY251" s="16" t="s">
        <v>119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16" t="s">
        <v>82</v>
      </c>
      <c r="BK251" s="197">
        <f>ROUND(I251*H251,2)</f>
        <v>0</v>
      </c>
      <c r="BL251" s="16" t="s">
        <v>128</v>
      </c>
      <c r="BM251" s="196" t="s">
        <v>478</v>
      </c>
    </row>
    <row r="252" spans="1:47" s="2" customFormat="1" ht="12">
      <c r="A252" s="33"/>
      <c r="B252" s="34"/>
      <c r="C252" s="35"/>
      <c r="D252" s="198" t="s">
        <v>131</v>
      </c>
      <c r="E252" s="35"/>
      <c r="F252" s="199" t="s">
        <v>479</v>
      </c>
      <c r="G252" s="35"/>
      <c r="H252" s="35"/>
      <c r="I252" s="106"/>
      <c r="J252" s="35"/>
      <c r="K252" s="35"/>
      <c r="L252" s="38"/>
      <c r="M252" s="200"/>
      <c r="N252" s="201"/>
      <c r="O252" s="63"/>
      <c r="P252" s="63"/>
      <c r="Q252" s="63"/>
      <c r="R252" s="63"/>
      <c r="S252" s="63"/>
      <c r="T252" s="64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6" t="s">
        <v>131</v>
      </c>
      <c r="AU252" s="16" t="s">
        <v>129</v>
      </c>
    </row>
    <row r="253" spans="1:65" s="2" customFormat="1" ht="16.5" customHeight="1">
      <c r="A253" s="33"/>
      <c r="B253" s="34"/>
      <c r="C253" s="214" t="s">
        <v>480</v>
      </c>
      <c r="D253" s="214" t="s">
        <v>316</v>
      </c>
      <c r="E253" s="215" t="s">
        <v>481</v>
      </c>
      <c r="F253" s="216" t="s">
        <v>482</v>
      </c>
      <c r="G253" s="217" t="s">
        <v>200</v>
      </c>
      <c r="H253" s="218">
        <v>2</v>
      </c>
      <c r="I253" s="219"/>
      <c r="J253" s="220">
        <f>ROUND(I253*H253,2)</f>
        <v>0</v>
      </c>
      <c r="K253" s="216" t="s">
        <v>127</v>
      </c>
      <c r="L253" s="221"/>
      <c r="M253" s="222" t="s">
        <v>21</v>
      </c>
      <c r="N253" s="223" t="s">
        <v>48</v>
      </c>
      <c r="O253" s="63"/>
      <c r="P253" s="194">
        <f>O253*H253</f>
        <v>0</v>
      </c>
      <c r="Q253" s="194">
        <v>0.0064</v>
      </c>
      <c r="R253" s="194">
        <f>Q253*H253</f>
        <v>0.0128</v>
      </c>
      <c r="S253" s="194">
        <v>0</v>
      </c>
      <c r="T253" s="195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6" t="s">
        <v>248</v>
      </c>
      <c r="AT253" s="196" t="s">
        <v>316</v>
      </c>
      <c r="AU253" s="196" t="s">
        <v>129</v>
      </c>
      <c r="AY253" s="16" t="s">
        <v>119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6" t="s">
        <v>82</v>
      </c>
      <c r="BK253" s="197">
        <f>ROUND(I253*H253,2)</f>
        <v>0</v>
      </c>
      <c r="BL253" s="16" t="s">
        <v>128</v>
      </c>
      <c r="BM253" s="196" t="s">
        <v>483</v>
      </c>
    </row>
    <row r="254" spans="1:47" s="2" customFormat="1" ht="12">
      <c r="A254" s="33"/>
      <c r="B254" s="34"/>
      <c r="C254" s="35"/>
      <c r="D254" s="198" t="s">
        <v>131</v>
      </c>
      <c r="E254" s="35"/>
      <c r="F254" s="199" t="s">
        <v>482</v>
      </c>
      <c r="G254" s="35"/>
      <c r="H254" s="35"/>
      <c r="I254" s="106"/>
      <c r="J254" s="35"/>
      <c r="K254" s="35"/>
      <c r="L254" s="38"/>
      <c r="M254" s="200"/>
      <c r="N254" s="201"/>
      <c r="O254" s="63"/>
      <c r="P254" s="63"/>
      <c r="Q254" s="63"/>
      <c r="R254" s="63"/>
      <c r="S254" s="63"/>
      <c r="T254" s="64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131</v>
      </c>
      <c r="AU254" s="16" t="s">
        <v>129</v>
      </c>
    </row>
    <row r="255" spans="1:65" s="2" customFormat="1" ht="16.5" customHeight="1">
      <c r="A255" s="33"/>
      <c r="B255" s="34"/>
      <c r="C255" s="185" t="s">
        <v>484</v>
      </c>
      <c r="D255" s="185" t="s">
        <v>123</v>
      </c>
      <c r="E255" s="186" t="s">
        <v>485</v>
      </c>
      <c r="F255" s="187" t="s">
        <v>486</v>
      </c>
      <c r="G255" s="188" t="s">
        <v>126</v>
      </c>
      <c r="H255" s="189">
        <v>6</v>
      </c>
      <c r="I255" s="190"/>
      <c r="J255" s="191">
        <f>ROUND(I255*H255,2)</f>
        <v>0</v>
      </c>
      <c r="K255" s="187" t="s">
        <v>127</v>
      </c>
      <c r="L255" s="38"/>
      <c r="M255" s="192" t="s">
        <v>21</v>
      </c>
      <c r="N255" s="193" t="s">
        <v>48</v>
      </c>
      <c r="O255" s="63"/>
      <c r="P255" s="194">
        <f>O255*H255</f>
        <v>0</v>
      </c>
      <c r="Q255" s="194">
        <v>0.00013</v>
      </c>
      <c r="R255" s="194">
        <f>Q255*H255</f>
        <v>0.0007799999999999999</v>
      </c>
      <c r="S255" s="194">
        <v>0</v>
      </c>
      <c r="T255" s="195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6" t="s">
        <v>128</v>
      </c>
      <c r="AT255" s="196" t="s">
        <v>123</v>
      </c>
      <c r="AU255" s="196" t="s">
        <v>129</v>
      </c>
      <c r="AY255" s="16" t="s">
        <v>119</v>
      </c>
      <c r="BE255" s="197">
        <f>IF(N255="základní",J255,0)</f>
        <v>0</v>
      </c>
      <c r="BF255" s="197">
        <f>IF(N255="snížená",J255,0)</f>
        <v>0</v>
      </c>
      <c r="BG255" s="197">
        <f>IF(N255="zákl. přenesená",J255,0)</f>
        <v>0</v>
      </c>
      <c r="BH255" s="197">
        <f>IF(N255="sníž. přenesená",J255,0)</f>
        <v>0</v>
      </c>
      <c r="BI255" s="197">
        <f>IF(N255="nulová",J255,0)</f>
        <v>0</v>
      </c>
      <c r="BJ255" s="16" t="s">
        <v>82</v>
      </c>
      <c r="BK255" s="197">
        <f>ROUND(I255*H255,2)</f>
        <v>0</v>
      </c>
      <c r="BL255" s="16" t="s">
        <v>128</v>
      </c>
      <c r="BM255" s="196" t="s">
        <v>487</v>
      </c>
    </row>
    <row r="256" spans="1:47" s="2" customFormat="1" ht="12">
      <c r="A256" s="33"/>
      <c r="B256" s="34"/>
      <c r="C256" s="35"/>
      <c r="D256" s="198" t="s">
        <v>131</v>
      </c>
      <c r="E256" s="35"/>
      <c r="F256" s="199" t="s">
        <v>488</v>
      </c>
      <c r="G256" s="35"/>
      <c r="H256" s="35"/>
      <c r="I256" s="106"/>
      <c r="J256" s="35"/>
      <c r="K256" s="35"/>
      <c r="L256" s="38"/>
      <c r="M256" s="200"/>
      <c r="N256" s="201"/>
      <c r="O256" s="63"/>
      <c r="P256" s="63"/>
      <c r="Q256" s="63"/>
      <c r="R256" s="63"/>
      <c r="S256" s="63"/>
      <c r="T256" s="64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6" t="s">
        <v>131</v>
      </c>
      <c r="AU256" s="16" t="s">
        <v>129</v>
      </c>
    </row>
    <row r="257" spans="1:65" s="2" customFormat="1" ht="16.5" customHeight="1">
      <c r="A257" s="33"/>
      <c r="B257" s="34"/>
      <c r="C257" s="185" t="s">
        <v>489</v>
      </c>
      <c r="D257" s="185" t="s">
        <v>123</v>
      </c>
      <c r="E257" s="186" t="s">
        <v>490</v>
      </c>
      <c r="F257" s="187" t="s">
        <v>491</v>
      </c>
      <c r="G257" s="188" t="s">
        <v>126</v>
      </c>
      <c r="H257" s="189">
        <v>6</v>
      </c>
      <c r="I257" s="190"/>
      <c r="J257" s="191">
        <f>ROUND(I257*H257,2)</f>
        <v>0</v>
      </c>
      <c r="K257" s="187" t="s">
        <v>127</v>
      </c>
      <c r="L257" s="38"/>
      <c r="M257" s="192" t="s">
        <v>21</v>
      </c>
      <c r="N257" s="193" t="s">
        <v>48</v>
      </c>
      <c r="O257" s="63"/>
      <c r="P257" s="194">
        <f>O257*H257</f>
        <v>0</v>
      </c>
      <c r="Q257" s="194">
        <v>0</v>
      </c>
      <c r="R257" s="194">
        <f>Q257*H257</f>
        <v>0</v>
      </c>
      <c r="S257" s="194">
        <v>0</v>
      </c>
      <c r="T257" s="195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6" t="s">
        <v>128</v>
      </c>
      <c r="AT257" s="196" t="s">
        <v>123</v>
      </c>
      <c r="AU257" s="196" t="s">
        <v>129</v>
      </c>
      <c r="AY257" s="16" t="s">
        <v>119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16" t="s">
        <v>82</v>
      </c>
      <c r="BK257" s="197">
        <f>ROUND(I257*H257,2)</f>
        <v>0</v>
      </c>
      <c r="BL257" s="16" t="s">
        <v>128</v>
      </c>
      <c r="BM257" s="196" t="s">
        <v>492</v>
      </c>
    </row>
    <row r="258" spans="1:47" s="2" customFormat="1" ht="12">
      <c r="A258" s="33"/>
      <c r="B258" s="34"/>
      <c r="C258" s="35"/>
      <c r="D258" s="198" t="s">
        <v>131</v>
      </c>
      <c r="E258" s="35"/>
      <c r="F258" s="199" t="s">
        <v>493</v>
      </c>
      <c r="G258" s="35"/>
      <c r="H258" s="35"/>
      <c r="I258" s="106"/>
      <c r="J258" s="35"/>
      <c r="K258" s="35"/>
      <c r="L258" s="38"/>
      <c r="M258" s="200"/>
      <c r="N258" s="201"/>
      <c r="O258" s="63"/>
      <c r="P258" s="63"/>
      <c r="Q258" s="63"/>
      <c r="R258" s="63"/>
      <c r="S258" s="63"/>
      <c r="T258" s="64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6" t="s">
        <v>131</v>
      </c>
      <c r="AU258" s="16" t="s">
        <v>129</v>
      </c>
    </row>
    <row r="259" spans="2:63" s="12" customFormat="1" ht="20.85" customHeight="1">
      <c r="B259" s="169"/>
      <c r="C259" s="170"/>
      <c r="D259" s="171" t="s">
        <v>76</v>
      </c>
      <c r="E259" s="183" t="s">
        <v>177</v>
      </c>
      <c r="F259" s="183" t="s">
        <v>494</v>
      </c>
      <c r="G259" s="170"/>
      <c r="H259" s="170"/>
      <c r="I259" s="173"/>
      <c r="J259" s="184">
        <f>BK259</f>
        <v>0</v>
      </c>
      <c r="K259" s="170"/>
      <c r="L259" s="175"/>
      <c r="M259" s="176"/>
      <c r="N259" s="177"/>
      <c r="O259" s="177"/>
      <c r="P259" s="178">
        <f>SUM(P260:P279)</f>
        <v>0</v>
      </c>
      <c r="Q259" s="177"/>
      <c r="R259" s="178">
        <f>SUM(R260:R279)</f>
        <v>1.93856</v>
      </c>
      <c r="S259" s="177"/>
      <c r="T259" s="179">
        <f>SUM(T260:T279)</f>
        <v>0</v>
      </c>
      <c r="AR259" s="180" t="s">
        <v>82</v>
      </c>
      <c r="AT259" s="181" t="s">
        <v>76</v>
      </c>
      <c r="AU259" s="181" t="s">
        <v>88</v>
      </c>
      <c r="AY259" s="180" t="s">
        <v>119</v>
      </c>
      <c r="BK259" s="182">
        <f>SUM(BK260:BK279)</f>
        <v>0</v>
      </c>
    </row>
    <row r="260" spans="1:65" s="2" customFormat="1" ht="16.5" customHeight="1">
      <c r="A260" s="33"/>
      <c r="B260" s="34"/>
      <c r="C260" s="185" t="s">
        <v>495</v>
      </c>
      <c r="D260" s="185" t="s">
        <v>123</v>
      </c>
      <c r="E260" s="186" t="s">
        <v>496</v>
      </c>
      <c r="F260" s="187" t="s">
        <v>497</v>
      </c>
      <c r="G260" s="188" t="s">
        <v>200</v>
      </c>
      <c r="H260" s="189">
        <v>2</v>
      </c>
      <c r="I260" s="190"/>
      <c r="J260" s="191">
        <f>ROUND(I260*H260,2)</f>
        <v>0</v>
      </c>
      <c r="K260" s="187" t="s">
        <v>127</v>
      </c>
      <c r="L260" s="38"/>
      <c r="M260" s="192" t="s">
        <v>21</v>
      </c>
      <c r="N260" s="193" t="s">
        <v>48</v>
      </c>
      <c r="O260" s="63"/>
      <c r="P260" s="194">
        <f>O260*H260</f>
        <v>0</v>
      </c>
      <c r="Q260" s="194">
        <v>0.14494</v>
      </c>
      <c r="R260" s="194">
        <f>Q260*H260</f>
        <v>0.28988</v>
      </c>
      <c r="S260" s="194">
        <v>0</v>
      </c>
      <c r="T260" s="195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6" t="s">
        <v>128</v>
      </c>
      <c r="AT260" s="196" t="s">
        <v>123</v>
      </c>
      <c r="AU260" s="196" t="s">
        <v>129</v>
      </c>
      <c r="AY260" s="16" t="s">
        <v>119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16" t="s">
        <v>82</v>
      </c>
      <c r="BK260" s="197">
        <f>ROUND(I260*H260,2)</f>
        <v>0</v>
      </c>
      <c r="BL260" s="16" t="s">
        <v>128</v>
      </c>
      <c r="BM260" s="196" t="s">
        <v>498</v>
      </c>
    </row>
    <row r="261" spans="1:47" s="2" customFormat="1" ht="12">
      <c r="A261" s="33"/>
      <c r="B261" s="34"/>
      <c r="C261" s="35"/>
      <c r="D261" s="198" t="s">
        <v>131</v>
      </c>
      <c r="E261" s="35"/>
      <c r="F261" s="199" t="s">
        <v>497</v>
      </c>
      <c r="G261" s="35"/>
      <c r="H261" s="35"/>
      <c r="I261" s="106"/>
      <c r="J261" s="35"/>
      <c r="K261" s="35"/>
      <c r="L261" s="38"/>
      <c r="M261" s="200"/>
      <c r="N261" s="201"/>
      <c r="O261" s="63"/>
      <c r="P261" s="63"/>
      <c r="Q261" s="63"/>
      <c r="R261" s="63"/>
      <c r="S261" s="63"/>
      <c r="T261" s="64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131</v>
      </c>
      <c r="AU261" s="16" t="s">
        <v>129</v>
      </c>
    </row>
    <row r="262" spans="1:65" s="2" customFormat="1" ht="16.5" customHeight="1">
      <c r="A262" s="33"/>
      <c r="B262" s="34"/>
      <c r="C262" s="185" t="s">
        <v>499</v>
      </c>
      <c r="D262" s="185" t="s">
        <v>123</v>
      </c>
      <c r="E262" s="186" t="s">
        <v>500</v>
      </c>
      <c r="F262" s="187" t="s">
        <v>501</v>
      </c>
      <c r="G262" s="188" t="s">
        <v>200</v>
      </c>
      <c r="H262" s="189">
        <v>2</v>
      </c>
      <c r="I262" s="190"/>
      <c r="J262" s="191">
        <f>ROUND(I262*H262,2)</f>
        <v>0</v>
      </c>
      <c r="K262" s="187" t="s">
        <v>127</v>
      </c>
      <c r="L262" s="38"/>
      <c r="M262" s="192" t="s">
        <v>21</v>
      </c>
      <c r="N262" s="193" t="s">
        <v>48</v>
      </c>
      <c r="O262" s="63"/>
      <c r="P262" s="194">
        <f>O262*H262</f>
        <v>0</v>
      </c>
      <c r="Q262" s="194">
        <v>0.21734</v>
      </c>
      <c r="R262" s="194">
        <f>Q262*H262</f>
        <v>0.43468</v>
      </c>
      <c r="S262" s="194">
        <v>0</v>
      </c>
      <c r="T262" s="195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6" t="s">
        <v>128</v>
      </c>
      <c r="AT262" s="196" t="s">
        <v>123</v>
      </c>
      <c r="AU262" s="196" t="s">
        <v>129</v>
      </c>
      <c r="AY262" s="16" t="s">
        <v>119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16" t="s">
        <v>82</v>
      </c>
      <c r="BK262" s="197">
        <f>ROUND(I262*H262,2)</f>
        <v>0</v>
      </c>
      <c r="BL262" s="16" t="s">
        <v>128</v>
      </c>
      <c r="BM262" s="196" t="s">
        <v>502</v>
      </c>
    </row>
    <row r="263" spans="1:47" s="2" customFormat="1" ht="12">
      <c r="A263" s="33"/>
      <c r="B263" s="34"/>
      <c r="C263" s="35"/>
      <c r="D263" s="198" t="s">
        <v>131</v>
      </c>
      <c r="E263" s="35"/>
      <c r="F263" s="199" t="s">
        <v>501</v>
      </c>
      <c r="G263" s="35"/>
      <c r="H263" s="35"/>
      <c r="I263" s="106"/>
      <c r="J263" s="35"/>
      <c r="K263" s="35"/>
      <c r="L263" s="38"/>
      <c r="M263" s="200"/>
      <c r="N263" s="201"/>
      <c r="O263" s="63"/>
      <c r="P263" s="63"/>
      <c r="Q263" s="63"/>
      <c r="R263" s="63"/>
      <c r="S263" s="63"/>
      <c r="T263" s="64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6" t="s">
        <v>131</v>
      </c>
      <c r="AU263" s="16" t="s">
        <v>129</v>
      </c>
    </row>
    <row r="264" spans="1:65" s="2" customFormat="1" ht="16.5" customHeight="1">
      <c r="A264" s="33"/>
      <c r="B264" s="34"/>
      <c r="C264" s="214" t="s">
        <v>503</v>
      </c>
      <c r="D264" s="214" t="s">
        <v>316</v>
      </c>
      <c r="E264" s="215" t="s">
        <v>504</v>
      </c>
      <c r="F264" s="216" t="s">
        <v>505</v>
      </c>
      <c r="G264" s="217" t="s">
        <v>200</v>
      </c>
      <c r="H264" s="218">
        <v>2</v>
      </c>
      <c r="I264" s="219"/>
      <c r="J264" s="220">
        <f>ROUND(I264*H264,2)</f>
        <v>0</v>
      </c>
      <c r="K264" s="216" t="s">
        <v>127</v>
      </c>
      <c r="L264" s="221"/>
      <c r="M264" s="222" t="s">
        <v>21</v>
      </c>
      <c r="N264" s="223" t="s">
        <v>48</v>
      </c>
      <c r="O264" s="63"/>
      <c r="P264" s="194">
        <f>O264*H264</f>
        <v>0</v>
      </c>
      <c r="Q264" s="194">
        <v>0.027</v>
      </c>
      <c r="R264" s="194">
        <f>Q264*H264</f>
        <v>0.054</v>
      </c>
      <c r="S264" s="194">
        <v>0</v>
      </c>
      <c r="T264" s="195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6" t="s">
        <v>248</v>
      </c>
      <c r="AT264" s="196" t="s">
        <v>316</v>
      </c>
      <c r="AU264" s="196" t="s">
        <v>129</v>
      </c>
      <c r="AY264" s="16" t="s">
        <v>119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6" t="s">
        <v>82</v>
      </c>
      <c r="BK264" s="197">
        <f>ROUND(I264*H264,2)</f>
        <v>0</v>
      </c>
      <c r="BL264" s="16" t="s">
        <v>128</v>
      </c>
      <c r="BM264" s="196" t="s">
        <v>506</v>
      </c>
    </row>
    <row r="265" spans="1:47" s="2" customFormat="1" ht="12">
      <c r="A265" s="33"/>
      <c r="B265" s="34"/>
      <c r="C265" s="35"/>
      <c r="D265" s="198" t="s">
        <v>131</v>
      </c>
      <c r="E265" s="35"/>
      <c r="F265" s="199" t="s">
        <v>505</v>
      </c>
      <c r="G265" s="35"/>
      <c r="H265" s="35"/>
      <c r="I265" s="106"/>
      <c r="J265" s="35"/>
      <c r="K265" s="35"/>
      <c r="L265" s="38"/>
      <c r="M265" s="200"/>
      <c r="N265" s="201"/>
      <c r="O265" s="63"/>
      <c r="P265" s="63"/>
      <c r="Q265" s="63"/>
      <c r="R265" s="63"/>
      <c r="S265" s="63"/>
      <c r="T265" s="64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6" t="s">
        <v>131</v>
      </c>
      <c r="AU265" s="16" t="s">
        <v>129</v>
      </c>
    </row>
    <row r="266" spans="1:65" s="2" customFormat="1" ht="16.5" customHeight="1">
      <c r="A266" s="33"/>
      <c r="B266" s="34"/>
      <c r="C266" s="214" t="s">
        <v>507</v>
      </c>
      <c r="D266" s="214" t="s">
        <v>316</v>
      </c>
      <c r="E266" s="215" t="s">
        <v>508</v>
      </c>
      <c r="F266" s="216" t="s">
        <v>509</v>
      </c>
      <c r="G266" s="217" t="s">
        <v>200</v>
      </c>
      <c r="H266" s="218">
        <v>2</v>
      </c>
      <c r="I266" s="219"/>
      <c r="J266" s="220">
        <f>ROUND(I266*H266,2)</f>
        <v>0</v>
      </c>
      <c r="K266" s="216" t="s">
        <v>21</v>
      </c>
      <c r="L266" s="221"/>
      <c r="M266" s="222" t="s">
        <v>21</v>
      </c>
      <c r="N266" s="223" t="s">
        <v>48</v>
      </c>
      <c r="O266" s="63"/>
      <c r="P266" s="194">
        <f>O266*H266</f>
        <v>0</v>
      </c>
      <c r="Q266" s="194">
        <v>0.103</v>
      </c>
      <c r="R266" s="194">
        <f>Q266*H266</f>
        <v>0.206</v>
      </c>
      <c r="S266" s="194">
        <v>0</v>
      </c>
      <c r="T266" s="195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6" t="s">
        <v>248</v>
      </c>
      <c r="AT266" s="196" t="s">
        <v>316</v>
      </c>
      <c r="AU266" s="196" t="s">
        <v>129</v>
      </c>
      <c r="AY266" s="16" t="s">
        <v>119</v>
      </c>
      <c r="BE266" s="197">
        <f>IF(N266="základní",J266,0)</f>
        <v>0</v>
      </c>
      <c r="BF266" s="197">
        <f>IF(N266="snížená",J266,0)</f>
        <v>0</v>
      </c>
      <c r="BG266" s="197">
        <f>IF(N266="zákl. přenesená",J266,0)</f>
        <v>0</v>
      </c>
      <c r="BH266" s="197">
        <f>IF(N266="sníž. přenesená",J266,0)</f>
        <v>0</v>
      </c>
      <c r="BI266" s="197">
        <f>IF(N266="nulová",J266,0)</f>
        <v>0</v>
      </c>
      <c r="BJ266" s="16" t="s">
        <v>82</v>
      </c>
      <c r="BK266" s="197">
        <f>ROUND(I266*H266,2)</f>
        <v>0</v>
      </c>
      <c r="BL266" s="16" t="s">
        <v>128</v>
      </c>
      <c r="BM266" s="196" t="s">
        <v>510</v>
      </c>
    </row>
    <row r="267" spans="1:47" s="2" customFormat="1" ht="12">
      <c r="A267" s="33"/>
      <c r="B267" s="34"/>
      <c r="C267" s="35"/>
      <c r="D267" s="198" t="s">
        <v>131</v>
      </c>
      <c r="E267" s="35"/>
      <c r="F267" s="199" t="s">
        <v>509</v>
      </c>
      <c r="G267" s="35"/>
      <c r="H267" s="35"/>
      <c r="I267" s="106"/>
      <c r="J267" s="35"/>
      <c r="K267" s="35"/>
      <c r="L267" s="38"/>
      <c r="M267" s="200"/>
      <c r="N267" s="201"/>
      <c r="O267" s="63"/>
      <c r="P267" s="63"/>
      <c r="Q267" s="63"/>
      <c r="R267" s="63"/>
      <c r="S267" s="63"/>
      <c r="T267" s="64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131</v>
      </c>
      <c r="AU267" s="16" t="s">
        <v>129</v>
      </c>
    </row>
    <row r="268" spans="1:65" s="2" customFormat="1" ht="16.5" customHeight="1">
      <c r="A268" s="33"/>
      <c r="B268" s="34"/>
      <c r="C268" s="214" t="s">
        <v>511</v>
      </c>
      <c r="D268" s="214" t="s">
        <v>316</v>
      </c>
      <c r="E268" s="215" t="s">
        <v>512</v>
      </c>
      <c r="F268" s="216" t="s">
        <v>513</v>
      </c>
      <c r="G268" s="217" t="s">
        <v>200</v>
      </c>
      <c r="H268" s="218">
        <v>2</v>
      </c>
      <c r="I268" s="219"/>
      <c r="J268" s="220">
        <f>ROUND(I268*H268,2)</f>
        <v>0</v>
      </c>
      <c r="K268" s="216" t="s">
        <v>127</v>
      </c>
      <c r="L268" s="221"/>
      <c r="M268" s="222" t="s">
        <v>21</v>
      </c>
      <c r="N268" s="223" t="s">
        <v>48</v>
      </c>
      <c r="O268" s="63"/>
      <c r="P268" s="194">
        <f>O268*H268</f>
        <v>0</v>
      </c>
      <c r="Q268" s="194">
        <v>0.087</v>
      </c>
      <c r="R268" s="194">
        <f>Q268*H268</f>
        <v>0.174</v>
      </c>
      <c r="S268" s="194">
        <v>0</v>
      </c>
      <c r="T268" s="195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6" t="s">
        <v>248</v>
      </c>
      <c r="AT268" s="196" t="s">
        <v>316</v>
      </c>
      <c r="AU268" s="196" t="s">
        <v>129</v>
      </c>
      <c r="AY268" s="16" t="s">
        <v>119</v>
      </c>
      <c r="BE268" s="197">
        <f>IF(N268="základní",J268,0)</f>
        <v>0</v>
      </c>
      <c r="BF268" s="197">
        <f>IF(N268="snížená",J268,0)</f>
        <v>0</v>
      </c>
      <c r="BG268" s="197">
        <f>IF(N268="zákl. přenesená",J268,0)</f>
        <v>0</v>
      </c>
      <c r="BH268" s="197">
        <f>IF(N268="sníž. přenesená",J268,0)</f>
        <v>0</v>
      </c>
      <c r="BI268" s="197">
        <f>IF(N268="nulová",J268,0)</f>
        <v>0</v>
      </c>
      <c r="BJ268" s="16" t="s">
        <v>82</v>
      </c>
      <c r="BK268" s="197">
        <f>ROUND(I268*H268,2)</f>
        <v>0</v>
      </c>
      <c r="BL268" s="16" t="s">
        <v>128</v>
      </c>
      <c r="BM268" s="196" t="s">
        <v>514</v>
      </c>
    </row>
    <row r="269" spans="1:47" s="2" customFormat="1" ht="12">
      <c r="A269" s="33"/>
      <c r="B269" s="34"/>
      <c r="C269" s="35"/>
      <c r="D269" s="198" t="s">
        <v>131</v>
      </c>
      <c r="E269" s="35"/>
      <c r="F269" s="199" t="s">
        <v>513</v>
      </c>
      <c r="G269" s="35"/>
      <c r="H269" s="35"/>
      <c r="I269" s="106"/>
      <c r="J269" s="35"/>
      <c r="K269" s="35"/>
      <c r="L269" s="38"/>
      <c r="M269" s="200"/>
      <c r="N269" s="201"/>
      <c r="O269" s="63"/>
      <c r="P269" s="63"/>
      <c r="Q269" s="63"/>
      <c r="R269" s="63"/>
      <c r="S269" s="63"/>
      <c r="T269" s="64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131</v>
      </c>
      <c r="AU269" s="16" t="s">
        <v>129</v>
      </c>
    </row>
    <row r="270" spans="1:65" s="2" customFormat="1" ht="16.5" customHeight="1">
      <c r="A270" s="33"/>
      <c r="B270" s="34"/>
      <c r="C270" s="214" t="s">
        <v>515</v>
      </c>
      <c r="D270" s="214" t="s">
        <v>316</v>
      </c>
      <c r="E270" s="215" t="s">
        <v>516</v>
      </c>
      <c r="F270" s="216" t="s">
        <v>517</v>
      </c>
      <c r="G270" s="217" t="s">
        <v>200</v>
      </c>
      <c r="H270" s="218">
        <v>2</v>
      </c>
      <c r="I270" s="219"/>
      <c r="J270" s="220">
        <f>ROUND(I270*H270,2)</f>
        <v>0</v>
      </c>
      <c r="K270" s="216" t="s">
        <v>21</v>
      </c>
      <c r="L270" s="221"/>
      <c r="M270" s="222" t="s">
        <v>21</v>
      </c>
      <c r="N270" s="223" t="s">
        <v>48</v>
      </c>
      <c r="O270" s="63"/>
      <c r="P270" s="194">
        <f>O270*H270</f>
        <v>0</v>
      </c>
      <c r="Q270" s="194">
        <v>0.17</v>
      </c>
      <c r="R270" s="194">
        <f>Q270*H270</f>
        <v>0.34</v>
      </c>
      <c r="S270" s="194">
        <v>0</v>
      </c>
      <c r="T270" s="195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6" t="s">
        <v>248</v>
      </c>
      <c r="AT270" s="196" t="s">
        <v>316</v>
      </c>
      <c r="AU270" s="196" t="s">
        <v>129</v>
      </c>
      <c r="AY270" s="16" t="s">
        <v>119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16" t="s">
        <v>82</v>
      </c>
      <c r="BK270" s="197">
        <f>ROUND(I270*H270,2)</f>
        <v>0</v>
      </c>
      <c r="BL270" s="16" t="s">
        <v>128</v>
      </c>
      <c r="BM270" s="196" t="s">
        <v>518</v>
      </c>
    </row>
    <row r="271" spans="1:47" s="2" customFormat="1" ht="12">
      <c r="A271" s="33"/>
      <c r="B271" s="34"/>
      <c r="C271" s="35"/>
      <c r="D271" s="198" t="s">
        <v>131</v>
      </c>
      <c r="E271" s="35"/>
      <c r="F271" s="199" t="s">
        <v>517</v>
      </c>
      <c r="G271" s="35"/>
      <c r="H271" s="35"/>
      <c r="I271" s="106"/>
      <c r="J271" s="35"/>
      <c r="K271" s="35"/>
      <c r="L271" s="38"/>
      <c r="M271" s="200"/>
      <c r="N271" s="201"/>
      <c r="O271" s="63"/>
      <c r="P271" s="63"/>
      <c r="Q271" s="63"/>
      <c r="R271" s="63"/>
      <c r="S271" s="63"/>
      <c r="T271" s="64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6" t="s">
        <v>131</v>
      </c>
      <c r="AU271" s="16" t="s">
        <v>129</v>
      </c>
    </row>
    <row r="272" spans="1:65" s="2" customFormat="1" ht="16.5" customHeight="1">
      <c r="A272" s="33"/>
      <c r="B272" s="34"/>
      <c r="C272" s="214" t="s">
        <v>519</v>
      </c>
      <c r="D272" s="214" t="s">
        <v>316</v>
      </c>
      <c r="E272" s="215" t="s">
        <v>520</v>
      </c>
      <c r="F272" s="216" t="s">
        <v>521</v>
      </c>
      <c r="G272" s="217" t="s">
        <v>200</v>
      </c>
      <c r="H272" s="218">
        <v>2</v>
      </c>
      <c r="I272" s="219"/>
      <c r="J272" s="220">
        <f>ROUND(I272*H272,2)</f>
        <v>0</v>
      </c>
      <c r="K272" s="216" t="s">
        <v>21</v>
      </c>
      <c r="L272" s="221"/>
      <c r="M272" s="222" t="s">
        <v>21</v>
      </c>
      <c r="N272" s="223" t="s">
        <v>48</v>
      </c>
      <c r="O272" s="63"/>
      <c r="P272" s="194">
        <f>O272*H272</f>
        <v>0</v>
      </c>
      <c r="Q272" s="194">
        <v>0.175</v>
      </c>
      <c r="R272" s="194">
        <f>Q272*H272</f>
        <v>0.35</v>
      </c>
      <c r="S272" s="194">
        <v>0</v>
      </c>
      <c r="T272" s="195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96" t="s">
        <v>248</v>
      </c>
      <c r="AT272" s="196" t="s">
        <v>316</v>
      </c>
      <c r="AU272" s="196" t="s">
        <v>129</v>
      </c>
      <c r="AY272" s="16" t="s">
        <v>119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6" t="s">
        <v>82</v>
      </c>
      <c r="BK272" s="197">
        <f>ROUND(I272*H272,2)</f>
        <v>0</v>
      </c>
      <c r="BL272" s="16" t="s">
        <v>128</v>
      </c>
      <c r="BM272" s="196" t="s">
        <v>522</v>
      </c>
    </row>
    <row r="273" spans="1:47" s="2" customFormat="1" ht="12">
      <c r="A273" s="33"/>
      <c r="B273" s="34"/>
      <c r="C273" s="35"/>
      <c r="D273" s="198" t="s">
        <v>131</v>
      </c>
      <c r="E273" s="35"/>
      <c r="F273" s="199" t="s">
        <v>521</v>
      </c>
      <c r="G273" s="35"/>
      <c r="H273" s="35"/>
      <c r="I273" s="106"/>
      <c r="J273" s="35"/>
      <c r="K273" s="35"/>
      <c r="L273" s="38"/>
      <c r="M273" s="200"/>
      <c r="N273" s="201"/>
      <c r="O273" s="63"/>
      <c r="P273" s="63"/>
      <c r="Q273" s="63"/>
      <c r="R273" s="63"/>
      <c r="S273" s="63"/>
      <c r="T273" s="64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6" t="s">
        <v>131</v>
      </c>
      <c r="AU273" s="16" t="s">
        <v>129</v>
      </c>
    </row>
    <row r="274" spans="1:65" s="2" customFormat="1" ht="16.5" customHeight="1">
      <c r="A274" s="33"/>
      <c r="B274" s="34"/>
      <c r="C274" s="214" t="s">
        <v>523</v>
      </c>
      <c r="D274" s="214" t="s">
        <v>316</v>
      </c>
      <c r="E274" s="215" t="s">
        <v>524</v>
      </c>
      <c r="F274" s="216" t="s">
        <v>525</v>
      </c>
      <c r="G274" s="217" t="s">
        <v>200</v>
      </c>
      <c r="H274" s="218">
        <v>2</v>
      </c>
      <c r="I274" s="219"/>
      <c r="J274" s="220">
        <f>ROUND(I274*H274,2)</f>
        <v>0</v>
      </c>
      <c r="K274" s="216" t="s">
        <v>21</v>
      </c>
      <c r="L274" s="221"/>
      <c r="M274" s="222" t="s">
        <v>21</v>
      </c>
      <c r="N274" s="223" t="s">
        <v>48</v>
      </c>
      <c r="O274" s="63"/>
      <c r="P274" s="194">
        <f>O274*H274</f>
        <v>0</v>
      </c>
      <c r="Q274" s="194">
        <v>0.01</v>
      </c>
      <c r="R274" s="194">
        <f>Q274*H274</f>
        <v>0.02</v>
      </c>
      <c r="S274" s="194">
        <v>0</v>
      </c>
      <c r="T274" s="195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6" t="s">
        <v>248</v>
      </c>
      <c r="AT274" s="196" t="s">
        <v>316</v>
      </c>
      <c r="AU274" s="196" t="s">
        <v>129</v>
      </c>
      <c r="AY274" s="16" t="s">
        <v>119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6" t="s">
        <v>82</v>
      </c>
      <c r="BK274" s="197">
        <f>ROUND(I274*H274,2)</f>
        <v>0</v>
      </c>
      <c r="BL274" s="16" t="s">
        <v>128</v>
      </c>
      <c r="BM274" s="196" t="s">
        <v>526</v>
      </c>
    </row>
    <row r="275" spans="1:47" s="2" customFormat="1" ht="12">
      <c r="A275" s="33"/>
      <c r="B275" s="34"/>
      <c r="C275" s="35"/>
      <c r="D275" s="198" t="s">
        <v>131</v>
      </c>
      <c r="E275" s="35"/>
      <c r="F275" s="199" t="s">
        <v>525</v>
      </c>
      <c r="G275" s="35"/>
      <c r="H275" s="35"/>
      <c r="I275" s="106"/>
      <c r="J275" s="35"/>
      <c r="K275" s="35"/>
      <c r="L275" s="38"/>
      <c r="M275" s="200"/>
      <c r="N275" s="201"/>
      <c r="O275" s="63"/>
      <c r="P275" s="63"/>
      <c r="Q275" s="63"/>
      <c r="R275" s="63"/>
      <c r="S275" s="63"/>
      <c r="T275" s="64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6" t="s">
        <v>131</v>
      </c>
      <c r="AU275" s="16" t="s">
        <v>129</v>
      </c>
    </row>
    <row r="276" spans="1:65" s="2" customFormat="1" ht="16.5" customHeight="1">
      <c r="A276" s="33"/>
      <c r="B276" s="34"/>
      <c r="C276" s="214" t="s">
        <v>527</v>
      </c>
      <c r="D276" s="214" t="s">
        <v>316</v>
      </c>
      <c r="E276" s="215" t="s">
        <v>528</v>
      </c>
      <c r="F276" s="216" t="s">
        <v>529</v>
      </c>
      <c r="G276" s="217" t="s">
        <v>200</v>
      </c>
      <c r="H276" s="218">
        <v>2</v>
      </c>
      <c r="I276" s="219"/>
      <c r="J276" s="220">
        <f>ROUND(I276*H276,2)</f>
        <v>0</v>
      </c>
      <c r="K276" s="216" t="s">
        <v>21</v>
      </c>
      <c r="L276" s="221"/>
      <c r="M276" s="222" t="s">
        <v>21</v>
      </c>
      <c r="N276" s="223" t="s">
        <v>48</v>
      </c>
      <c r="O276" s="63"/>
      <c r="P276" s="194">
        <f>O276*H276</f>
        <v>0</v>
      </c>
      <c r="Q276" s="194">
        <v>0.035</v>
      </c>
      <c r="R276" s="194">
        <f>Q276*H276</f>
        <v>0.07</v>
      </c>
      <c r="S276" s="194">
        <v>0</v>
      </c>
      <c r="T276" s="195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96" t="s">
        <v>248</v>
      </c>
      <c r="AT276" s="196" t="s">
        <v>316</v>
      </c>
      <c r="AU276" s="196" t="s">
        <v>129</v>
      </c>
      <c r="AY276" s="16" t="s">
        <v>119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16" t="s">
        <v>82</v>
      </c>
      <c r="BK276" s="197">
        <f>ROUND(I276*H276,2)</f>
        <v>0</v>
      </c>
      <c r="BL276" s="16" t="s">
        <v>128</v>
      </c>
      <c r="BM276" s="196" t="s">
        <v>530</v>
      </c>
    </row>
    <row r="277" spans="1:47" s="2" customFormat="1" ht="12">
      <c r="A277" s="33"/>
      <c r="B277" s="34"/>
      <c r="C277" s="35"/>
      <c r="D277" s="198" t="s">
        <v>131</v>
      </c>
      <c r="E277" s="35"/>
      <c r="F277" s="199" t="s">
        <v>529</v>
      </c>
      <c r="G277" s="35"/>
      <c r="H277" s="35"/>
      <c r="I277" s="106"/>
      <c r="J277" s="35"/>
      <c r="K277" s="35"/>
      <c r="L277" s="38"/>
      <c r="M277" s="200"/>
      <c r="N277" s="201"/>
      <c r="O277" s="63"/>
      <c r="P277" s="63"/>
      <c r="Q277" s="63"/>
      <c r="R277" s="63"/>
      <c r="S277" s="63"/>
      <c r="T277" s="64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6" t="s">
        <v>131</v>
      </c>
      <c r="AU277" s="16" t="s">
        <v>129</v>
      </c>
    </row>
    <row r="278" spans="1:65" s="2" customFormat="1" ht="16.5" customHeight="1">
      <c r="A278" s="33"/>
      <c r="B278" s="34"/>
      <c r="C278" s="185" t="s">
        <v>531</v>
      </c>
      <c r="D278" s="185" t="s">
        <v>123</v>
      </c>
      <c r="E278" s="186" t="s">
        <v>532</v>
      </c>
      <c r="F278" s="187" t="s">
        <v>533</v>
      </c>
      <c r="G278" s="188" t="s">
        <v>194</v>
      </c>
      <c r="H278" s="189">
        <v>0.9</v>
      </c>
      <c r="I278" s="190"/>
      <c r="J278" s="191">
        <f>ROUND(I278*H278,2)</f>
        <v>0</v>
      </c>
      <c r="K278" s="187" t="s">
        <v>127</v>
      </c>
      <c r="L278" s="38"/>
      <c r="M278" s="192" t="s">
        <v>21</v>
      </c>
      <c r="N278" s="193" t="s">
        <v>48</v>
      </c>
      <c r="O278" s="63"/>
      <c r="P278" s="194">
        <f>O278*H278</f>
        <v>0</v>
      </c>
      <c r="Q278" s="194">
        <v>0</v>
      </c>
      <c r="R278" s="194">
        <f>Q278*H278</f>
        <v>0</v>
      </c>
      <c r="S278" s="194">
        <v>0</v>
      </c>
      <c r="T278" s="195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96" t="s">
        <v>128</v>
      </c>
      <c r="AT278" s="196" t="s">
        <v>123</v>
      </c>
      <c r="AU278" s="196" t="s">
        <v>129</v>
      </c>
      <c r="AY278" s="16" t="s">
        <v>119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6" t="s">
        <v>82</v>
      </c>
      <c r="BK278" s="197">
        <f>ROUND(I278*H278,2)</f>
        <v>0</v>
      </c>
      <c r="BL278" s="16" t="s">
        <v>128</v>
      </c>
      <c r="BM278" s="196" t="s">
        <v>534</v>
      </c>
    </row>
    <row r="279" spans="1:47" s="2" customFormat="1" ht="12">
      <c r="A279" s="33"/>
      <c r="B279" s="34"/>
      <c r="C279" s="35"/>
      <c r="D279" s="198" t="s">
        <v>131</v>
      </c>
      <c r="E279" s="35"/>
      <c r="F279" s="199" t="s">
        <v>535</v>
      </c>
      <c r="G279" s="35"/>
      <c r="H279" s="35"/>
      <c r="I279" s="106"/>
      <c r="J279" s="35"/>
      <c r="K279" s="35"/>
      <c r="L279" s="38"/>
      <c r="M279" s="200"/>
      <c r="N279" s="201"/>
      <c r="O279" s="63"/>
      <c r="P279" s="63"/>
      <c r="Q279" s="63"/>
      <c r="R279" s="63"/>
      <c r="S279" s="63"/>
      <c r="T279" s="64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6" t="s">
        <v>131</v>
      </c>
      <c r="AU279" s="16" t="s">
        <v>129</v>
      </c>
    </row>
    <row r="280" spans="2:63" s="12" customFormat="1" ht="20.85" customHeight="1">
      <c r="B280" s="169"/>
      <c r="C280" s="170"/>
      <c r="D280" s="171" t="s">
        <v>76</v>
      </c>
      <c r="E280" s="183" t="s">
        <v>536</v>
      </c>
      <c r="F280" s="183" t="s">
        <v>537</v>
      </c>
      <c r="G280" s="170"/>
      <c r="H280" s="170"/>
      <c r="I280" s="173"/>
      <c r="J280" s="184">
        <f>BK280</f>
        <v>0</v>
      </c>
      <c r="K280" s="170"/>
      <c r="L280" s="175"/>
      <c r="M280" s="176"/>
      <c r="N280" s="177"/>
      <c r="O280" s="177"/>
      <c r="P280" s="178">
        <f>SUM(P281:P307)</f>
        <v>0</v>
      </c>
      <c r="Q280" s="177"/>
      <c r="R280" s="178">
        <f>SUM(R281:R307)</f>
        <v>52.93322</v>
      </c>
      <c r="S280" s="177"/>
      <c r="T280" s="179">
        <f>SUM(T281:T307)</f>
        <v>0</v>
      </c>
      <c r="AR280" s="180" t="s">
        <v>82</v>
      </c>
      <c r="AT280" s="181" t="s">
        <v>76</v>
      </c>
      <c r="AU280" s="181" t="s">
        <v>88</v>
      </c>
      <c r="AY280" s="180" t="s">
        <v>119</v>
      </c>
      <c r="BK280" s="182">
        <f>SUM(BK281:BK307)</f>
        <v>0</v>
      </c>
    </row>
    <row r="281" spans="1:65" s="2" customFormat="1" ht="16.5" customHeight="1">
      <c r="A281" s="33"/>
      <c r="B281" s="34"/>
      <c r="C281" s="185" t="s">
        <v>538</v>
      </c>
      <c r="D281" s="185" t="s">
        <v>123</v>
      </c>
      <c r="E281" s="186" t="s">
        <v>539</v>
      </c>
      <c r="F281" s="187" t="s">
        <v>540</v>
      </c>
      <c r="G281" s="188" t="s">
        <v>126</v>
      </c>
      <c r="H281" s="189">
        <v>81.5</v>
      </c>
      <c r="I281" s="190"/>
      <c r="J281" s="191">
        <f>ROUND(I281*H281,2)</f>
        <v>0</v>
      </c>
      <c r="K281" s="187" t="s">
        <v>127</v>
      </c>
      <c r="L281" s="38"/>
      <c r="M281" s="192" t="s">
        <v>21</v>
      </c>
      <c r="N281" s="193" t="s">
        <v>48</v>
      </c>
      <c r="O281" s="63"/>
      <c r="P281" s="194">
        <f>O281*H281</f>
        <v>0</v>
      </c>
      <c r="Q281" s="194">
        <v>0.1295</v>
      </c>
      <c r="R281" s="194">
        <f>Q281*H281</f>
        <v>10.55425</v>
      </c>
      <c r="S281" s="194">
        <v>0</v>
      </c>
      <c r="T281" s="195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96" t="s">
        <v>128</v>
      </c>
      <c r="AT281" s="196" t="s">
        <v>123</v>
      </c>
      <c r="AU281" s="196" t="s">
        <v>129</v>
      </c>
      <c r="AY281" s="16" t="s">
        <v>119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16" t="s">
        <v>82</v>
      </c>
      <c r="BK281" s="197">
        <f>ROUND(I281*H281,2)</f>
        <v>0</v>
      </c>
      <c r="BL281" s="16" t="s">
        <v>128</v>
      </c>
      <c r="BM281" s="196" t="s">
        <v>541</v>
      </c>
    </row>
    <row r="282" spans="1:47" s="2" customFormat="1" ht="19.5">
      <c r="A282" s="33"/>
      <c r="B282" s="34"/>
      <c r="C282" s="35"/>
      <c r="D282" s="198" t="s">
        <v>131</v>
      </c>
      <c r="E282" s="35"/>
      <c r="F282" s="199" t="s">
        <v>542</v>
      </c>
      <c r="G282" s="35"/>
      <c r="H282" s="35"/>
      <c r="I282" s="106"/>
      <c r="J282" s="35"/>
      <c r="K282" s="35"/>
      <c r="L282" s="38"/>
      <c r="M282" s="200"/>
      <c r="N282" s="201"/>
      <c r="O282" s="63"/>
      <c r="P282" s="63"/>
      <c r="Q282" s="63"/>
      <c r="R282" s="63"/>
      <c r="S282" s="63"/>
      <c r="T282" s="64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6" t="s">
        <v>131</v>
      </c>
      <c r="AU282" s="16" t="s">
        <v>129</v>
      </c>
    </row>
    <row r="283" spans="2:51" s="13" customFormat="1" ht="12">
      <c r="B283" s="203"/>
      <c r="C283" s="204"/>
      <c r="D283" s="198" t="s">
        <v>145</v>
      </c>
      <c r="E283" s="205" t="s">
        <v>21</v>
      </c>
      <c r="F283" s="206" t="s">
        <v>543</v>
      </c>
      <c r="G283" s="204"/>
      <c r="H283" s="207">
        <v>81.5</v>
      </c>
      <c r="I283" s="208"/>
      <c r="J283" s="204"/>
      <c r="K283" s="204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145</v>
      </c>
      <c r="AU283" s="213" t="s">
        <v>129</v>
      </c>
      <c r="AV283" s="13" t="s">
        <v>88</v>
      </c>
      <c r="AW283" s="13" t="s">
        <v>36</v>
      </c>
      <c r="AX283" s="13" t="s">
        <v>82</v>
      </c>
      <c r="AY283" s="213" t="s">
        <v>119</v>
      </c>
    </row>
    <row r="284" spans="1:65" s="2" customFormat="1" ht="16.5" customHeight="1">
      <c r="A284" s="33"/>
      <c r="B284" s="34"/>
      <c r="C284" s="214" t="s">
        <v>544</v>
      </c>
      <c r="D284" s="214" t="s">
        <v>316</v>
      </c>
      <c r="E284" s="215" t="s">
        <v>545</v>
      </c>
      <c r="F284" s="216" t="s">
        <v>546</v>
      </c>
      <c r="G284" s="217" t="s">
        <v>126</v>
      </c>
      <c r="H284" s="218">
        <v>84</v>
      </c>
      <c r="I284" s="219"/>
      <c r="J284" s="220">
        <f>ROUND(I284*H284,2)</f>
        <v>0</v>
      </c>
      <c r="K284" s="216" t="s">
        <v>127</v>
      </c>
      <c r="L284" s="221"/>
      <c r="M284" s="222" t="s">
        <v>21</v>
      </c>
      <c r="N284" s="223" t="s">
        <v>48</v>
      </c>
      <c r="O284" s="63"/>
      <c r="P284" s="194">
        <f>O284*H284</f>
        <v>0</v>
      </c>
      <c r="Q284" s="194">
        <v>0.05612</v>
      </c>
      <c r="R284" s="194">
        <f>Q284*H284</f>
        <v>4.71408</v>
      </c>
      <c r="S284" s="194">
        <v>0</v>
      </c>
      <c r="T284" s="195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96" t="s">
        <v>248</v>
      </c>
      <c r="AT284" s="196" t="s">
        <v>316</v>
      </c>
      <c r="AU284" s="196" t="s">
        <v>129</v>
      </c>
      <c r="AY284" s="16" t="s">
        <v>119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6" t="s">
        <v>82</v>
      </c>
      <c r="BK284" s="197">
        <f>ROUND(I284*H284,2)</f>
        <v>0</v>
      </c>
      <c r="BL284" s="16" t="s">
        <v>128</v>
      </c>
      <c r="BM284" s="196" t="s">
        <v>547</v>
      </c>
    </row>
    <row r="285" spans="1:47" s="2" customFormat="1" ht="12">
      <c r="A285" s="33"/>
      <c r="B285" s="34"/>
      <c r="C285" s="35"/>
      <c r="D285" s="198" t="s">
        <v>131</v>
      </c>
      <c r="E285" s="35"/>
      <c r="F285" s="199" t="s">
        <v>546</v>
      </c>
      <c r="G285" s="35"/>
      <c r="H285" s="35"/>
      <c r="I285" s="106"/>
      <c r="J285" s="35"/>
      <c r="K285" s="35"/>
      <c r="L285" s="38"/>
      <c r="M285" s="200"/>
      <c r="N285" s="201"/>
      <c r="O285" s="63"/>
      <c r="P285" s="63"/>
      <c r="Q285" s="63"/>
      <c r="R285" s="63"/>
      <c r="S285" s="63"/>
      <c r="T285" s="64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6" t="s">
        <v>131</v>
      </c>
      <c r="AU285" s="16" t="s">
        <v>129</v>
      </c>
    </row>
    <row r="286" spans="1:65" s="2" customFormat="1" ht="16.5" customHeight="1">
      <c r="A286" s="33"/>
      <c r="B286" s="34"/>
      <c r="C286" s="214" t="s">
        <v>548</v>
      </c>
      <c r="D286" s="214" t="s">
        <v>316</v>
      </c>
      <c r="E286" s="215" t="s">
        <v>549</v>
      </c>
      <c r="F286" s="216" t="s">
        <v>550</v>
      </c>
      <c r="G286" s="217" t="s">
        <v>126</v>
      </c>
      <c r="H286" s="218">
        <v>1</v>
      </c>
      <c r="I286" s="219"/>
      <c r="J286" s="220">
        <f>ROUND(I286*H286,2)</f>
        <v>0</v>
      </c>
      <c r="K286" s="216" t="s">
        <v>127</v>
      </c>
      <c r="L286" s="221"/>
      <c r="M286" s="222" t="s">
        <v>21</v>
      </c>
      <c r="N286" s="223" t="s">
        <v>48</v>
      </c>
      <c r="O286" s="63"/>
      <c r="P286" s="194">
        <f>O286*H286</f>
        <v>0</v>
      </c>
      <c r="Q286" s="194">
        <v>0.022</v>
      </c>
      <c r="R286" s="194">
        <f>Q286*H286</f>
        <v>0.022</v>
      </c>
      <c r="S286" s="194">
        <v>0</v>
      </c>
      <c r="T286" s="195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96" t="s">
        <v>248</v>
      </c>
      <c r="AT286" s="196" t="s">
        <v>316</v>
      </c>
      <c r="AU286" s="196" t="s">
        <v>129</v>
      </c>
      <c r="AY286" s="16" t="s">
        <v>119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16" t="s">
        <v>82</v>
      </c>
      <c r="BK286" s="197">
        <f>ROUND(I286*H286,2)</f>
        <v>0</v>
      </c>
      <c r="BL286" s="16" t="s">
        <v>128</v>
      </c>
      <c r="BM286" s="196" t="s">
        <v>551</v>
      </c>
    </row>
    <row r="287" spans="1:47" s="2" customFormat="1" ht="12">
      <c r="A287" s="33"/>
      <c r="B287" s="34"/>
      <c r="C287" s="35"/>
      <c r="D287" s="198" t="s">
        <v>131</v>
      </c>
      <c r="E287" s="35"/>
      <c r="F287" s="199" t="s">
        <v>550</v>
      </c>
      <c r="G287" s="35"/>
      <c r="H287" s="35"/>
      <c r="I287" s="106"/>
      <c r="J287" s="35"/>
      <c r="K287" s="35"/>
      <c r="L287" s="38"/>
      <c r="M287" s="200"/>
      <c r="N287" s="201"/>
      <c r="O287" s="63"/>
      <c r="P287" s="63"/>
      <c r="Q287" s="63"/>
      <c r="R287" s="63"/>
      <c r="S287" s="63"/>
      <c r="T287" s="64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6" t="s">
        <v>131</v>
      </c>
      <c r="AU287" s="16" t="s">
        <v>129</v>
      </c>
    </row>
    <row r="288" spans="1:65" s="2" customFormat="1" ht="16.5" customHeight="1">
      <c r="A288" s="33"/>
      <c r="B288" s="34"/>
      <c r="C288" s="185" t="s">
        <v>552</v>
      </c>
      <c r="D288" s="185" t="s">
        <v>123</v>
      </c>
      <c r="E288" s="186" t="s">
        <v>553</v>
      </c>
      <c r="F288" s="187" t="s">
        <v>554</v>
      </c>
      <c r="G288" s="188" t="s">
        <v>126</v>
      </c>
      <c r="H288" s="189">
        <v>82</v>
      </c>
      <c r="I288" s="190"/>
      <c r="J288" s="191">
        <f>ROUND(I288*H288,2)</f>
        <v>0</v>
      </c>
      <c r="K288" s="187" t="s">
        <v>127</v>
      </c>
      <c r="L288" s="38"/>
      <c r="M288" s="192" t="s">
        <v>21</v>
      </c>
      <c r="N288" s="193" t="s">
        <v>48</v>
      </c>
      <c r="O288" s="63"/>
      <c r="P288" s="194">
        <f>O288*H288</f>
        <v>0</v>
      </c>
      <c r="Q288" s="194">
        <v>0.1554</v>
      </c>
      <c r="R288" s="194">
        <f>Q288*H288</f>
        <v>12.7428</v>
      </c>
      <c r="S288" s="194">
        <v>0</v>
      </c>
      <c r="T288" s="195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6" t="s">
        <v>128</v>
      </c>
      <c r="AT288" s="196" t="s">
        <v>123</v>
      </c>
      <c r="AU288" s="196" t="s">
        <v>129</v>
      </c>
      <c r="AY288" s="16" t="s">
        <v>119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16" t="s">
        <v>82</v>
      </c>
      <c r="BK288" s="197">
        <f>ROUND(I288*H288,2)</f>
        <v>0</v>
      </c>
      <c r="BL288" s="16" t="s">
        <v>128</v>
      </c>
      <c r="BM288" s="196" t="s">
        <v>555</v>
      </c>
    </row>
    <row r="289" spans="1:47" s="2" customFormat="1" ht="19.5">
      <c r="A289" s="33"/>
      <c r="B289" s="34"/>
      <c r="C289" s="35"/>
      <c r="D289" s="198" t="s">
        <v>131</v>
      </c>
      <c r="E289" s="35"/>
      <c r="F289" s="199" t="s">
        <v>556</v>
      </c>
      <c r="G289" s="35"/>
      <c r="H289" s="35"/>
      <c r="I289" s="106"/>
      <c r="J289" s="35"/>
      <c r="K289" s="35"/>
      <c r="L289" s="38"/>
      <c r="M289" s="200"/>
      <c r="N289" s="201"/>
      <c r="O289" s="63"/>
      <c r="P289" s="63"/>
      <c r="Q289" s="63"/>
      <c r="R289" s="63"/>
      <c r="S289" s="63"/>
      <c r="T289" s="64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6" t="s">
        <v>131</v>
      </c>
      <c r="AU289" s="16" t="s">
        <v>129</v>
      </c>
    </row>
    <row r="290" spans="2:51" s="13" customFormat="1" ht="12">
      <c r="B290" s="203"/>
      <c r="C290" s="204"/>
      <c r="D290" s="198" t="s">
        <v>145</v>
      </c>
      <c r="E290" s="205" t="s">
        <v>21</v>
      </c>
      <c r="F290" s="206" t="s">
        <v>557</v>
      </c>
      <c r="G290" s="204"/>
      <c r="H290" s="207">
        <v>82</v>
      </c>
      <c r="I290" s="208"/>
      <c r="J290" s="204"/>
      <c r="K290" s="204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145</v>
      </c>
      <c r="AU290" s="213" t="s">
        <v>129</v>
      </c>
      <c r="AV290" s="13" t="s">
        <v>88</v>
      </c>
      <c r="AW290" s="13" t="s">
        <v>36</v>
      </c>
      <c r="AX290" s="13" t="s">
        <v>82</v>
      </c>
      <c r="AY290" s="213" t="s">
        <v>119</v>
      </c>
    </row>
    <row r="291" spans="1:65" s="2" customFormat="1" ht="16.5" customHeight="1">
      <c r="A291" s="33"/>
      <c r="B291" s="34"/>
      <c r="C291" s="214" t="s">
        <v>558</v>
      </c>
      <c r="D291" s="214" t="s">
        <v>316</v>
      </c>
      <c r="E291" s="215" t="s">
        <v>559</v>
      </c>
      <c r="F291" s="216" t="s">
        <v>560</v>
      </c>
      <c r="G291" s="217" t="s">
        <v>126</v>
      </c>
      <c r="H291" s="218">
        <v>16</v>
      </c>
      <c r="I291" s="219"/>
      <c r="J291" s="220">
        <f>ROUND(I291*H291,2)</f>
        <v>0</v>
      </c>
      <c r="K291" s="216" t="s">
        <v>127</v>
      </c>
      <c r="L291" s="221"/>
      <c r="M291" s="222" t="s">
        <v>21</v>
      </c>
      <c r="N291" s="223" t="s">
        <v>48</v>
      </c>
      <c r="O291" s="63"/>
      <c r="P291" s="194">
        <f>O291*H291</f>
        <v>0</v>
      </c>
      <c r="Q291" s="194">
        <v>0.0483</v>
      </c>
      <c r="R291" s="194">
        <f>Q291*H291</f>
        <v>0.7728</v>
      </c>
      <c r="S291" s="194">
        <v>0</v>
      </c>
      <c r="T291" s="195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6" t="s">
        <v>248</v>
      </c>
      <c r="AT291" s="196" t="s">
        <v>316</v>
      </c>
      <c r="AU291" s="196" t="s">
        <v>129</v>
      </c>
      <c r="AY291" s="16" t="s">
        <v>119</v>
      </c>
      <c r="BE291" s="197">
        <f>IF(N291="základní",J291,0)</f>
        <v>0</v>
      </c>
      <c r="BF291" s="197">
        <f>IF(N291="snížená",J291,0)</f>
        <v>0</v>
      </c>
      <c r="BG291" s="197">
        <f>IF(N291="zákl. přenesená",J291,0)</f>
        <v>0</v>
      </c>
      <c r="BH291" s="197">
        <f>IF(N291="sníž. přenesená",J291,0)</f>
        <v>0</v>
      </c>
      <c r="BI291" s="197">
        <f>IF(N291="nulová",J291,0)</f>
        <v>0</v>
      </c>
      <c r="BJ291" s="16" t="s">
        <v>82</v>
      </c>
      <c r="BK291" s="197">
        <f>ROUND(I291*H291,2)</f>
        <v>0</v>
      </c>
      <c r="BL291" s="16" t="s">
        <v>128</v>
      </c>
      <c r="BM291" s="196" t="s">
        <v>561</v>
      </c>
    </row>
    <row r="292" spans="1:47" s="2" customFormat="1" ht="12">
      <c r="A292" s="33"/>
      <c r="B292" s="34"/>
      <c r="C292" s="35"/>
      <c r="D292" s="198" t="s">
        <v>131</v>
      </c>
      <c r="E292" s="35"/>
      <c r="F292" s="199" t="s">
        <v>560</v>
      </c>
      <c r="G292" s="35"/>
      <c r="H292" s="35"/>
      <c r="I292" s="106"/>
      <c r="J292" s="35"/>
      <c r="K292" s="35"/>
      <c r="L292" s="38"/>
      <c r="M292" s="200"/>
      <c r="N292" s="201"/>
      <c r="O292" s="63"/>
      <c r="P292" s="63"/>
      <c r="Q292" s="63"/>
      <c r="R292" s="63"/>
      <c r="S292" s="63"/>
      <c r="T292" s="64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6" t="s">
        <v>131</v>
      </c>
      <c r="AU292" s="16" t="s">
        <v>129</v>
      </c>
    </row>
    <row r="293" spans="1:65" s="2" customFormat="1" ht="16.5" customHeight="1">
      <c r="A293" s="33"/>
      <c r="B293" s="34"/>
      <c r="C293" s="214" t="s">
        <v>562</v>
      </c>
      <c r="D293" s="214" t="s">
        <v>316</v>
      </c>
      <c r="E293" s="215" t="s">
        <v>563</v>
      </c>
      <c r="F293" s="216" t="s">
        <v>564</v>
      </c>
      <c r="G293" s="217" t="s">
        <v>126</v>
      </c>
      <c r="H293" s="218">
        <v>7</v>
      </c>
      <c r="I293" s="219"/>
      <c r="J293" s="220">
        <f>ROUND(I293*H293,2)</f>
        <v>0</v>
      </c>
      <c r="K293" s="216" t="s">
        <v>127</v>
      </c>
      <c r="L293" s="221"/>
      <c r="M293" s="222" t="s">
        <v>21</v>
      </c>
      <c r="N293" s="223" t="s">
        <v>48</v>
      </c>
      <c r="O293" s="63"/>
      <c r="P293" s="194">
        <f>O293*H293</f>
        <v>0</v>
      </c>
      <c r="Q293" s="194">
        <v>0.06567</v>
      </c>
      <c r="R293" s="194">
        <f>Q293*H293</f>
        <v>0.45969000000000004</v>
      </c>
      <c r="S293" s="194">
        <v>0</v>
      </c>
      <c r="T293" s="195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96" t="s">
        <v>248</v>
      </c>
      <c r="AT293" s="196" t="s">
        <v>316</v>
      </c>
      <c r="AU293" s="196" t="s">
        <v>129</v>
      </c>
      <c r="AY293" s="16" t="s">
        <v>119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6" t="s">
        <v>82</v>
      </c>
      <c r="BK293" s="197">
        <f>ROUND(I293*H293,2)</f>
        <v>0</v>
      </c>
      <c r="BL293" s="16" t="s">
        <v>128</v>
      </c>
      <c r="BM293" s="196" t="s">
        <v>565</v>
      </c>
    </row>
    <row r="294" spans="1:47" s="2" customFormat="1" ht="12">
      <c r="A294" s="33"/>
      <c r="B294" s="34"/>
      <c r="C294" s="35"/>
      <c r="D294" s="198" t="s">
        <v>131</v>
      </c>
      <c r="E294" s="35"/>
      <c r="F294" s="199" t="s">
        <v>564</v>
      </c>
      <c r="G294" s="35"/>
      <c r="H294" s="35"/>
      <c r="I294" s="106"/>
      <c r="J294" s="35"/>
      <c r="K294" s="35"/>
      <c r="L294" s="38"/>
      <c r="M294" s="200"/>
      <c r="N294" s="201"/>
      <c r="O294" s="63"/>
      <c r="P294" s="63"/>
      <c r="Q294" s="63"/>
      <c r="R294" s="63"/>
      <c r="S294" s="63"/>
      <c r="T294" s="64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6" t="s">
        <v>131</v>
      </c>
      <c r="AU294" s="16" t="s">
        <v>129</v>
      </c>
    </row>
    <row r="295" spans="1:65" s="2" customFormat="1" ht="16.5" customHeight="1">
      <c r="A295" s="33"/>
      <c r="B295" s="34"/>
      <c r="C295" s="214" t="s">
        <v>566</v>
      </c>
      <c r="D295" s="214" t="s">
        <v>316</v>
      </c>
      <c r="E295" s="215" t="s">
        <v>567</v>
      </c>
      <c r="F295" s="216" t="s">
        <v>568</v>
      </c>
      <c r="G295" s="217" t="s">
        <v>126</v>
      </c>
      <c r="H295" s="218">
        <v>69</v>
      </c>
      <c r="I295" s="219"/>
      <c r="J295" s="220">
        <f>ROUND(I295*H295,2)</f>
        <v>0</v>
      </c>
      <c r="K295" s="216" t="s">
        <v>127</v>
      </c>
      <c r="L295" s="221"/>
      <c r="M295" s="222" t="s">
        <v>21</v>
      </c>
      <c r="N295" s="223" t="s">
        <v>48</v>
      </c>
      <c r="O295" s="63"/>
      <c r="P295" s="194">
        <f>O295*H295</f>
        <v>0</v>
      </c>
      <c r="Q295" s="194">
        <v>0.08</v>
      </c>
      <c r="R295" s="194">
        <f>Q295*H295</f>
        <v>5.5200000000000005</v>
      </c>
      <c r="S295" s="194">
        <v>0</v>
      </c>
      <c r="T295" s="195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96" t="s">
        <v>248</v>
      </c>
      <c r="AT295" s="196" t="s">
        <v>316</v>
      </c>
      <c r="AU295" s="196" t="s">
        <v>129</v>
      </c>
      <c r="AY295" s="16" t="s">
        <v>119</v>
      </c>
      <c r="BE295" s="197">
        <f>IF(N295="základní",J295,0)</f>
        <v>0</v>
      </c>
      <c r="BF295" s="197">
        <f>IF(N295="snížená",J295,0)</f>
        <v>0</v>
      </c>
      <c r="BG295" s="197">
        <f>IF(N295="zákl. přenesená",J295,0)</f>
        <v>0</v>
      </c>
      <c r="BH295" s="197">
        <f>IF(N295="sníž. přenesená",J295,0)</f>
        <v>0</v>
      </c>
      <c r="BI295" s="197">
        <f>IF(N295="nulová",J295,0)</f>
        <v>0</v>
      </c>
      <c r="BJ295" s="16" t="s">
        <v>82</v>
      </c>
      <c r="BK295" s="197">
        <f>ROUND(I295*H295,2)</f>
        <v>0</v>
      </c>
      <c r="BL295" s="16" t="s">
        <v>128</v>
      </c>
      <c r="BM295" s="196" t="s">
        <v>569</v>
      </c>
    </row>
    <row r="296" spans="1:47" s="2" customFormat="1" ht="12">
      <c r="A296" s="33"/>
      <c r="B296" s="34"/>
      <c r="C296" s="35"/>
      <c r="D296" s="198" t="s">
        <v>131</v>
      </c>
      <c r="E296" s="35"/>
      <c r="F296" s="199" t="s">
        <v>568</v>
      </c>
      <c r="G296" s="35"/>
      <c r="H296" s="35"/>
      <c r="I296" s="106"/>
      <c r="J296" s="35"/>
      <c r="K296" s="35"/>
      <c r="L296" s="38"/>
      <c r="M296" s="200"/>
      <c r="N296" s="201"/>
      <c r="O296" s="63"/>
      <c r="P296" s="63"/>
      <c r="Q296" s="63"/>
      <c r="R296" s="63"/>
      <c r="S296" s="63"/>
      <c r="T296" s="64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6" t="s">
        <v>131</v>
      </c>
      <c r="AU296" s="16" t="s">
        <v>129</v>
      </c>
    </row>
    <row r="297" spans="1:65" s="2" customFormat="1" ht="16.5" customHeight="1">
      <c r="A297" s="33"/>
      <c r="B297" s="34"/>
      <c r="C297" s="185" t="s">
        <v>570</v>
      </c>
      <c r="D297" s="185" t="s">
        <v>123</v>
      </c>
      <c r="E297" s="186" t="s">
        <v>571</v>
      </c>
      <c r="F297" s="187" t="s">
        <v>572</v>
      </c>
      <c r="G297" s="188" t="s">
        <v>126</v>
      </c>
      <c r="H297" s="189">
        <v>160</v>
      </c>
      <c r="I297" s="190"/>
      <c r="J297" s="191">
        <f>ROUND(I297*H297,2)</f>
        <v>0</v>
      </c>
      <c r="K297" s="187" t="s">
        <v>127</v>
      </c>
      <c r="L297" s="38"/>
      <c r="M297" s="192" t="s">
        <v>21</v>
      </c>
      <c r="N297" s="193" t="s">
        <v>48</v>
      </c>
      <c r="O297" s="63"/>
      <c r="P297" s="194">
        <f>O297*H297</f>
        <v>0</v>
      </c>
      <c r="Q297" s="194">
        <v>0.08978</v>
      </c>
      <c r="R297" s="194">
        <f>Q297*H297</f>
        <v>14.364799999999999</v>
      </c>
      <c r="S297" s="194">
        <v>0</v>
      </c>
      <c r="T297" s="195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96" t="s">
        <v>128</v>
      </c>
      <c r="AT297" s="196" t="s">
        <v>123</v>
      </c>
      <c r="AU297" s="196" t="s">
        <v>129</v>
      </c>
      <c r="AY297" s="16" t="s">
        <v>119</v>
      </c>
      <c r="BE297" s="197">
        <f>IF(N297="základní",J297,0)</f>
        <v>0</v>
      </c>
      <c r="BF297" s="197">
        <f>IF(N297="snížená",J297,0)</f>
        <v>0</v>
      </c>
      <c r="BG297" s="197">
        <f>IF(N297="zákl. přenesená",J297,0)</f>
        <v>0</v>
      </c>
      <c r="BH297" s="197">
        <f>IF(N297="sníž. přenesená",J297,0)</f>
        <v>0</v>
      </c>
      <c r="BI297" s="197">
        <f>IF(N297="nulová",J297,0)</f>
        <v>0</v>
      </c>
      <c r="BJ297" s="16" t="s">
        <v>82</v>
      </c>
      <c r="BK297" s="197">
        <f>ROUND(I297*H297,2)</f>
        <v>0</v>
      </c>
      <c r="BL297" s="16" t="s">
        <v>128</v>
      </c>
      <c r="BM297" s="196" t="s">
        <v>573</v>
      </c>
    </row>
    <row r="298" spans="1:47" s="2" customFormat="1" ht="19.5">
      <c r="A298" s="33"/>
      <c r="B298" s="34"/>
      <c r="C298" s="35"/>
      <c r="D298" s="198" t="s">
        <v>131</v>
      </c>
      <c r="E298" s="35"/>
      <c r="F298" s="199" t="s">
        <v>574</v>
      </c>
      <c r="G298" s="35"/>
      <c r="H298" s="35"/>
      <c r="I298" s="106"/>
      <c r="J298" s="35"/>
      <c r="K298" s="35"/>
      <c r="L298" s="38"/>
      <c r="M298" s="200"/>
      <c r="N298" s="201"/>
      <c r="O298" s="63"/>
      <c r="P298" s="63"/>
      <c r="Q298" s="63"/>
      <c r="R298" s="63"/>
      <c r="S298" s="63"/>
      <c r="T298" s="64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6" t="s">
        <v>131</v>
      </c>
      <c r="AU298" s="16" t="s">
        <v>129</v>
      </c>
    </row>
    <row r="299" spans="2:51" s="13" customFormat="1" ht="12">
      <c r="B299" s="203"/>
      <c r="C299" s="204"/>
      <c r="D299" s="198" t="s">
        <v>145</v>
      </c>
      <c r="E299" s="205" t="s">
        <v>21</v>
      </c>
      <c r="F299" s="206" t="s">
        <v>575</v>
      </c>
      <c r="G299" s="204"/>
      <c r="H299" s="207">
        <v>160</v>
      </c>
      <c r="I299" s="208"/>
      <c r="J299" s="204"/>
      <c r="K299" s="204"/>
      <c r="L299" s="209"/>
      <c r="M299" s="210"/>
      <c r="N299" s="211"/>
      <c r="O299" s="211"/>
      <c r="P299" s="211"/>
      <c r="Q299" s="211"/>
      <c r="R299" s="211"/>
      <c r="S299" s="211"/>
      <c r="T299" s="212"/>
      <c r="AT299" s="213" t="s">
        <v>145</v>
      </c>
      <c r="AU299" s="213" t="s">
        <v>129</v>
      </c>
      <c r="AV299" s="13" t="s">
        <v>88</v>
      </c>
      <c r="AW299" s="13" t="s">
        <v>36</v>
      </c>
      <c r="AX299" s="13" t="s">
        <v>82</v>
      </c>
      <c r="AY299" s="213" t="s">
        <v>119</v>
      </c>
    </row>
    <row r="300" spans="1:65" s="2" customFormat="1" ht="16.5" customHeight="1">
      <c r="A300" s="33"/>
      <c r="B300" s="34"/>
      <c r="C300" s="214" t="s">
        <v>576</v>
      </c>
      <c r="D300" s="214" t="s">
        <v>316</v>
      </c>
      <c r="E300" s="215" t="s">
        <v>577</v>
      </c>
      <c r="F300" s="216" t="s">
        <v>578</v>
      </c>
      <c r="G300" s="217" t="s">
        <v>140</v>
      </c>
      <c r="H300" s="218">
        <v>17</v>
      </c>
      <c r="I300" s="219"/>
      <c r="J300" s="220">
        <f>ROUND(I300*H300,2)</f>
        <v>0</v>
      </c>
      <c r="K300" s="216" t="s">
        <v>127</v>
      </c>
      <c r="L300" s="221"/>
      <c r="M300" s="222" t="s">
        <v>21</v>
      </c>
      <c r="N300" s="223" t="s">
        <v>48</v>
      </c>
      <c r="O300" s="63"/>
      <c r="P300" s="194">
        <f>O300*H300</f>
        <v>0</v>
      </c>
      <c r="Q300" s="194">
        <v>0.222</v>
      </c>
      <c r="R300" s="194">
        <f>Q300*H300</f>
        <v>3.774</v>
      </c>
      <c r="S300" s="194">
        <v>0</v>
      </c>
      <c r="T300" s="195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96" t="s">
        <v>248</v>
      </c>
      <c r="AT300" s="196" t="s">
        <v>316</v>
      </c>
      <c r="AU300" s="196" t="s">
        <v>129</v>
      </c>
      <c r="AY300" s="16" t="s">
        <v>119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6" t="s">
        <v>82</v>
      </c>
      <c r="BK300" s="197">
        <f>ROUND(I300*H300,2)</f>
        <v>0</v>
      </c>
      <c r="BL300" s="16" t="s">
        <v>128</v>
      </c>
      <c r="BM300" s="196" t="s">
        <v>579</v>
      </c>
    </row>
    <row r="301" spans="1:47" s="2" customFormat="1" ht="12">
      <c r="A301" s="33"/>
      <c r="B301" s="34"/>
      <c r="C301" s="35"/>
      <c r="D301" s="198" t="s">
        <v>131</v>
      </c>
      <c r="E301" s="35"/>
      <c r="F301" s="199" t="s">
        <v>578</v>
      </c>
      <c r="G301" s="35"/>
      <c r="H301" s="35"/>
      <c r="I301" s="106"/>
      <c r="J301" s="35"/>
      <c r="K301" s="35"/>
      <c r="L301" s="38"/>
      <c r="M301" s="200"/>
      <c r="N301" s="201"/>
      <c r="O301" s="63"/>
      <c r="P301" s="63"/>
      <c r="Q301" s="63"/>
      <c r="R301" s="63"/>
      <c r="S301" s="63"/>
      <c r="T301" s="64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6" t="s">
        <v>131</v>
      </c>
      <c r="AU301" s="16" t="s">
        <v>129</v>
      </c>
    </row>
    <row r="302" spans="1:65" s="2" customFormat="1" ht="16.5" customHeight="1">
      <c r="A302" s="33"/>
      <c r="B302" s="34"/>
      <c r="C302" s="185" t="s">
        <v>580</v>
      </c>
      <c r="D302" s="185" t="s">
        <v>123</v>
      </c>
      <c r="E302" s="186" t="s">
        <v>581</v>
      </c>
      <c r="F302" s="187" t="s">
        <v>582</v>
      </c>
      <c r="G302" s="188" t="s">
        <v>126</v>
      </c>
      <c r="H302" s="189">
        <v>110</v>
      </c>
      <c r="I302" s="190"/>
      <c r="J302" s="191">
        <f>ROUND(I302*H302,2)</f>
        <v>0</v>
      </c>
      <c r="K302" s="187" t="s">
        <v>127</v>
      </c>
      <c r="L302" s="38"/>
      <c r="M302" s="192" t="s">
        <v>21</v>
      </c>
      <c r="N302" s="193" t="s">
        <v>48</v>
      </c>
      <c r="O302" s="63"/>
      <c r="P302" s="194">
        <f>O302*H302</f>
        <v>0</v>
      </c>
      <c r="Q302" s="194">
        <v>0</v>
      </c>
      <c r="R302" s="194">
        <f>Q302*H302</f>
        <v>0</v>
      </c>
      <c r="S302" s="194">
        <v>0</v>
      </c>
      <c r="T302" s="195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96" t="s">
        <v>128</v>
      </c>
      <c r="AT302" s="196" t="s">
        <v>123</v>
      </c>
      <c r="AU302" s="196" t="s">
        <v>129</v>
      </c>
      <c r="AY302" s="16" t="s">
        <v>119</v>
      </c>
      <c r="BE302" s="197">
        <f>IF(N302="základní",J302,0)</f>
        <v>0</v>
      </c>
      <c r="BF302" s="197">
        <f>IF(N302="snížená",J302,0)</f>
        <v>0</v>
      </c>
      <c r="BG302" s="197">
        <f>IF(N302="zákl. přenesená",J302,0)</f>
        <v>0</v>
      </c>
      <c r="BH302" s="197">
        <f>IF(N302="sníž. přenesená",J302,0)</f>
        <v>0</v>
      </c>
      <c r="BI302" s="197">
        <f>IF(N302="nulová",J302,0)</f>
        <v>0</v>
      </c>
      <c r="BJ302" s="16" t="s">
        <v>82</v>
      </c>
      <c r="BK302" s="197">
        <f>ROUND(I302*H302,2)</f>
        <v>0</v>
      </c>
      <c r="BL302" s="16" t="s">
        <v>128</v>
      </c>
      <c r="BM302" s="196" t="s">
        <v>583</v>
      </c>
    </row>
    <row r="303" spans="1:47" s="2" customFormat="1" ht="12">
      <c r="A303" s="33"/>
      <c r="B303" s="34"/>
      <c r="C303" s="35"/>
      <c r="D303" s="198" t="s">
        <v>131</v>
      </c>
      <c r="E303" s="35"/>
      <c r="F303" s="199" t="s">
        <v>584</v>
      </c>
      <c r="G303" s="35"/>
      <c r="H303" s="35"/>
      <c r="I303" s="106"/>
      <c r="J303" s="35"/>
      <c r="K303" s="35"/>
      <c r="L303" s="38"/>
      <c r="M303" s="200"/>
      <c r="N303" s="201"/>
      <c r="O303" s="63"/>
      <c r="P303" s="63"/>
      <c r="Q303" s="63"/>
      <c r="R303" s="63"/>
      <c r="S303" s="63"/>
      <c r="T303" s="64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6" t="s">
        <v>131</v>
      </c>
      <c r="AU303" s="16" t="s">
        <v>129</v>
      </c>
    </row>
    <row r="304" spans="1:65" s="2" customFormat="1" ht="16.5" customHeight="1">
      <c r="A304" s="33"/>
      <c r="B304" s="34"/>
      <c r="C304" s="185" t="s">
        <v>585</v>
      </c>
      <c r="D304" s="185" t="s">
        <v>123</v>
      </c>
      <c r="E304" s="186" t="s">
        <v>586</v>
      </c>
      <c r="F304" s="187" t="s">
        <v>587</v>
      </c>
      <c r="G304" s="188" t="s">
        <v>126</v>
      </c>
      <c r="H304" s="189">
        <v>82</v>
      </c>
      <c r="I304" s="190"/>
      <c r="J304" s="191">
        <f>ROUND(I304*H304,2)</f>
        <v>0</v>
      </c>
      <c r="K304" s="187" t="s">
        <v>127</v>
      </c>
      <c r="L304" s="38"/>
      <c r="M304" s="192" t="s">
        <v>21</v>
      </c>
      <c r="N304" s="193" t="s">
        <v>48</v>
      </c>
      <c r="O304" s="63"/>
      <c r="P304" s="194">
        <f>O304*H304</f>
        <v>0</v>
      </c>
      <c r="Q304" s="194">
        <v>8E-05</v>
      </c>
      <c r="R304" s="194">
        <f>Q304*H304</f>
        <v>0.006560000000000001</v>
      </c>
      <c r="S304" s="194">
        <v>0</v>
      </c>
      <c r="T304" s="195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96" t="s">
        <v>128</v>
      </c>
      <c r="AT304" s="196" t="s">
        <v>123</v>
      </c>
      <c r="AU304" s="196" t="s">
        <v>129</v>
      </c>
      <c r="AY304" s="16" t="s">
        <v>119</v>
      </c>
      <c r="BE304" s="197">
        <f>IF(N304="základní",J304,0)</f>
        <v>0</v>
      </c>
      <c r="BF304" s="197">
        <f>IF(N304="snížená",J304,0)</f>
        <v>0</v>
      </c>
      <c r="BG304" s="197">
        <f>IF(N304="zákl. přenesená",J304,0)</f>
        <v>0</v>
      </c>
      <c r="BH304" s="197">
        <f>IF(N304="sníž. přenesená",J304,0)</f>
        <v>0</v>
      </c>
      <c r="BI304" s="197">
        <f>IF(N304="nulová",J304,0)</f>
        <v>0</v>
      </c>
      <c r="BJ304" s="16" t="s">
        <v>82</v>
      </c>
      <c r="BK304" s="197">
        <f>ROUND(I304*H304,2)</f>
        <v>0</v>
      </c>
      <c r="BL304" s="16" t="s">
        <v>128</v>
      </c>
      <c r="BM304" s="196" t="s">
        <v>588</v>
      </c>
    </row>
    <row r="305" spans="1:47" s="2" customFormat="1" ht="12">
      <c r="A305" s="33"/>
      <c r="B305" s="34"/>
      <c r="C305" s="35"/>
      <c r="D305" s="198" t="s">
        <v>131</v>
      </c>
      <c r="E305" s="35"/>
      <c r="F305" s="199" t="s">
        <v>589</v>
      </c>
      <c r="G305" s="35"/>
      <c r="H305" s="35"/>
      <c r="I305" s="106"/>
      <c r="J305" s="35"/>
      <c r="K305" s="35"/>
      <c r="L305" s="38"/>
      <c r="M305" s="200"/>
      <c r="N305" s="201"/>
      <c r="O305" s="63"/>
      <c r="P305" s="63"/>
      <c r="Q305" s="63"/>
      <c r="R305" s="63"/>
      <c r="S305" s="63"/>
      <c r="T305" s="64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6" t="s">
        <v>131</v>
      </c>
      <c r="AU305" s="16" t="s">
        <v>129</v>
      </c>
    </row>
    <row r="306" spans="1:65" s="2" customFormat="1" ht="16.5" customHeight="1">
      <c r="A306" s="33"/>
      <c r="B306" s="34"/>
      <c r="C306" s="185" t="s">
        <v>590</v>
      </c>
      <c r="D306" s="185" t="s">
        <v>123</v>
      </c>
      <c r="E306" s="186" t="s">
        <v>591</v>
      </c>
      <c r="F306" s="187" t="s">
        <v>592</v>
      </c>
      <c r="G306" s="188" t="s">
        <v>126</v>
      </c>
      <c r="H306" s="189">
        <v>28</v>
      </c>
      <c r="I306" s="190"/>
      <c r="J306" s="191">
        <f>ROUND(I306*H306,2)</f>
        <v>0</v>
      </c>
      <c r="K306" s="187" t="s">
        <v>127</v>
      </c>
      <c r="L306" s="38"/>
      <c r="M306" s="192" t="s">
        <v>21</v>
      </c>
      <c r="N306" s="193" t="s">
        <v>48</v>
      </c>
      <c r="O306" s="63"/>
      <c r="P306" s="194">
        <f>O306*H306</f>
        <v>0</v>
      </c>
      <c r="Q306" s="194">
        <v>8E-05</v>
      </c>
      <c r="R306" s="194">
        <f>Q306*H306</f>
        <v>0.0022400000000000002</v>
      </c>
      <c r="S306" s="194">
        <v>0</v>
      </c>
      <c r="T306" s="195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96" t="s">
        <v>128</v>
      </c>
      <c r="AT306" s="196" t="s">
        <v>123</v>
      </c>
      <c r="AU306" s="196" t="s">
        <v>129</v>
      </c>
      <c r="AY306" s="16" t="s">
        <v>119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16" t="s">
        <v>82</v>
      </c>
      <c r="BK306" s="197">
        <f>ROUND(I306*H306,2)</f>
        <v>0</v>
      </c>
      <c r="BL306" s="16" t="s">
        <v>128</v>
      </c>
      <c r="BM306" s="196" t="s">
        <v>593</v>
      </c>
    </row>
    <row r="307" spans="1:47" s="2" customFormat="1" ht="12">
      <c r="A307" s="33"/>
      <c r="B307" s="34"/>
      <c r="C307" s="35"/>
      <c r="D307" s="198" t="s">
        <v>131</v>
      </c>
      <c r="E307" s="35"/>
      <c r="F307" s="199" t="s">
        <v>594</v>
      </c>
      <c r="G307" s="35"/>
      <c r="H307" s="35"/>
      <c r="I307" s="106"/>
      <c r="J307" s="35"/>
      <c r="K307" s="35"/>
      <c r="L307" s="38"/>
      <c r="M307" s="200"/>
      <c r="N307" s="201"/>
      <c r="O307" s="63"/>
      <c r="P307" s="63"/>
      <c r="Q307" s="63"/>
      <c r="R307" s="63"/>
      <c r="S307" s="63"/>
      <c r="T307" s="64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6" t="s">
        <v>131</v>
      </c>
      <c r="AU307" s="16" t="s">
        <v>129</v>
      </c>
    </row>
    <row r="308" spans="2:63" s="12" customFormat="1" ht="20.85" customHeight="1">
      <c r="B308" s="169"/>
      <c r="C308" s="170"/>
      <c r="D308" s="171" t="s">
        <v>76</v>
      </c>
      <c r="E308" s="183" t="s">
        <v>203</v>
      </c>
      <c r="F308" s="183" t="s">
        <v>595</v>
      </c>
      <c r="G308" s="170"/>
      <c r="H308" s="170"/>
      <c r="I308" s="173"/>
      <c r="J308" s="184">
        <f>BK308</f>
        <v>0</v>
      </c>
      <c r="K308" s="170"/>
      <c r="L308" s="175"/>
      <c r="M308" s="176"/>
      <c r="N308" s="177"/>
      <c r="O308" s="177"/>
      <c r="P308" s="178">
        <f>SUM(P309:P310)</f>
        <v>0</v>
      </c>
      <c r="Q308" s="177"/>
      <c r="R308" s="178">
        <f>SUM(R309:R310)</f>
        <v>0</v>
      </c>
      <c r="S308" s="177"/>
      <c r="T308" s="179">
        <f>SUM(T309:T310)</f>
        <v>0</v>
      </c>
      <c r="AR308" s="180" t="s">
        <v>82</v>
      </c>
      <c r="AT308" s="181" t="s">
        <v>76</v>
      </c>
      <c r="AU308" s="181" t="s">
        <v>88</v>
      </c>
      <c r="AY308" s="180" t="s">
        <v>119</v>
      </c>
      <c r="BK308" s="182">
        <f>SUM(BK309:BK310)</f>
        <v>0</v>
      </c>
    </row>
    <row r="309" spans="1:65" s="2" customFormat="1" ht="16.5" customHeight="1">
      <c r="A309" s="33"/>
      <c r="B309" s="34"/>
      <c r="C309" s="185" t="s">
        <v>596</v>
      </c>
      <c r="D309" s="185" t="s">
        <v>123</v>
      </c>
      <c r="E309" s="186" t="s">
        <v>597</v>
      </c>
      <c r="F309" s="187" t="s">
        <v>598</v>
      </c>
      <c r="G309" s="188" t="s">
        <v>239</v>
      </c>
      <c r="H309" s="189">
        <v>102.688</v>
      </c>
      <c r="I309" s="190"/>
      <c r="J309" s="191">
        <f>ROUND(I309*H309,2)</f>
        <v>0</v>
      </c>
      <c r="K309" s="187" t="s">
        <v>127</v>
      </c>
      <c r="L309" s="38"/>
      <c r="M309" s="192" t="s">
        <v>21</v>
      </c>
      <c r="N309" s="193" t="s">
        <v>48</v>
      </c>
      <c r="O309" s="63"/>
      <c r="P309" s="194">
        <f>O309*H309</f>
        <v>0</v>
      </c>
      <c r="Q309" s="194">
        <v>0</v>
      </c>
      <c r="R309" s="194">
        <f>Q309*H309</f>
        <v>0</v>
      </c>
      <c r="S309" s="194">
        <v>0</v>
      </c>
      <c r="T309" s="195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96" t="s">
        <v>128</v>
      </c>
      <c r="AT309" s="196" t="s">
        <v>123</v>
      </c>
      <c r="AU309" s="196" t="s">
        <v>129</v>
      </c>
      <c r="AY309" s="16" t="s">
        <v>119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16" t="s">
        <v>82</v>
      </c>
      <c r="BK309" s="197">
        <f>ROUND(I309*H309,2)</f>
        <v>0</v>
      </c>
      <c r="BL309" s="16" t="s">
        <v>128</v>
      </c>
      <c r="BM309" s="196" t="s">
        <v>599</v>
      </c>
    </row>
    <row r="310" spans="1:47" s="2" customFormat="1" ht="12">
      <c r="A310" s="33"/>
      <c r="B310" s="34"/>
      <c r="C310" s="35"/>
      <c r="D310" s="198" t="s">
        <v>131</v>
      </c>
      <c r="E310" s="35"/>
      <c r="F310" s="199" t="s">
        <v>600</v>
      </c>
      <c r="G310" s="35"/>
      <c r="H310" s="35"/>
      <c r="I310" s="106"/>
      <c r="J310" s="35"/>
      <c r="K310" s="35"/>
      <c r="L310" s="38"/>
      <c r="M310" s="224"/>
      <c r="N310" s="225"/>
      <c r="O310" s="226"/>
      <c r="P310" s="226"/>
      <c r="Q310" s="226"/>
      <c r="R310" s="226"/>
      <c r="S310" s="226"/>
      <c r="T310" s="227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6" t="s">
        <v>131</v>
      </c>
      <c r="AU310" s="16" t="s">
        <v>129</v>
      </c>
    </row>
    <row r="311" spans="1:31" s="2" customFormat="1" ht="6.95" customHeight="1">
      <c r="A311" s="33"/>
      <c r="B311" s="46"/>
      <c r="C311" s="47"/>
      <c r="D311" s="47"/>
      <c r="E311" s="47"/>
      <c r="F311" s="47"/>
      <c r="G311" s="47"/>
      <c r="H311" s="47"/>
      <c r="I311" s="134"/>
      <c r="J311" s="47"/>
      <c r="K311" s="47"/>
      <c r="L311" s="38"/>
      <c r="M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</row>
  </sheetData>
  <sheetProtection algorithmName="SHA-512" hashValue="XYjaDuVrujlTBOTqD/4LMC3YhRzkg6QMAm/c0jeoUjlvPVLLRDP3eolhD5vQuAJw2Zc63Mb/DeikVYh+r7CR0Q==" saltValue="feJc1NryICJPX2xB6IENa8lmZVMZoeWHJArVD8MG0soUgBrL0R1f3qytsOhyjZjWzKVFlPu9S3EbmVVqEfrOfQ==" spinCount="100000" sheet="1" objects="1" scenarios="1" formatColumns="0" formatRows="0" autoFilter="0"/>
  <autoFilter ref="C82:K310"/>
  <mergeCells count="6">
    <mergeCell ref="E75:H75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5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6" t="s">
        <v>86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19"/>
      <c r="AT3" s="16" t="s">
        <v>88</v>
      </c>
    </row>
    <row r="4" spans="2:46" s="1" customFormat="1" ht="24.95" customHeight="1">
      <c r="B4" s="19"/>
      <c r="D4" s="103" t="s">
        <v>89</v>
      </c>
      <c r="I4" s="99"/>
      <c r="L4" s="19"/>
      <c r="M4" s="104" t="s">
        <v>10</v>
      </c>
      <c r="AT4" s="16" t="s">
        <v>4</v>
      </c>
    </row>
    <row r="5" spans="2:12" s="1" customFormat="1" ht="6.95" customHeight="1">
      <c r="B5" s="19"/>
      <c r="I5" s="99"/>
      <c r="L5" s="19"/>
    </row>
    <row r="6" spans="2:12" s="1" customFormat="1" ht="12" customHeight="1">
      <c r="B6" s="19"/>
      <c r="D6" s="105" t="s">
        <v>16</v>
      </c>
      <c r="I6" s="99"/>
      <c r="L6" s="19"/>
    </row>
    <row r="7" spans="2:12" s="1" customFormat="1" ht="16.5" customHeight="1">
      <c r="B7" s="19"/>
      <c r="E7" s="354" t="str">
        <f>'Rekapitulace stavby'!K6</f>
        <v>Chodník kolem ZŠ na ul. Školní, část 2</v>
      </c>
      <c r="F7" s="355"/>
      <c r="G7" s="355"/>
      <c r="H7" s="355"/>
      <c r="I7" s="99"/>
      <c r="L7" s="19"/>
    </row>
    <row r="8" spans="1:31" s="2" customFormat="1" ht="12" customHeight="1">
      <c r="A8" s="33"/>
      <c r="B8" s="38"/>
      <c r="C8" s="33"/>
      <c r="D8" s="105" t="s">
        <v>601</v>
      </c>
      <c r="E8" s="33"/>
      <c r="F8" s="33"/>
      <c r="G8" s="33"/>
      <c r="H8" s="33"/>
      <c r="I8" s="106"/>
      <c r="J8" s="33"/>
      <c r="K8" s="33"/>
      <c r="L8" s="107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46" t="s">
        <v>602</v>
      </c>
      <c r="F9" s="347"/>
      <c r="G9" s="347"/>
      <c r="H9" s="347"/>
      <c r="I9" s="106"/>
      <c r="J9" s="33"/>
      <c r="K9" s="33"/>
      <c r="L9" s="107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06"/>
      <c r="J10" s="33"/>
      <c r="K10" s="33"/>
      <c r="L10" s="10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5" t="s">
        <v>18</v>
      </c>
      <c r="E11" s="33"/>
      <c r="F11" s="108" t="s">
        <v>87</v>
      </c>
      <c r="G11" s="33"/>
      <c r="H11" s="33"/>
      <c r="I11" s="109" t="s">
        <v>20</v>
      </c>
      <c r="J11" s="108" t="s">
        <v>21</v>
      </c>
      <c r="K11" s="33"/>
      <c r="L11" s="10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5" t="s">
        <v>22</v>
      </c>
      <c r="E12" s="33"/>
      <c r="F12" s="108" t="s">
        <v>23</v>
      </c>
      <c r="G12" s="33"/>
      <c r="H12" s="33"/>
      <c r="I12" s="109" t="s">
        <v>24</v>
      </c>
      <c r="J12" s="110" t="str">
        <f>'Rekapitulace stavby'!AN8</f>
        <v>21. 1. 2020</v>
      </c>
      <c r="K12" s="33"/>
      <c r="L12" s="107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06"/>
      <c r="J13" s="33"/>
      <c r="K13" s="33"/>
      <c r="L13" s="107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5" t="s">
        <v>26</v>
      </c>
      <c r="E14" s="33"/>
      <c r="F14" s="33"/>
      <c r="G14" s="33"/>
      <c r="H14" s="33"/>
      <c r="I14" s="109" t="s">
        <v>27</v>
      </c>
      <c r="J14" s="108" t="s">
        <v>28</v>
      </c>
      <c r="K14" s="33"/>
      <c r="L14" s="10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8" t="s">
        <v>29</v>
      </c>
      <c r="F15" s="33"/>
      <c r="G15" s="33"/>
      <c r="H15" s="33"/>
      <c r="I15" s="109" t="s">
        <v>30</v>
      </c>
      <c r="J15" s="108" t="s">
        <v>31</v>
      </c>
      <c r="K15" s="33"/>
      <c r="L15" s="107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06"/>
      <c r="J16" s="33"/>
      <c r="K16" s="33"/>
      <c r="L16" s="107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5" t="s">
        <v>32</v>
      </c>
      <c r="E17" s="33"/>
      <c r="F17" s="33"/>
      <c r="G17" s="33"/>
      <c r="H17" s="33"/>
      <c r="I17" s="109" t="s">
        <v>27</v>
      </c>
      <c r="J17" s="29" t="str">
        <f>'Rekapitulace stavby'!AN13</f>
        <v>Vyplň údaj</v>
      </c>
      <c r="K17" s="33"/>
      <c r="L17" s="10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8" t="str">
        <f>'Rekapitulace stavby'!E14</f>
        <v>Vyplň údaj</v>
      </c>
      <c r="F18" s="349"/>
      <c r="G18" s="349"/>
      <c r="H18" s="349"/>
      <c r="I18" s="109" t="s">
        <v>30</v>
      </c>
      <c r="J18" s="29" t="str">
        <f>'Rekapitulace stavby'!AN14</f>
        <v>Vyplň údaj</v>
      </c>
      <c r="K18" s="33"/>
      <c r="L18" s="10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06"/>
      <c r="J19" s="33"/>
      <c r="K19" s="33"/>
      <c r="L19" s="10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5" t="s">
        <v>34</v>
      </c>
      <c r="E20" s="33"/>
      <c r="F20" s="33"/>
      <c r="G20" s="33"/>
      <c r="H20" s="33"/>
      <c r="I20" s="109" t="s">
        <v>27</v>
      </c>
      <c r="J20" s="108" t="str">
        <f>IF('Rekapitulace stavby'!AN16="","",'Rekapitulace stavby'!AN16)</f>
        <v/>
      </c>
      <c r="K20" s="33"/>
      <c r="L20" s="10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8" t="str">
        <f>IF('Rekapitulace stavby'!E17="","",'Rekapitulace stavby'!E17)</f>
        <v xml:space="preserve"> </v>
      </c>
      <c r="F21" s="33"/>
      <c r="G21" s="33"/>
      <c r="H21" s="33"/>
      <c r="I21" s="109" t="s">
        <v>30</v>
      </c>
      <c r="J21" s="108" t="str">
        <f>IF('Rekapitulace stavby'!AN17="","",'Rekapitulace stavby'!AN17)</f>
        <v/>
      </c>
      <c r="K21" s="33"/>
      <c r="L21" s="10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06"/>
      <c r="J22" s="33"/>
      <c r="K22" s="33"/>
      <c r="L22" s="107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5" t="s">
        <v>37</v>
      </c>
      <c r="E23" s="33"/>
      <c r="F23" s="33"/>
      <c r="G23" s="33"/>
      <c r="H23" s="33"/>
      <c r="I23" s="109" t="s">
        <v>27</v>
      </c>
      <c r="J23" s="108" t="s">
        <v>38</v>
      </c>
      <c r="K23" s="33"/>
      <c r="L23" s="107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8" t="s">
        <v>39</v>
      </c>
      <c r="F24" s="33"/>
      <c r="G24" s="33"/>
      <c r="H24" s="33"/>
      <c r="I24" s="109" t="s">
        <v>30</v>
      </c>
      <c r="J24" s="108" t="s">
        <v>40</v>
      </c>
      <c r="K24" s="33"/>
      <c r="L24" s="10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06"/>
      <c r="J25" s="33"/>
      <c r="K25" s="33"/>
      <c r="L25" s="107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5" t="s">
        <v>41</v>
      </c>
      <c r="E26" s="33"/>
      <c r="F26" s="33"/>
      <c r="G26" s="33"/>
      <c r="H26" s="33"/>
      <c r="I26" s="106"/>
      <c r="J26" s="33"/>
      <c r="K26" s="33"/>
      <c r="L26" s="10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47.25" customHeight="1">
      <c r="A27" s="111"/>
      <c r="B27" s="112"/>
      <c r="C27" s="111"/>
      <c r="D27" s="111"/>
      <c r="E27" s="350" t="s">
        <v>42</v>
      </c>
      <c r="F27" s="350"/>
      <c r="G27" s="350"/>
      <c r="H27" s="350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06"/>
      <c r="J28" s="33"/>
      <c r="K28" s="33"/>
      <c r="L28" s="10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5"/>
      <c r="E29" s="115"/>
      <c r="F29" s="115"/>
      <c r="G29" s="115"/>
      <c r="H29" s="115"/>
      <c r="I29" s="116"/>
      <c r="J29" s="115"/>
      <c r="K29" s="115"/>
      <c r="L29" s="107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7" t="s">
        <v>43</v>
      </c>
      <c r="E30" s="33"/>
      <c r="F30" s="33"/>
      <c r="G30" s="33"/>
      <c r="H30" s="33"/>
      <c r="I30" s="106"/>
      <c r="J30" s="118">
        <f>ROUND(J81,2)</f>
        <v>0</v>
      </c>
      <c r="K30" s="33"/>
      <c r="L30" s="107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5"/>
      <c r="E31" s="115"/>
      <c r="F31" s="115"/>
      <c r="G31" s="115"/>
      <c r="H31" s="115"/>
      <c r="I31" s="116"/>
      <c r="J31" s="115"/>
      <c r="K31" s="115"/>
      <c r="L31" s="107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9" t="s">
        <v>45</v>
      </c>
      <c r="G32" s="33"/>
      <c r="H32" s="33"/>
      <c r="I32" s="120" t="s">
        <v>44</v>
      </c>
      <c r="J32" s="119" t="s">
        <v>46</v>
      </c>
      <c r="K32" s="33"/>
      <c r="L32" s="107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47</v>
      </c>
      <c r="E33" s="105" t="s">
        <v>48</v>
      </c>
      <c r="F33" s="122">
        <f>ROUND((SUM(BE81:BE100)),2)</f>
        <v>0</v>
      </c>
      <c r="G33" s="33"/>
      <c r="H33" s="33"/>
      <c r="I33" s="123">
        <v>0.21</v>
      </c>
      <c r="J33" s="122">
        <f>ROUND(((SUM(BE81:BE100))*I33),2)</f>
        <v>0</v>
      </c>
      <c r="K33" s="33"/>
      <c r="L33" s="107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5" t="s">
        <v>49</v>
      </c>
      <c r="F34" s="122">
        <f>ROUND((SUM(BF81:BF100)),2)</f>
        <v>0</v>
      </c>
      <c r="G34" s="33"/>
      <c r="H34" s="33"/>
      <c r="I34" s="123">
        <v>0.15</v>
      </c>
      <c r="J34" s="122">
        <f>ROUND(((SUM(BF81:BF100))*I34),2)</f>
        <v>0</v>
      </c>
      <c r="K34" s="33"/>
      <c r="L34" s="10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5" t="s">
        <v>50</v>
      </c>
      <c r="F35" s="122">
        <f>ROUND((SUM(BG81:BG100)),2)</f>
        <v>0</v>
      </c>
      <c r="G35" s="33"/>
      <c r="H35" s="33"/>
      <c r="I35" s="123">
        <v>0.21</v>
      </c>
      <c r="J35" s="122">
        <f>0</f>
        <v>0</v>
      </c>
      <c r="K35" s="33"/>
      <c r="L35" s="10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5" t="s">
        <v>51</v>
      </c>
      <c r="F36" s="122">
        <f>ROUND((SUM(BH81:BH100)),2)</f>
        <v>0</v>
      </c>
      <c r="G36" s="33"/>
      <c r="H36" s="33"/>
      <c r="I36" s="123">
        <v>0.15</v>
      </c>
      <c r="J36" s="122">
        <f>0</f>
        <v>0</v>
      </c>
      <c r="K36" s="33"/>
      <c r="L36" s="10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5" t="s">
        <v>52</v>
      </c>
      <c r="F37" s="122">
        <f>ROUND((SUM(BI81:BI100)),2)</f>
        <v>0</v>
      </c>
      <c r="G37" s="33"/>
      <c r="H37" s="33"/>
      <c r="I37" s="123">
        <v>0</v>
      </c>
      <c r="J37" s="122">
        <f>0</f>
        <v>0</v>
      </c>
      <c r="K37" s="33"/>
      <c r="L37" s="10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106"/>
      <c r="J38" s="33"/>
      <c r="K38" s="33"/>
      <c r="L38" s="107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53</v>
      </c>
      <c r="E39" s="126"/>
      <c r="F39" s="126"/>
      <c r="G39" s="127" t="s">
        <v>54</v>
      </c>
      <c r="H39" s="128" t="s">
        <v>55</v>
      </c>
      <c r="I39" s="129"/>
      <c r="J39" s="130">
        <f>SUM(J30:J37)</f>
        <v>0</v>
      </c>
      <c r="K39" s="131"/>
      <c r="L39" s="107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107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107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90</v>
      </c>
      <c r="D45" s="35"/>
      <c r="E45" s="35"/>
      <c r="F45" s="35"/>
      <c r="G45" s="35"/>
      <c r="H45" s="35"/>
      <c r="I45" s="106"/>
      <c r="J45" s="35"/>
      <c r="K45" s="35"/>
      <c r="L45" s="107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106"/>
      <c r="J46" s="35"/>
      <c r="K46" s="35"/>
      <c r="L46" s="107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06"/>
      <c r="J47" s="35"/>
      <c r="K47" s="35"/>
      <c r="L47" s="107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52" t="str">
        <f>E7</f>
        <v>Chodník kolem ZŠ na ul. Školní, část 2</v>
      </c>
      <c r="F48" s="353"/>
      <c r="G48" s="353"/>
      <c r="H48" s="353"/>
      <c r="I48" s="106"/>
      <c r="J48" s="35"/>
      <c r="K48" s="35"/>
      <c r="L48" s="107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601</v>
      </c>
      <c r="D49" s="35"/>
      <c r="E49" s="35"/>
      <c r="F49" s="35"/>
      <c r="G49" s="35"/>
      <c r="H49" s="35"/>
      <c r="I49" s="106"/>
      <c r="J49" s="35"/>
      <c r="K49" s="35"/>
      <c r="L49" s="107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16" t="str">
        <f>E9</f>
        <v>PROINK - Vedlejší a ostatní náklady</v>
      </c>
      <c r="F50" s="351"/>
      <c r="G50" s="351"/>
      <c r="H50" s="351"/>
      <c r="I50" s="106"/>
      <c r="J50" s="35"/>
      <c r="K50" s="35"/>
      <c r="L50" s="107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106"/>
      <c r="J51" s="35"/>
      <c r="K51" s="35"/>
      <c r="L51" s="107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5"/>
      <c r="E52" s="35"/>
      <c r="F52" s="26" t="str">
        <f>F12</f>
        <v>Petřvald</v>
      </c>
      <c r="G52" s="35"/>
      <c r="H52" s="35"/>
      <c r="I52" s="109" t="s">
        <v>24</v>
      </c>
      <c r="J52" s="58" t="str">
        <f>IF(J12="","",J12)</f>
        <v>21. 1. 2020</v>
      </c>
      <c r="K52" s="35"/>
      <c r="L52" s="107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106"/>
      <c r="J53" s="35"/>
      <c r="K53" s="35"/>
      <c r="L53" s="107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26</v>
      </c>
      <c r="D54" s="35"/>
      <c r="E54" s="35"/>
      <c r="F54" s="26" t="str">
        <f>E15</f>
        <v>Město Petřvald</v>
      </c>
      <c r="G54" s="35"/>
      <c r="H54" s="35"/>
      <c r="I54" s="109" t="s">
        <v>34</v>
      </c>
      <c r="J54" s="31" t="str">
        <f>E21</f>
        <v xml:space="preserve"> </v>
      </c>
      <c r="K54" s="35"/>
      <c r="L54" s="107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32</v>
      </c>
      <c r="D55" s="35"/>
      <c r="E55" s="35"/>
      <c r="F55" s="26" t="str">
        <f>IF(E18="","",E18)</f>
        <v>Vyplň údaj</v>
      </c>
      <c r="G55" s="35"/>
      <c r="H55" s="35"/>
      <c r="I55" s="109" t="s">
        <v>37</v>
      </c>
      <c r="J55" s="31" t="str">
        <f>E24</f>
        <v>PROINK, s.r.o.</v>
      </c>
      <c r="K55" s="35"/>
      <c r="L55" s="107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06"/>
      <c r="J56" s="35"/>
      <c r="K56" s="35"/>
      <c r="L56" s="107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38" t="s">
        <v>91</v>
      </c>
      <c r="D57" s="139"/>
      <c r="E57" s="139"/>
      <c r="F57" s="139"/>
      <c r="G57" s="139"/>
      <c r="H57" s="139"/>
      <c r="I57" s="140"/>
      <c r="J57" s="141" t="s">
        <v>92</v>
      </c>
      <c r="K57" s="139"/>
      <c r="L57" s="107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06"/>
      <c r="J58" s="35"/>
      <c r="K58" s="35"/>
      <c r="L58" s="107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42" t="s">
        <v>75</v>
      </c>
      <c r="D59" s="35"/>
      <c r="E59" s="35"/>
      <c r="F59" s="35"/>
      <c r="G59" s="35"/>
      <c r="H59" s="35"/>
      <c r="I59" s="106"/>
      <c r="J59" s="76">
        <f>J81</f>
        <v>0</v>
      </c>
      <c r="K59" s="35"/>
      <c r="L59" s="107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93</v>
      </c>
    </row>
    <row r="60" spans="2:12" s="9" customFormat="1" ht="24.95" customHeight="1">
      <c r="B60" s="143"/>
      <c r="C60" s="144"/>
      <c r="D60" s="145" t="s">
        <v>94</v>
      </c>
      <c r="E60" s="146"/>
      <c r="F60" s="146"/>
      <c r="G60" s="146"/>
      <c r="H60" s="146"/>
      <c r="I60" s="147"/>
      <c r="J60" s="148">
        <f>J82</f>
        <v>0</v>
      </c>
      <c r="K60" s="144"/>
      <c r="L60" s="149"/>
    </row>
    <row r="61" spans="2:12" s="10" customFormat="1" ht="19.9" customHeight="1">
      <c r="B61" s="150"/>
      <c r="C61" s="151"/>
      <c r="D61" s="152" t="s">
        <v>603</v>
      </c>
      <c r="E61" s="153"/>
      <c r="F61" s="153"/>
      <c r="G61" s="153"/>
      <c r="H61" s="153"/>
      <c r="I61" s="154"/>
      <c r="J61" s="155">
        <f>J83</f>
        <v>0</v>
      </c>
      <c r="K61" s="151"/>
      <c r="L61" s="156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106"/>
      <c r="J62" s="35"/>
      <c r="K62" s="35"/>
      <c r="L62" s="107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134"/>
      <c r="J63" s="47"/>
      <c r="K63" s="47"/>
      <c r="L63" s="107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137"/>
      <c r="J67" s="49"/>
      <c r="K67" s="49"/>
      <c r="L67" s="107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104</v>
      </c>
      <c r="D68" s="35"/>
      <c r="E68" s="35"/>
      <c r="F68" s="35"/>
      <c r="G68" s="35"/>
      <c r="H68" s="35"/>
      <c r="I68" s="106"/>
      <c r="J68" s="35"/>
      <c r="K68" s="35"/>
      <c r="L68" s="107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106"/>
      <c r="J69" s="35"/>
      <c r="K69" s="35"/>
      <c r="L69" s="107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106"/>
      <c r="J70" s="35"/>
      <c r="K70" s="35"/>
      <c r="L70" s="107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5"/>
      <c r="D71" s="35"/>
      <c r="E71" s="352" t="str">
        <f>E7</f>
        <v>Chodník kolem ZŠ na ul. Školní, část 2</v>
      </c>
      <c r="F71" s="353"/>
      <c r="G71" s="353"/>
      <c r="H71" s="353"/>
      <c r="I71" s="106"/>
      <c r="J71" s="35"/>
      <c r="K71" s="35"/>
      <c r="L71" s="107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601</v>
      </c>
      <c r="D72" s="35"/>
      <c r="E72" s="35"/>
      <c r="F72" s="35"/>
      <c r="G72" s="35"/>
      <c r="H72" s="35"/>
      <c r="I72" s="106"/>
      <c r="J72" s="35"/>
      <c r="K72" s="35"/>
      <c r="L72" s="107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5"/>
      <c r="D73" s="35"/>
      <c r="E73" s="316" t="str">
        <f>E9</f>
        <v>PROINK - Vedlejší a ostatní náklady</v>
      </c>
      <c r="F73" s="351"/>
      <c r="G73" s="351"/>
      <c r="H73" s="351"/>
      <c r="I73" s="106"/>
      <c r="J73" s="35"/>
      <c r="K73" s="35"/>
      <c r="L73" s="107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106"/>
      <c r="J74" s="35"/>
      <c r="K74" s="35"/>
      <c r="L74" s="107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22</v>
      </c>
      <c r="D75" s="35"/>
      <c r="E75" s="35"/>
      <c r="F75" s="26" t="str">
        <f>F12</f>
        <v>Petřvald</v>
      </c>
      <c r="G75" s="35"/>
      <c r="H75" s="35"/>
      <c r="I75" s="109" t="s">
        <v>24</v>
      </c>
      <c r="J75" s="58" t="str">
        <f>IF(J12="","",J12)</f>
        <v>21. 1. 2020</v>
      </c>
      <c r="K75" s="35"/>
      <c r="L75" s="107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106"/>
      <c r="J76" s="35"/>
      <c r="K76" s="35"/>
      <c r="L76" s="107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2" customHeight="1">
      <c r="A77" s="33"/>
      <c r="B77" s="34"/>
      <c r="C77" s="28" t="s">
        <v>26</v>
      </c>
      <c r="D77" s="35"/>
      <c r="E77" s="35"/>
      <c r="F77" s="26" t="str">
        <f>E15</f>
        <v>Město Petřvald</v>
      </c>
      <c r="G77" s="35"/>
      <c r="H77" s="35"/>
      <c r="I77" s="109" t="s">
        <v>34</v>
      </c>
      <c r="J77" s="31" t="str">
        <f>E21</f>
        <v xml:space="preserve"> </v>
      </c>
      <c r="K77" s="35"/>
      <c r="L77" s="107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32</v>
      </c>
      <c r="D78" s="35"/>
      <c r="E78" s="35"/>
      <c r="F78" s="26" t="str">
        <f>IF(E18="","",E18)</f>
        <v>Vyplň údaj</v>
      </c>
      <c r="G78" s="35"/>
      <c r="H78" s="35"/>
      <c r="I78" s="109" t="s">
        <v>37</v>
      </c>
      <c r="J78" s="31" t="str">
        <f>E24</f>
        <v>PROINK, s.r.o.</v>
      </c>
      <c r="K78" s="35"/>
      <c r="L78" s="107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106"/>
      <c r="J79" s="35"/>
      <c r="K79" s="35"/>
      <c r="L79" s="107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57"/>
      <c r="B80" s="158"/>
      <c r="C80" s="159" t="s">
        <v>105</v>
      </c>
      <c r="D80" s="160" t="s">
        <v>62</v>
      </c>
      <c r="E80" s="160" t="s">
        <v>58</v>
      </c>
      <c r="F80" s="160" t="s">
        <v>59</v>
      </c>
      <c r="G80" s="160" t="s">
        <v>106</v>
      </c>
      <c r="H80" s="160" t="s">
        <v>107</v>
      </c>
      <c r="I80" s="161" t="s">
        <v>108</v>
      </c>
      <c r="J80" s="160" t="s">
        <v>92</v>
      </c>
      <c r="K80" s="162" t="s">
        <v>109</v>
      </c>
      <c r="L80" s="163"/>
      <c r="M80" s="67" t="s">
        <v>21</v>
      </c>
      <c r="N80" s="68" t="s">
        <v>47</v>
      </c>
      <c r="O80" s="68" t="s">
        <v>110</v>
      </c>
      <c r="P80" s="68" t="s">
        <v>111</v>
      </c>
      <c r="Q80" s="68" t="s">
        <v>112</v>
      </c>
      <c r="R80" s="68" t="s">
        <v>113</v>
      </c>
      <c r="S80" s="68" t="s">
        <v>114</v>
      </c>
      <c r="T80" s="69" t="s">
        <v>115</v>
      </c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</row>
    <row r="81" spans="1:63" s="2" customFormat="1" ht="22.9" customHeight="1">
      <c r="A81" s="33"/>
      <c r="B81" s="34"/>
      <c r="C81" s="74" t="s">
        <v>116</v>
      </c>
      <c r="D81" s="35"/>
      <c r="E81" s="35"/>
      <c r="F81" s="35"/>
      <c r="G81" s="35"/>
      <c r="H81" s="35"/>
      <c r="I81" s="106"/>
      <c r="J81" s="164">
        <f>BK81</f>
        <v>0</v>
      </c>
      <c r="K81" s="35"/>
      <c r="L81" s="38"/>
      <c r="M81" s="70"/>
      <c r="N81" s="165"/>
      <c r="O81" s="71"/>
      <c r="P81" s="166">
        <f>P82</f>
        <v>0</v>
      </c>
      <c r="Q81" s="71"/>
      <c r="R81" s="166">
        <f>R82</f>
        <v>0</v>
      </c>
      <c r="S81" s="71"/>
      <c r="T81" s="167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76</v>
      </c>
      <c r="AU81" s="16" t="s">
        <v>93</v>
      </c>
      <c r="BK81" s="168">
        <f>BK82</f>
        <v>0</v>
      </c>
    </row>
    <row r="82" spans="2:63" s="12" customFormat="1" ht="25.9" customHeight="1">
      <c r="B82" s="169"/>
      <c r="C82" s="170"/>
      <c r="D82" s="171" t="s">
        <v>76</v>
      </c>
      <c r="E82" s="172" t="s">
        <v>117</v>
      </c>
      <c r="F82" s="172" t="s">
        <v>118</v>
      </c>
      <c r="G82" s="170"/>
      <c r="H82" s="170"/>
      <c r="I82" s="173"/>
      <c r="J82" s="174">
        <f>BK82</f>
        <v>0</v>
      </c>
      <c r="K82" s="170"/>
      <c r="L82" s="175"/>
      <c r="M82" s="176"/>
      <c r="N82" s="177"/>
      <c r="O82" s="177"/>
      <c r="P82" s="178">
        <f>P83</f>
        <v>0</v>
      </c>
      <c r="Q82" s="177"/>
      <c r="R82" s="178">
        <f>R83</f>
        <v>0</v>
      </c>
      <c r="S82" s="177"/>
      <c r="T82" s="179">
        <f>T83</f>
        <v>0</v>
      </c>
      <c r="AR82" s="180" t="s">
        <v>82</v>
      </c>
      <c r="AT82" s="181" t="s">
        <v>76</v>
      </c>
      <c r="AU82" s="181" t="s">
        <v>77</v>
      </c>
      <c r="AY82" s="180" t="s">
        <v>119</v>
      </c>
      <c r="BK82" s="182">
        <f>BK83</f>
        <v>0</v>
      </c>
    </row>
    <row r="83" spans="2:63" s="12" customFormat="1" ht="22.9" customHeight="1">
      <c r="B83" s="169"/>
      <c r="C83" s="170"/>
      <c r="D83" s="171" t="s">
        <v>76</v>
      </c>
      <c r="E83" s="183" t="s">
        <v>159</v>
      </c>
      <c r="F83" s="183" t="s">
        <v>604</v>
      </c>
      <c r="G83" s="170"/>
      <c r="H83" s="170"/>
      <c r="I83" s="173"/>
      <c r="J83" s="184">
        <f>BK83</f>
        <v>0</v>
      </c>
      <c r="K83" s="170"/>
      <c r="L83" s="175"/>
      <c r="M83" s="176"/>
      <c r="N83" s="177"/>
      <c r="O83" s="177"/>
      <c r="P83" s="178">
        <f>SUM(P84:P100)</f>
        <v>0</v>
      </c>
      <c r="Q83" s="177"/>
      <c r="R83" s="178">
        <f>SUM(R84:R100)</f>
        <v>0</v>
      </c>
      <c r="S83" s="177"/>
      <c r="T83" s="179">
        <f>SUM(T84:T100)</f>
        <v>0</v>
      </c>
      <c r="AR83" s="180" t="s">
        <v>82</v>
      </c>
      <c r="AT83" s="181" t="s">
        <v>76</v>
      </c>
      <c r="AU83" s="181" t="s">
        <v>82</v>
      </c>
      <c r="AY83" s="180" t="s">
        <v>119</v>
      </c>
      <c r="BK83" s="182">
        <f>SUM(BK84:BK100)</f>
        <v>0</v>
      </c>
    </row>
    <row r="84" spans="1:65" s="2" customFormat="1" ht="16.5" customHeight="1">
      <c r="A84" s="33"/>
      <c r="B84" s="34"/>
      <c r="C84" s="185" t="s">
        <v>82</v>
      </c>
      <c r="D84" s="185" t="s">
        <v>123</v>
      </c>
      <c r="E84" s="186" t="s">
        <v>82</v>
      </c>
      <c r="F84" s="187" t="s">
        <v>605</v>
      </c>
      <c r="G84" s="188" t="s">
        <v>606</v>
      </c>
      <c r="H84" s="189">
        <v>1</v>
      </c>
      <c r="I84" s="190"/>
      <c r="J84" s="191">
        <f>ROUND(I84*H84,2)</f>
        <v>0</v>
      </c>
      <c r="K84" s="187" t="s">
        <v>21</v>
      </c>
      <c r="L84" s="38"/>
      <c r="M84" s="192" t="s">
        <v>21</v>
      </c>
      <c r="N84" s="193" t="s">
        <v>48</v>
      </c>
      <c r="O84" s="63"/>
      <c r="P84" s="194">
        <f>O84*H84</f>
        <v>0</v>
      </c>
      <c r="Q84" s="194">
        <v>0</v>
      </c>
      <c r="R84" s="194">
        <f>Q84*H84</f>
        <v>0</v>
      </c>
      <c r="S84" s="194">
        <v>0</v>
      </c>
      <c r="T84" s="195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96" t="s">
        <v>128</v>
      </c>
      <c r="AT84" s="196" t="s">
        <v>123</v>
      </c>
      <c r="AU84" s="196" t="s">
        <v>88</v>
      </c>
      <c r="AY84" s="16" t="s">
        <v>119</v>
      </c>
      <c r="BE84" s="197">
        <f>IF(N84="základní",J84,0)</f>
        <v>0</v>
      </c>
      <c r="BF84" s="197">
        <f>IF(N84="snížená",J84,0)</f>
        <v>0</v>
      </c>
      <c r="BG84" s="197">
        <f>IF(N84="zákl. přenesená",J84,0)</f>
        <v>0</v>
      </c>
      <c r="BH84" s="197">
        <f>IF(N84="sníž. přenesená",J84,0)</f>
        <v>0</v>
      </c>
      <c r="BI84" s="197">
        <f>IF(N84="nulová",J84,0)</f>
        <v>0</v>
      </c>
      <c r="BJ84" s="16" t="s">
        <v>82</v>
      </c>
      <c r="BK84" s="197">
        <f>ROUND(I84*H84,2)</f>
        <v>0</v>
      </c>
      <c r="BL84" s="16" t="s">
        <v>128</v>
      </c>
      <c r="BM84" s="196" t="s">
        <v>607</v>
      </c>
    </row>
    <row r="85" spans="1:47" s="2" customFormat="1" ht="12">
      <c r="A85" s="33"/>
      <c r="B85" s="34"/>
      <c r="C85" s="35"/>
      <c r="D85" s="198" t="s">
        <v>131</v>
      </c>
      <c r="E85" s="35"/>
      <c r="F85" s="199" t="s">
        <v>605</v>
      </c>
      <c r="G85" s="35"/>
      <c r="H85" s="35"/>
      <c r="I85" s="106"/>
      <c r="J85" s="35"/>
      <c r="K85" s="35"/>
      <c r="L85" s="38"/>
      <c r="M85" s="200"/>
      <c r="N85" s="201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131</v>
      </c>
      <c r="AU85" s="16" t="s">
        <v>88</v>
      </c>
    </row>
    <row r="86" spans="1:65" s="2" customFormat="1" ht="16.5" customHeight="1">
      <c r="A86" s="33"/>
      <c r="B86" s="34"/>
      <c r="C86" s="185" t="s">
        <v>88</v>
      </c>
      <c r="D86" s="185" t="s">
        <v>123</v>
      </c>
      <c r="E86" s="186" t="s">
        <v>88</v>
      </c>
      <c r="F86" s="187" t="s">
        <v>608</v>
      </c>
      <c r="G86" s="188" t="s">
        <v>606</v>
      </c>
      <c r="H86" s="189">
        <v>1</v>
      </c>
      <c r="I86" s="190"/>
      <c r="J86" s="191">
        <f>ROUND(I86*H86,2)</f>
        <v>0</v>
      </c>
      <c r="K86" s="187" t="s">
        <v>21</v>
      </c>
      <c r="L86" s="38"/>
      <c r="M86" s="192" t="s">
        <v>21</v>
      </c>
      <c r="N86" s="193" t="s">
        <v>48</v>
      </c>
      <c r="O86" s="63"/>
      <c r="P86" s="194">
        <f>O86*H86</f>
        <v>0</v>
      </c>
      <c r="Q86" s="194">
        <v>0</v>
      </c>
      <c r="R86" s="194">
        <f>Q86*H86</f>
        <v>0</v>
      </c>
      <c r="S86" s="194">
        <v>0</v>
      </c>
      <c r="T86" s="195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96" t="s">
        <v>128</v>
      </c>
      <c r="AT86" s="196" t="s">
        <v>123</v>
      </c>
      <c r="AU86" s="196" t="s">
        <v>88</v>
      </c>
      <c r="AY86" s="16" t="s">
        <v>119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16" t="s">
        <v>82</v>
      </c>
      <c r="BK86" s="197">
        <f>ROUND(I86*H86,2)</f>
        <v>0</v>
      </c>
      <c r="BL86" s="16" t="s">
        <v>128</v>
      </c>
      <c r="BM86" s="196" t="s">
        <v>609</v>
      </c>
    </row>
    <row r="87" spans="1:47" s="2" customFormat="1" ht="12">
      <c r="A87" s="33"/>
      <c r="B87" s="34"/>
      <c r="C87" s="35"/>
      <c r="D87" s="198" t="s">
        <v>131</v>
      </c>
      <c r="E87" s="35"/>
      <c r="F87" s="199" t="s">
        <v>608</v>
      </c>
      <c r="G87" s="35"/>
      <c r="H87" s="35"/>
      <c r="I87" s="106"/>
      <c r="J87" s="35"/>
      <c r="K87" s="35"/>
      <c r="L87" s="38"/>
      <c r="M87" s="200"/>
      <c r="N87" s="201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131</v>
      </c>
      <c r="AU87" s="16" t="s">
        <v>88</v>
      </c>
    </row>
    <row r="88" spans="1:65" s="2" customFormat="1" ht="16.5" customHeight="1">
      <c r="A88" s="33"/>
      <c r="B88" s="34"/>
      <c r="C88" s="185" t="s">
        <v>253</v>
      </c>
      <c r="D88" s="185" t="s">
        <v>123</v>
      </c>
      <c r="E88" s="186" t="s">
        <v>128</v>
      </c>
      <c r="F88" s="187" t="s">
        <v>21</v>
      </c>
      <c r="G88" s="188" t="s">
        <v>606</v>
      </c>
      <c r="H88" s="189">
        <v>1</v>
      </c>
      <c r="I88" s="190"/>
      <c r="J88" s="191">
        <f>ROUND(I88*H88,2)</f>
        <v>0</v>
      </c>
      <c r="K88" s="187" t="s">
        <v>21</v>
      </c>
      <c r="L88" s="38"/>
      <c r="M88" s="192" t="s">
        <v>21</v>
      </c>
      <c r="N88" s="193" t="s">
        <v>48</v>
      </c>
      <c r="O88" s="63"/>
      <c r="P88" s="194">
        <f>O88*H88</f>
        <v>0</v>
      </c>
      <c r="Q88" s="194">
        <v>0</v>
      </c>
      <c r="R88" s="194">
        <f>Q88*H88</f>
        <v>0</v>
      </c>
      <c r="S88" s="194">
        <v>0</v>
      </c>
      <c r="T88" s="195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96" t="s">
        <v>128</v>
      </c>
      <c r="AT88" s="196" t="s">
        <v>123</v>
      </c>
      <c r="AU88" s="196" t="s">
        <v>88</v>
      </c>
      <c r="AY88" s="16" t="s">
        <v>119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16" t="s">
        <v>82</v>
      </c>
      <c r="BK88" s="197">
        <f>ROUND(I88*H88,2)</f>
        <v>0</v>
      </c>
      <c r="BL88" s="16" t="s">
        <v>128</v>
      </c>
      <c r="BM88" s="196" t="s">
        <v>610</v>
      </c>
    </row>
    <row r="89" spans="1:47" s="2" customFormat="1" ht="12">
      <c r="A89" s="33"/>
      <c r="B89" s="34"/>
      <c r="C89" s="35"/>
      <c r="D89" s="198" t="s">
        <v>131</v>
      </c>
      <c r="E89" s="35"/>
      <c r="F89" s="199" t="s">
        <v>611</v>
      </c>
      <c r="G89" s="35"/>
      <c r="H89" s="35"/>
      <c r="I89" s="106"/>
      <c r="J89" s="35"/>
      <c r="K89" s="35"/>
      <c r="L89" s="38"/>
      <c r="M89" s="200"/>
      <c r="N89" s="201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131</v>
      </c>
      <c r="AU89" s="16" t="s">
        <v>88</v>
      </c>
    </row>
    <row r="90" spans="1:65" s="2" customFormat="1" ht="16.5" customHeight="1">
      <c r="A90" s="33"/>
      <c r="B90" s="34"/>
      <c r="C90" s="185" t="s">
        <v>129</v>
      </c>
      <c r="D90" s="185" t="s">
        <v>123</v>
      </c>
      <c r="E90" s="186" t="s">
        <v>129</v>
      </c>
      <c r="F90" s="187" t="s">
        <v>612</v>
      </c>
      <c r="G90" s="188" t="s">
        <v>606</v>
      </c>
      <c r="H90" s="189">
        <v>1</v>
      </c>
      <c r="I90" s="190"/>
      <c r="J90" s="191">
        <f>ROUND(I90*H90,2)</f>
        <v>0</v>
      </c>
      <c r="K90" s="187" t="s">
        <v>21</v>
      </c>
      <c r="L90" s="38"/>
      <c r="M90" s="192" t="s">
        <v>21</v>
      </c>
      <c r="N90" s="193" t="s">
        <v>48</v>
      </c>
      <c r="O90" s="63"/>
      <c r="P90" s="194">
        <f>O90*H90</f>
        <v>0</v>
      </c>
      <c r="Q90" s="194">
        <v>0</v>
      </c>
      <c r="R90" s="194">
        <f>Q90*H90</f>
        <v>0</v>
      </c>
      <c r="S90" s="194">
        <v>0</v>
      </c>
      <c r="T90" s="195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96" t="s">
        <v>128</v>
      </c>
      <c r="AT90" s="196" t="s">
        <v>123</v>
      </c>
      <c r="AU90" s="196" t="s">
        <v>88</v>
      </c>
      <c r="AY90" s="16" t="s">
        <v>119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16" t="s">
        <v>82</v>
      </c>
      <c r="BK90" s="197">
        <f>ROUND(I90*H90,2)</f>
        <v>0</v>
      </c>
      <c r="BL90" s="16" t="s">
        <v>128</v>
      </c>
      <c r="BM90" s="196" t="s">
        <v>613</v>
      </c>
    </row>
    <row r="91" spans="1:47" s="2" customFormat="1" ht="12">
      <c r="A91" s="33"/>
      <c r="B91" s="34"/>
      <c r="C91" s="35"/>
      <c r="D91" s="198" t="s">
        <v>131</v>
      </c>
      <c r="E91" s="35"/>
      <c r="F91" s="199" t="s">
        <v>612</v>
      </c>
      <c r="G91" s="35"/>
      <c r="H91" s="35"/>
      <c r="I91" s="106"/>
      <c r="J91" s="35"/>
      <c r="K91" s="35"/>
      <c r="L91" s="38"/>
      <c r="M91" s="200"/>
      <c r="N91" s="201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131</v>
      </c>
      <c r="AU91" s="16" t="s">
        <v>88</v>
      </c>
    </row>
    <row r="92" spans="1:65" s="2" customFormat="1" ht="16.5" customHeight="1">
      <c r="A92" s="33"/>
      <c r="B92" s="34"/>
      <c r="C92" s="185" t="s">
        <v>376</v>
      </c>
      <c r="D92" s="185" t="s">
        <v>123</v>
      </c>
      <c r="E92" s="186" t="s">
        <v>376</v>
      </c>
      <c r="F92" s="187" t="s">
        <v>614</v>
      </c>
      <c r="G92" s="188" t="s">
        <v>606</v>
      </c>
      <c r="H92" s="189">
        <v>1</v>
      </c>
      <c r="I92" s="190"/>
      <c r="J92" s="191">
        <f>ROUND(I92*H92,2)</f>
        <v>0</v>
      </c>
      <c r="K92" s="187" t="s">
        <v>21</v>
      </c>
      <c r="L92" s="38"/>
      <c r="M92" s="192" t="s">
        <v>21</v>
      </c>
      <c r="N92" s="193" t="s">
        <v>48</v>
      </c>
      <c r="O92" s="63"/>
      <c r="P92" s="194">
        <f>O92*H92</f>
        <v>0</v>
      </c>
      <c r="Q92" s="194">
        <v>0</v>
      </c>
      <c r="R92" s="194">
        <f>Q92*H92</f>
        <v>0</v>
      </c>
      <c r="S92" s="194">
        <v>0</v>
      </c>
      <c r="T92" s="195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96" t="s">
        <v>128</v>
      </c>
      <c r="AT92" s="196" t="s">
        <v>123</v>
      </c>
      <c r="AU92" s="196" t="s">
        <v>88</v>
      </c>
      <c r="AY92" s="16" t="s">
        <v>119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16" t="s">
        <v>82</v>
      </c>
      <c r="BK92" s="197">
        <f>ROUND(I92*H92,2)</f>
        <v>0</v>
      </c>
      <c r="BL92" s="16" t="s">
        <v>128</v>
      </c>
      <c r="BM92" s="196" t="s">
        <v>615</v>
      </c>
    </row>
    <row r="93" spans="1:47" s="2" customFormat="1" ht="12">
      <c r="A93" s="33"/>
      <c r="B93" s="34"/>
      <c r="C93" s="35"/>
      <c r="D93" s="198" t="s">
        <v>131</v>
      </c>
      <c r="E93" s="35"/>
      <c r="F93" s="199" t="s">
        <v>614</v>
      </c>
      <c r="G93" s="35"/>
      <c r="H93" s="35"/>
      <c r="I93" s="106"/>
      <c r="J93" s="35"/>
      <c r="K93" s="35"/>
      <c r="L93" s="38"/>
      <c r="M93" s="200"/>
      <c r="N93" s="201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131</v>
      </c>
      <c r="AU93" s="16" t="s">
        <v>88</v>
      </c>
    </row>
    <row r="94" spans="1:65" s="2" customFormat="1" ht="16.5" customHeight="1">
      <c r="A94" s="33"/>
      <c r="B94" s="34"/>
      <c r="C94" s="185" t="s">
        <v>236</v>
      </c>
      <c r="D94" s="185" t="s">
        <v>123</v>
      </c>
      <c r="E94" s="186" t="s">
        <v>236</v>
      </c>
      <c r="F94" s="187" t="s">
        <v>616</v>
      </c>
      <c r="G94" s="188" t="s">
        <v>606</v>
      </c>
      <c r="H94" s="189">
        <v>1</v>
      </c>
      <c r="I94" s="190"/>
      <c r="J94" s="191">
        <f>ROUND(I94*H94,2)</f>
        <v>0</v>
      </c>
      <c r="K94" s="187" t="s">
        <v>21</v>
      </c>
      <c r="L94" s="38"/>
      <c r="M94" s="192" t="s">
        <v>21</v>
      </c>
      <c r="N94" s="193" t="s">
        <v>48</v>
      </c>
      <c r="O94" s="63"/>
      <c r="P94" s="194">
        <f>O94*H94</f>
        <v>0</v>
      </c>
      <c r="Q94" s="194">
        <v>0</v>
      </c>
      <c r="R94" s="194">
        <f>Q94*H94</f>
        <v>0</v>
      </c>
      <c r="S94" s="194">
        <v>0</v>
      </c>
      <c r="T94" s="195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96" t="s">
        <v>128</v>
      </c>
      <c r="AT94" s="196" t="s">
        <v>123</v>
      </c>
      <c r="AU94" s="196" t="s">
        <v>88</v>
      </c>
      <c r="AY94" s="16" t="s">
        <v>119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16" t="s">
        <v>82</v>
      </c>
      <c r="BK94" s="197">
        <f>ROUND(I94*H94,2)</f>
        <v>0</v>
      </c>
      <c r="BL94" s="16" t="s">
        <v>128</v>
      </c>
      <c r="BM94" s="196" t="s">
        <v>617</v>
      </c>
    </row>
    <row r="95" spans="1:47" s="2" customFormat="1" ht="12">
      <c r="A95" s="33"/>
      <c r="B95" s="34"/>
      <c r="C95" s="35"/>
      <c r="D95" s="198" t="s">
        <v>131</v>
      </c>
      <c r="E95" s="35"/>
      <c r="F95" s="199" t="s">
        <v>616</v>
      </c>
      <c r="G95" s="35"/>
      <c r="H95" s="35"/>
      <c r="I95" s="106"/>
      <c r="J95" s="35"/>
      <c r="K95" s="35"/>
      <c r="L95" s="38"/>
      <c r="M95" s="200"/>
      <c r="N95" s="201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131</v>
      </c>
      <c r="AU95" s="16" t="s">
        <v>88</v>
      </c>
    </row>
    <row r="96" spans="1:65" s="2" customFormat="1" ht="16.5" customHeight="1">
      <c r="A96" s="33"/>
      <c r="B96" s="34"/>
      <c r="C96" s="185" t="s">
        <v>242</v>
      </c>
      <c r="D96" s="185" t="s">
        <v>123</v>
      </c>
      <c r="E96" s="186" t="s">
        <v>242</v>
      </c>
      <c r="F96" s="187" t="s">
        <v>618</v>
      </c>
      <c r="G96" s="188" t="s">
        <v>606</v>
      </c>
      <c r="H96" s="189">
        <v>1</v>
      </c>
      <c r="I96" s="190"/>
      <c r="J96" s="191">
        <f>ROUND(I96*H96,2)</f>
        <v>0</v>
      </c>
      <c r="K96" s="187" t="s">
        <v>21</v>
      </c>
      <c r="L96" s="38"/>
      <c r="M96" s="192" t="s">
        <v>21</v>
      </c>
      <c r="N96" s="193" t="s">
        <v>48</v>
      </c>
      <c r="O96" s="63"/>
      <c r="P96" s="194">
        <f>O96*H96</f>
        <v>0</v>
      </c>
      <c r="Q96" s="194">
        <v>0</v>
      </c>
      <c r="R96" s="194">
        <f>Q96*H96</f>
        <v>0</v>
      </c>
      <c r="S96" s="194">
        <v>0</v>
      </c>
      <c r="T96" s="19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96" t="s">
        <v>128</v>
      </c>
      <c r="AT96" s="196" t="s">
        <v>123</v>
      </c>
      <c r="AU96" s="196" t="s">
        <v>88</v>
      </c>
      <c r="AY96" s="16" t="s">
        <v>119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16" t="s">
        <v>82</v>
      </c>
      <c r="BK96" s="197">
        <f>ROUND(I96*H96,2)</f>
        <v>0</v>
      </c>
      <c r="BL96" s="16" t="s">
        <v>128</v>
      </c>
      <c r="BM96" s="196" t="s">
        <v>619</v>
      </c>
    </row>
    <row r="97" spans="1:47" s="2" customFormat="1" ht="12">
      <c r="A97" s="33"/>
      <c r="B97" s="34"/>
      <c r="C97" s="35"/>
      <c r="D97" s="198" t="s">
        <v>131</v>
      </c>
      <c r="E97" s="35"/>
      <c r="F97" s="199" t="s">
        <v>618</v>
      </c>
      <c r="G97" s="35"/>
      <c r="H97" s="35"/>
      <c r="I97" s="106"/>
      <c r="J97" s="35"/>
      <c r="K97" s="35"/>
      <c r="L97" s="38"/>
      <c r="M97" s="200"/>
      <c r="N97" s="201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131</v>
      </c>
      <c r="AU97" s="16" t="s">
        <v>88</v>
      </c>
    </row>
    <row r="98" spans="1:47" s="2" customFormat="1" ht="19.5">
      <c r="A98" s="33"/>
      <c r="B98" s="34"/>
      <c r="C98" s="35"/>
      <c r="D98" s="198" t="s">
        <v>143</v>
      </c>
      <c r="E98" s="35"/>
      <c r="F98" s="202" t="s">
        <v>620</v>
      </c>
      <c r="G98" s="35"/>
      <c r="H98" s="35"/>
      <c r="I98" s="106"/>
      <c r="J98" s="35"/>
      <c r="K98" s="35"/>
      <c r="L98" s="38"/>
      <c r="M98" s="200"/>
      <c r="N98" s="201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143</v>
      </c>
      <c r="AU98" s="16" t="s">
        <v>88</v>
      </c>
    </row>
    <row r="99" spans="1:65" s="2" customFormat="1" ht="16.5" customHeight="1">
      <c r="A99" s="33"/>
      <c r="B99" s="34"/>
      <c r="C99" s="185" t="s">
        <v>248</v>
      </c>
      <c r="D99" s="185" t="s">
        <v>123</v>
      </c>
      <c r="E99" s="186" t="s">
        <v>248</v>
      </c>
      <c r="F99" s="187" t="s">
        <v>21</v>
      </c>
      <c r="G99" s="188" t="s">
        <v>606</v>
      </c>
      <c r="H99" s="189">
        <v>1</v>
      </c>
      <c r="I99" s="190"/>
      <c r="J99" s="191">
        <f>ROUND(I99*H99,2)</f>
        <v>0</v>
      </c>
      <c r="K99" s="187" t="s">
        <v>21</v>
      </c>
      <c r="L99" s="38"/>
      <c r="M99" s="192" t="s">
        <v>21</v>
      </c>
      <c r="N99" s="193" t="s">
        <v>48</v>
      </c>
      <c r="O99" s="63"/>
      <c r="P99" s="194">
        <f>O99*H99</f>
        <v>0</v>
      </c>
      <c r="Q99" s="194">
        <v>0</v>
      </c>
      <c r="R99" s="194">
        <f>Q99*H99</f>
        <v>0</v>
      </c>
      <c r="S99" s="194">
        <v>0</v>
      </c>
      <c r="T99" s="195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96" t="s">
        <v>128</v>
      </c>
      <c r="AT99" s="196" t="s">
        <v>123</v>
      </c>
      <c r="AU99" s="196" t="s">
        <v>88</v>
      </c>
      <c r="AY99" s="16" t="s">
        <v>119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16" t="s">
        <v>82</v>
      </c>
      <c r="BK99" s="197">
        <f>ROUND(I99*H99,2)</f>
        <v>0</v>
      </c>
      <c r="BL99" s="16" t="s">
        <v>128</v>
      </c>
      <c r="BM99" s="196" t="s">
        <v>621</v>
      </c>
    </row>
    <row r="100" spans="1:47" s="2" customFormat="1" ht="12">
      <c r="A100" s="33"/>
      <c r="B100" s="34"/>
      <c r="C100" s="35"/>
      <c r="D100" s="198" t="s">
        <v>131</v>
      </c>
      <c r="E100" s="35"/>
      <c r="F100" s="199" t="s">
        <v>622</v>
      </c>
      <c r="G100" s="35"/>
      <c r="H100" s="35"/>
      <c r="I100" s="106"/>
      <c r="J100" s="35"/>
      <c r="K100" s="35"/>
      <c r="L100" s="38"/>
      <c r="M100" s="224"/>
      <c r="N100" s="225"/>
      <c r="O100" s="226"/>
      <c r="P100" s="226"/>
      <c r="Q100" s="226"/>
      <c r="R100" s="226"/>
      <c r="S100" s="226"/>
      <c r="T100" s="227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131</v>
      </c>
      <c r="AU100" s="16" t="s">
        <v>88</v>
      </c>
    </row>
    <row r="101" spans="1:31" s="2" customFormat="1" ht="6.95" customHeight="1">
      <c r="A101" s="33"/>
      <c r="B101" s="46"/>
      <c r="C101" s="47"/>
      <c r="D101" s="47"/>
      <c r="E101" s="47"/>
      <c r="F101" s="47"/>
      <c r="G101" s="47"/>
      <c r="H101" s="47"/>
      <c r="I101" s="134"/>
      <c r="J101" s="47"/>
      <c r="K101" s="47"/>
      <c r="L101" s="38"/>
      <c r="M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</sheetData>
  <sheetProtection algorithmName="SHA-512" hashValue="l7Q37YYvmhWudry4RBpIEY3Y2nT1lEd/Lbg2lcw7Oel7+THh/l9XR+ZuL/5zjAtg1qThWP0O6Eb/XHA6gswD2g==" saltValue="Gd0cTMCPUJIlMVh6yReVakE2jYLt4l1bLbuAOrQZ7FJfyJOKYPe+mqWwNB6G6OG5ioI5iBUocNA7KAI0RwJoFQ==" spinCount="100000" sheet="1" objects="1" scenarios="1" formatColumns="0" formatRows="0" autoFilter="0"/>
  <autoFilter ref="C80:K10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5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8" customWidth="1"/>
    <col min="2" max="2" width="1.7109375" style="228" customWidth="1"/>
    <col min="3" max="4" width="5.00390625" style="228" customWidth="1"/>
    <col min="5" max="5" width="11.7109375" style="228" customWidth="1"/>
    <col min="6" max="6" width="9.140625" style="228" customWidth="1"/>
    <col min="7" max="7" width="5.00390625" style="228" customWidth="1"/>
    <col min="8" max="8" width="77.8515625" style="228" customWidth="1"/>
    <col min="9" max="10" width="20.00390625" style="228" customWidth="1"/>
    <col min="11" max="11" width="1.7109375" style="228" customWidth="1"/>
  </cols>
  <sheetData>
    <row r="1" s="1" customFormat="1" ht="37.5" customHeight="1"/>
    <row r="2" spans="2:11" s="1" customFormat="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4" customFormat="1" ht="45" customHeight="1">
      <c r="B3" s="232"/>
      <c r="C3" s="357" t="s">
        <v>623</v>
      </c>
      <c r="D3" s="357"/>
      <c r="E3" s="357"/>
      <c r="F3" s="357"/>
      <c r="G3" s="357"/>
      <c r="H3" s="357"/>
      <c r="I3" s="357"/>
      <c r="J3" s="357"/>
      <c r="K3" s="233"/>
    </row>
    <row r="4" spans="2:11" s="1" customFormat="1" ht="25.5" customHeight="1">
      <c r="B4" s="234"/>
      <c r="C4" s="358" t="s">
        <v>624</v>
      </c>
      <c r="D4" s="358"/>
      <c r="E4" s="358"/>
      <c r="F4" s="358"/>
      <c r="G4" s="358"/>
      <c r="H4" s="358"/>
      <c r="I4" s="358"/>
      <c r="J4" s="358"/>
      <c r="K4" s="235"/>
    </row>
    <row r="5" spans="2:11" s="1" customFormat="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s="1" customFormat="1" ht="15" customHeight="1">
      <c r="B6" s="234"/>
      <c r="C6" s="356" t="s">
        <v>625</v>
      </c>
      <c r="D6" s="356"/>
      <c r="E6" s="356"/>
      <c r="F6" s="356"/>
      <c r="G6" s="356"/>
      <c r="H6" s="356"/>
      <c r="I6" s="356"/>
      <c r="J6" s="356"/>
      <c r="K6" s="235"/>
    </row>
    <row r="7" spans="2:11" s="1" customFormat="1" ht="15" customHeight="1">
      <c r="B7" s="238"/>
      <c r="C7" s="356" t="s">
        <v>626</v>
      </c>
      <c r="D7" s="356"/>
      <c r="E7" s="356"/>
      <c r="F7" s="356"/>
      <c r="G7" s="356"/>
      <c r="H7" s="356"/>
      <c r="I7" s="356"/>
      <c r="J7" s="356"/>
      <c r="K7" s="235"/>
    </row>
    <row r="8" spans="2:11" s="1" customFormat="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s="1" customFormat="1" ht="15" customHeight="1">
      <c r="B9" s="238"/>
      <c r="C9" s="356" t="s">
        <v>627</v>
      </c>
      <c r="D9" s="356"/>
      <c r="E9" s="356"/>
      <c r="F9" s="356"/>
      <c r="G9" s="356"/>
      <c r="H9" s="356"/>
      <c r="I9" s="356"/>
      <c r="J9" s="356"/>
      <c r="K9" s="235"/>
    </row>
    <row r="10" spans="2:11" s="1" customFormat="1" ht="15" customHeight="1">
      <c r="B10" s="238"/>
      <c r="C10" s="237"/>
      <c r="D10" s="356" t="s">
        <v>628</v>
      </c>
      <c r="E10" s="356"/>
      <c r="F10" s="356"/>
      <c r="G10" s="356"/>
      <c r="H10" s="356"/>
      <c r="I10" s="356"/>
      <c r="J10" s="356"/>
      <c r="K10" s="235"/>
    </row>
    <row r="11" spans="2:11" s="1" customFormat="1" ht="15" customHeight="1">
      <c r="B11" s="238"/>
      <c r="C11" s="239"/>
      <c r="D11" s="356" t="s">
        <v>629</v>
      </c>
      <c r="E11" s="356"/>
      <c r="F11" s="356"/>
      <c r="G11" s="356"/>
      <c r="H11" s="356"/>
      <c r="I11" s="356"/>
      <c r="J11" s="356"/>
      <c r="K11" s="235"/>
    </row>
    <row r="12" spans="2:11" s="1" customFormat="1" ht="15" customHeight="1">
      <c r="B12" s="238"/>
      <c r="C12" s="239"/>
      <c r="D12" s="237"/>
      <c r="E12" s="237"/>
      <c r="F12" s="237"/>
      <c r="G12" s="237"/>
      <c r="H12" s="237"/>
      <c r="I12" s="237"/>
      <c r="J12" s="237"/>
      <c r="K12" s="235"/>
    </row>
    <row r="13" spans="2:11" s="1" customFormat="1" ht="15" customHeight="1">
      <c r="B13" s="238"/>
      <c r="C13" s="239"/>
      <c r="D13" s="240" t="s">
        <v>630</v>
      </c>
      <c r="E13" s="237"/>
      <c r="F13" s="237"/>
      <c r="G13" s="237"/>
      <c r="H13" s="237"/>
      <c r="I13" s="237"/>
      <c r="J13" s="237"/>
      <c r="K13" s="235"/>
    </row>
    <row r="14" spans="2:11" s="1" customFormat="1" ht="12.75" customHeight="1">
      <c r="B14" s="238"/>
      <c r="C14" s="239"/>
      <c r="D14" s="239"/>
      <c r="E14" s="239"/>
      <c r="F14" s="239"/>
      <c r="G14" s="239"/>
      <c r="H14" s="239"/>
      <c r="I14" s="239"/>
      <c r="J14" s="239"/>
      <c r="K14" s="235"/>
    </row>
    <row r="15" spans="2:11" s="1" customFormat="1" ht="15" customHeight="1">
      <c r="B15" s="238"/>
      <c r="C15" s="239"/>
      <c r="D15" s="356" t="s">
        <v>631</v>
      </c>
      <c r="E15" s="356"/>
      <c r="F15" s="356"/>
      <c r="G15" s="356"/>
      <c r="H15" s="356"/>
      <c r="I15" s="356"/>
      <c r="J15" s="356"/>
      <c r="K15" s="235"/>
    </row>
    <row r="16" spans="2:11" s="1" customFormat="1" ht="15" customHeight="1">
      <c r="B16" s="238"/>
      <c r="C16" s="239"/>
      <c r="D16" s="356" t="s">
        <v>632</v>
      </c>
      <c r="E16" s="356"/>
      <c r="F16" s="356"/>
      <c r="G16" s="356"/>
      <c r="H16" s="356"/>
      <c r="I16" s="356"/>
      <c r="J16" s="356"/>
      <c r="K16" s="235"/>
    </row>
    <row r="17" spans="2:11" s="1" customFormat="1" ht="15" customHeight="1">
      <c r="B17" s="238"/>
      <c r="C17" s="239"/>
      <c r="D17" s="356" t="s">
        <v>633</v>
      </c>
      <c r="E17" s="356"/>
      <c r="F17" s="356"/>
      <c r="G17" s="356"/>
      <c r="H17" s="356"/>
      <c r="I17" s="356"/>
      <c r="J17" s="356"/>
      <c r="K17" s="235"/>
    </row>
    <row r="18" spans="2:11" s="1" customFormat="1" ht="15" customHeight="1">
      <c r="B18" s="238"/>
      <c r="C18" s="239"/>
      <c r="D18" s="239"/>
      <c r="E18" s="241" t="s">
        <v>81</v>
      </c>
      <c r="F18" s="356" t="s">
        <v>634</v>
      </c>
      <c r="G18" s="356"/>
      <c r="H18" s="356"/>
      <c r="I18" s="356"/>
      <c r="J18" s="356"/>
      <c r="K18" s="235"/>
    </row>
    <row r="19" spans="2:11" s="1" customFormat="1" ht="15" customHeight="1">
      <c r="B19" s="238"/>
      <c r="C19" s="239"/>
      <c r="D19" s="239"/>
      <c r="E19" s="241" t="s">
        <v>635</v>
      </c>
      <c r="F19" s="356" t="s">
        <v>636</v>
      </c>
      <c r="G19" s="356"/>
      <c r="H19" s="356"/>
      <c r="I19" s="356"/>
      <c r="J19" s="356"/>
      <c r="K19" s="235"/>
    </row>
    <row r="20" spans="2:11" s="1" customFormat="1" ht="15" customHeight="1">
      <c r="B20" s="238"/>
      <c r="C20" s="239"/>
      <c r="D20" s="239"/>
      <c r="E20" s="241" t="s">
        <v>637</v>
      </c>
      <c r="F20" s="356" t="s">
        <v>638</v>
      </c>
      <c r="G20" s="356"/>
      <c r="H20" s="356"/>
      <c r="I20" s="356"/>
      <c r="J20" s="356"/>
      <c r="K20" s="235"/>
    </row>
    <row r="21" spans="2:11" s="1" customFormat="1" ht="15" customHeight="1">
      <c r="B21" s="238"/>
      <c r="C21" s="239"/>
      <c r="D21" s="239"/>
      <c r="E21" s="241" t="s">
        <v>85</v>
      </c>
      <c r="F21" s="356" t="s">
        <v>84</v>
      </c>
      <c r="G21" s="356"/>
      <c r="H21" s="356"/>
      <c r="I21" s="356"/>
      <c r="J21" s="356"/>
      <c r="K21" s="235"/>
    </row>
    <row r="22" spans="2:11" s="1" customFormat="1" ht="15" customHeight="1">
      <c r="B22" s="238"/>
      <c r="C22" s="239"/>
      <c r="D22" s="239"/>
      <c r="E22" s="241" t="s">
        <v>639</v>
      </c>
      <c r="F22" s="356" t="s">
        <v>640</v>
      </c>
      <c r="G22" s="356"/>
      <c r="H22" s="356"/>
      <c r="I22" s="356"/>
      <c r="J22" s="356"/>
      <c r="K22" s="235"/>
    </row>
    <row r="23" spans="2:11" s="1" customFormat="1" ht="15" customHeight="1">
      <c r="B23" s="238"/>
      <c r="C23" s="239"/>
      <c r="D23" s="239"/>
      <c r="E23" s="241" t="s">
        <v>641</v>
      </c>
      <c r="F23" s="356" t="s">
        <v>642</v>
      </c>
      <c r="G23" s="356"/>
      <c r="H23" s="356"/>
      <c r="I23" s="356"/>
      <c r="J23" s="356"/>
      <c r="K23" s="235"/>
    </row>
    <row r="24" spans="2:11" s="1" customFormat="1" ht="12.75" customHeight="1">
      <c r="B24" s="238"/>
      <c r="C24" s="239"/>
      <c r="D24" s="239"/>
      <c r="E24" s="239"/>
      <c r="F24" s="239"/>
      <c r="G24" s="239"/>
      <c r="H24" s="239"/>
      <c r="I24" s="239"/>
      <c r="J24" s="239"/>
      <c r="K24" s="235"/>
    </row>
    <row r="25" spans="2:11" s="1" customFormat="1" ht="15" customHeight="1">
      <c r="B25" s="238"/>
      <c r="C25" s="356" t="s">
        <v>643</v>
      </c>
      <c r="D25" s="356"/>
      <c r="E25" s="356"/>
      <c r="F25" s="356"/>
      <c r="G25" s="356"/>
      <c r="H25" s="356"/>
      <c r="I25" s="356"/>
      <c r="J25" s="356"/>
      <c r="K25" s="235"/>
    </row>
    <row r="26" spans="2:11" s="1" customFormat="1" ht="15" customHeight="1">
      <c r="B26" s="238"/>
      <c r="C26" s="356" t="s">
        <v>644</v>
      </c>
      <c r="D26" s="356"/>
      <c r="E26" s="356"/>
      <c r="F26" s="356"/>
      <c r="G26" s="356"/>
      <c r="H26" s="356"/>
      <c r="I26" s="356"/>
      <c r="J26" s="356"/>
      <c r="K26" s="235"/>
    </row>
    <row r="27" spans="2:11" s="1" customFormat="1" ht="15" customHeight="1">
      <c r="B27" s="238"/>
      <c r="C27" s="237"/>
      <c r="D27" s="356" t="s">
        <v>645</v>
      </c>
      <c r="E27" s="356"/>
      <c r="F27" s="356"/>
      <c r="G27" s="356"/>
      <c r="H27" s="356"/>
      <c r="I27" s="356"/>
      <c r="J27" s="356"/>
      <c r="K27" s="235"/>
    </row>
    <row r="28" spans="2:11" s="1" customFormat="1" ht="15" customHeight="1">
      <c r="B28" s="238"/>
      <c r="C28" s="239"/>
      <c r="D28" s="356" t="s">
        <v>646</v>
      </c>
      <c r="E28" s="356"/>
      <c r="F28" s="356"/>
      <c r="G28" s="356"/>
      <c r="H28" s="356"/>
      <c r="I28" s="356"/>
      <c r="J28" s="356"/>
      <c r="K28" s="235"/>
    </row>
    <row r="29" spans="2:11" s="1" customFormat="1" ht="12.75" customHeight="1">
      <c r="B29" s="238"/>
      <c r="C29" s="239"/>
      <c r="D29" s="239"/>
      <c r="E29" s="239"/>
      <c r="F29" s="239"/>
      <c r="G29" s="239"/>
      <c r="H29" s="239"/>
      <c r="I29" s="239"/>
      <c r="J29" s="239"/>
      <c r="K29" s="235"/>
    </row>
    <row r="30" spans="2:11" s="1" customFormat="1" ht="15" customHeight="1">
      <c r="B30" s="238"/>
      <c r="C30" s="239"/>
      <c r="D30" s="356" t="s">
        <v>647</v>
      </c>
      <c r="E30" s="356"/>
      <c r="F30" s="356"/>
      <c r="G30" s="356"/>
      <c r="H30" s="356"/>
      <c r="I30" s="356"/>
      <c r="J30" s="356"/>
      <c r="K30" s="235"/>
    </row>
    <row r="31" spans="2:11" s="1" customFormat="1" ht="15" customHeight="1">
      <c r="B31" s="238"/>
      <c r="C31" s="239"/>
      <c r="D31" s="356" t="s">
        <v>648</v>
      </c>
      <c r="E31" s="356"/>
      <c r="F31" s="356"/>
      <c r="G31" s="356"/>
      <c r="H31" s="356"/>
      <c r="I31" s="356"/>
      <c r="J31" s="356"/>
      <c r="K31" s="235"/>
    </row>
    <row r="32" spans="2:11" s="1" customFormat="1" ht="12.75" customHeight="1">
      <c r="B32" s="238"/>
      <c r="C32" s="239"/>
      <c r="D32" s="239"/>
      <c r="E32" s="239"/>
      <c r="F32" s="239"/>
      <c r="G32" s="239"/>
      <c r="H32" s="239"/>
      <c r="I32" s="239"/>
      <c r="J32" s="239"/>
      <c r="K32" s="235"/>
    </row>
    <row r="33" spans="2:11" s="1" customFormat="1" ht="15" customHeight="1">
      <c r="B33" s="238"/>
      <c r="C33" s="239"/>
      <c r="D33" s="356" t="s">
        <v>649</v>
      </c>
      <c r="E33" s="356"/>
      <c r="F33" s="356"/>
      <c r="G33" s="356"/>
      <c r="H33" s="356"/>
      <c r="I33" s="356"/>
      <c r="J33" s="356"/>
      <c r="K33" s="235"/>
    </row>
    <row r="34" spans="2:11" s="1" customFormat="1" ht="15" customHeight="1">
      <c r="B34" s="238"/>
      <c r="C34" s="239"/>
      <c r="D34" s="356" t="s">
        <v>650</v>
      </c>
      <c r="E34" s="356"/>
      <c r="F34" s="356"/>
      <c r="G34" s="356"/>
      <c r="H34" s="356"/>
      <c r="I34" s="356"/>
      <c r="J34" s="356"/>
      <c r="K34" s="235"/>
    </row>
    <row r="35" spans="2:11" s="1" customFormat="1" ht="15" customHeight="1">
      <c r="B35" s="238"/>
      <c r="C35" s="239"/>
      <c r="D35" s="356" t="s">
        <v>651</v>
      </c>
      <c r="E35" s="356"/>
      <c r="F35" s="356"/>
      <c r="G35" s="356"/>
      <c r="H35" s="356"/>
      <c r="I35" s="356"/>
      <c r="J35" s="356"/>
      <c r="K35" s="235"/>
    </row>
    <row r="36" spans="2:11" s="1" customFormat="1" ht="15" customHeight="1">
      <c r="B36" s="238"/>
      <c r="C36" s="239"/>
      <c r="D36" s="237"/>
      <c r="E36" s="240" t="s">
        <v>105</v>
      </c>
      <c r="F36" s="237"/>
      <c r="G36" s="356" t="s">
        <v>652</v>
      </c>
      <c r="H36" s="356"/>
      <c r="I36" s="356"/>
      <c r="J36" s="356"/>
      <c r="K36" s="235"/>
    </row>
    <row r="37" spans="2:11" s="1" customFormat="1" ht="30.75" customHeight="1">
      <c r="B37" s="238"/>
      <c r="C37" s="239"/>
      <c r="D37" s="237"/>
      <c r="E37" s="240" t="s">
        <v>653</v>
      </c>
      <c r="F37" s="237"/>
      <c r="G37" s="356" t="s">
        <v>654</v>
      </c>
      <c r="H37" s="356"/>
      <c r="I37" s="356"/>
      <c r="J37" s="356"/>
      <c r="K37" s="235"/>
    </row>
    <row r="38" spans="2:11" s="1" customFormat="1" ht="15" customHeight="1">
      <c r="B38" s="238"/>
      <c r="C38" s="239"/>
      <c r="D38" s="237"/>
      <c r="E38" s="240" t="s">
        <v>58</v>
      </c>
      <c r="F38" s="237"/>
      <c r="G38" s="356" t="s">
        <v>655</v>
      </c>
      <c r="H38" s="356"/>
      <c r="I38" s="356"/>
      <c r="J38" s="356"/>
      <c r="K38" s="235"/>
    </row>
    <row r="39" spans="2:11" s="1" customFormat="1" ht="15" customHeight="1">
      <c r="B39" s="238"/>
      <c r="C39" s="239"/>
      <c r="D39" s="237"/>
      <c r="E39" s="240" t="s">
        <v>59</v>
      </c>
      <c r="F39" s="237"/>
      <c r="G39" s="356" t="s">
        <v>656</v>
      </c>
      <c r="H39" s="356"/>
      <c r="I39" s="356"/>
      <c r="J39" s="356"/>
      <c r="K39" s="235"/>
    </row>
    <row r="40" spans="2:11" s="1" customFormat="1" ht="15" customHeight="1">
      <c r="B40" s="238"/>
      <c r="C40" s="239"/>
      <c r="D40" s="237"/>
      <c r="E40" s="240" t="s">
        <v>106</v>
      </c>
      <c r="F40" s="237"/>
      <c r="G40" s="356" t="s">
        <v>657</v>
      </c>
      <c r="H40" s="356"/>
      <c r="I40" s="356"/>
      <c r="J40" s="356"/>
      <c r="K40" s="235"/>
    </row>
    <row r="41" spans="2:11" s="1" customFormat="1" ht="15" customHeight="1">
      <c r="B41" s="238"/>
      <c r="C41" s="239"/>
      <c r="D41" s="237"/>
      <c r="E41" s="240" t="s">
        <v>107</v>
      </c>
      <c r="F41" s="237"/>
      <c r="G41" s="356" t="s">
        <v>658</v>
      </c>
      <c r="H41" s="356"/>
      <c r="I41" s="356"/>
      <c r="J41" s="356"/>
      <c r="K41" s="235"/>
    </row>
    <row r="42" spans="2:11" s="1" customFormat="1" ht="15" customHeight="1">
      <c r="B42" s="238"/>
      <c r="C42" s="239"/>
      <c r="D42" s="237"/>
      <c r="E42" s="240" t="s">
        <v>659</v>
      </c>
      <c r="F42" s="237"/>
      <c r="G42" s="356" t="s">
        <v>660</v>
      </c>
      <c r="H42" s="356"/>
      <c r="I42" s="356"/>
      <c r="J42" s="356"/>
      <c r="K42" s="235"/>
    </row>
    <row r="43" spans="2:11" s="1" customFormat="1" ht="15" customHeight="1">
      <c r="B43" s="238"/>
      <c r="C43" s="239"/>
      <c r="D43" s="237"/>
      <c r="E43" s="240"/>
      <c r="F43" s="237"/>
      <c r="G43" s="356" t="s">
        <v>661</v>
      </c>
      <c r="H43" s="356"/>
      <c r="I43" s="356"/>
      <c r="J43" s="356"/>
      <c r="K43" s="235"/>
    </row>
    <row r="44" spans="2:11" s="1" customFormat="1" ht="15" customHeight="1">
      <c r="B44" s="238"/>
      <c r="C44" s="239"/>
      <c r="D44" s="237"/>
      <c r="E44" s="240" t="s">
        <v>662</v>
      </c>
      <c r="F44" s="237"/>
      <c r="G44" s="356" t="s">
        <v>663</v>
      </c>
      <c r="H44" s="356"/>
      <c r="I44" s="356"/>
      <c r="J44" s="356"/>
      <c r="K44" s="235"/>
    </row>
    <row r="45" spans="2:11" s="1" customFormat="1" ht="15" customHeight="1">
      <c r="B45" s="238"/>
      <c r="C45" s="239"/>
      <c r="D45" s="237"/>
      <c r="E45" s="240" t="s">
        <v>109</v>
      </c>
      <c r="F45" s="237"/>
      <c r="G45" s="356" t="s">
        <v>664</v>
      </c>
      <c r="H45" s="356"/>
      <c r="I45" s="356"/>
      <c r="J45" s="356"/>
      <c r="K45" s="235"/>
    </row>
    <row r="46" spans="2:11" s="1" customFormat="1" ht="12.75" customHeight="1">
      <c r="B46" s="238"/>
      <c r="C46" s="239"/>
      <c r="D46" s="237"/>
      <c r="E46" s="237"/>
      <c r="F46" s="237"/>
      <c r="G46" s="237"/>
      <c r="H46" s="237"/>
      <c r="I46" s="237"/>
      <c r="J46" s="237"/>
      <c r="K46" s="235"/>
    </row>
    <row r="47" spans="2:11" s="1" customFormat="1" ht="15" customHeight="1">
      <c r="B47" s="238"/>
      <c r="C47" s="239"/>
      <c r="D47" s="356" t="s">
        <v>665</v>
      </c>
      <c r="E47" s="356"/>
      <c r="F47" s="356"/>
      <c r="G47" s="356"/>
      <c r="H47" s="356"/>
      <c r="I47" s="356"/>
      <c r="J47" s="356"/>
      <c r="K47" s="235"/>
    </row>
    <row r="48" spans="2:11" s="1" customFormat="1" ht="15" customHeight="1">
      <c r="B48" s="238"/>
      <c r="C48" s="239"/>
      <c r="D48" s="239"/>
      <c r="E48" s="356" t="s">
        <v>666</v>
      </c>
      <c r="F48" s="356"/>
      <c r="G48" s="356"/>
      <c r="H48" s="356"/>
      <c r="I48" s="356"/>
      <c r="J48" s="356"/>
      <c r="K48" s="235"/>
    </row>
    <row r="49" spans="2:11" s="1" customFormat="1" ht="15" customHeight="1">
      <c r="B49" s="238"/>
      <c r="C49" s="239"/>
      <c r="D49" s="239"/>
      <c r="E49" s="356" t="s">
        <v>667</v>
      </c>
      <c r="F49" s="356"/>
      <c r="G49" s="356"/>
      <c r="H49" s="356"/>
      <c r="I49" s="356"/>
      <c r="J49" s="356"/>
      <c r="K49" s="235"/>
    </row>
    <row r="50" spans="2:11" s="1" customFormat="1" ht="15" customHeight="1">
      <c r="B50" s="238"/>
      <c r="C50" s="239"/>
      <c r="D50" s="239"/>
      <c r="E50" s="356" t="s">
        <v>668</v>
      </c>
      <c r="F50" s="356"/>
      <c r="G50" s="356"/>
      <c r="H50" s="356"/>
      <c r="I50" s="356"/>
      <c r="J50" s="356"/>
      <c r="K50" s="235"/>
    </row>
    <row r="51" spans="2:11" s="1" customFormat="1" ht="15" customHeight="1">
      <c r="B51" s="238"/>
      <c r="C51" s="239"/>
      <c r="D51" s="356" t="s">
        <v>669</v>
      </c>
      <c r="E51" s="356"/>
      <c r="F51" s="356"/>
      <c r="G51" s="356"/>
      <c r="H51" s="356"/>
      <c r="I51" s="356"/>
      <c r="J51" s="356"/>
      <c r="K51" s="235"/>
    </row>
    <row r="52" spans="2:11" s="1" customFormat="1" ht="25.5" customHeight="1">
      <c r="B52" s="234"/>
      <c r="C52" s="358" t="s">
        <v>670</v>
      </c>
      <c r="D52" s="358"/>
      <c r="E52" s="358"/>
      <c r="F52" s="358"/>
      <c r="G52" s="358"/>
      <c r="H52" s="358"/>
      <c r="I52" s="358"/>
      <c r="J52" s="358"/>
      <c r="K52" s="235"/>
    </row>
    <row r="53" spans="2:11" s="1" customFormat="1" ht="5.25" customHeight="1">
      <c r="B53" s="234"/>
      <c r="C53" s="236"/>
      <c r="D53" s="236"/>
      <c r="E53" s="236"/>
      <c r="F53" s="236"/>
      <c r="G53" s="236"/>
      <c r="H53" s="236"/>
      <c r="I53" s="236"/>
      <c r="J53" s="236"/>
      <c r="K53" s="235"/>
    </row>
    <row r="54" spans="2:11" s="1" customFormat="1" ht="15" customHeight="1">
      <c r="B54" s="234"/>
      <c r="C54" s="356" t="s">
        <v>671</v>
      </c>
      <c r="D54" s="356"/>
      <c r="E54" s="356"/>
      <c r="F54" s="356"/>
      <c r="G54" s="356"/>
      <c r="H54" s="356"/>
      <c r="I54" s="356"/>
      <c r="J54" s="356"/>
      <c r="K54" s="235"/>
    </row>
    <row r="55" spans="2:11" s="1" customFormat="1" ht="15" customHeight="1">
      <c r="B55" s="234"/>
      <c r="C55" s="356" t="s">
        <v>672</v>
      </c>
      <c r="D55" s="356"/>
      <c r="E55" s="356"/>
      <c r="F55" s="356"/>
      <c r="G55" s="356"/>
      <c r="H55" s="356"/>
      <c r="I55" s="356"/>
      <c r="J55" s="356"/>
      <c r="K55" s="235"/>
    </row>
    <row r="56" spans="2:11" s="1" customFormat="1" ht="12.75" customHeight="1">
      <c r="B56" s="234"/>
      <c r="C56" s="237"/>
      <c r="D56" s="237"/>
      <c r="E56" s="237"/>
      <c r="F56" s="237"/>
      <c r="G56" s="237"/>
      <c r="H56" s="237"/>
      <c r="I56" s="237"/>
      <c r="J56" s="237"/>
      <c r="K56" s="235"/>
    </row>
    <row r="57" spans="2:11" s="1" customFormat="1" ht="15" customHeight="1">
      <c r="B57" s="234"/>
      <c r="C57" s="356" t="s">
        <v>673</v>
      </c>
      <c r="D57" s="356"/>
      <c r="E57" s="356"/>
      <c r="F57" s="356"/>
      <c r="G57" s="356"/>
      <c r="H57" s="356"/>
      <c r="I57" s="356"/>
      <c r="J57" s="356"/>
      <c r="K57" s="235"/>
    </row>
    <row r="58" spans="2:11" s="1" customFormat="1" ht="15" customHeight="1">
      <c r="B58" s="234"/>
      <c r="C58" s="239"/>
      <c r="D58" s="356" t="s">
        <v>674</v>
      </c>
      <c r="E58" s="356"/>
      <c r="F58" s="356"/>
      <c r="G58" s="356"/>
      <c r="H58" s="356"/>
      <c r="I58" s="356"/>
      <c r="J58" s="356"/>
      <c r="K58" s="235"/>
    </row>
    <row r="59" spans="2:11" s="1" customFormat="1" ht="15" customHeight="1">
      <c r="B59" s="234"/>
      <c r="C59" s="239"/>
      <c r="D59" s="356" t="s">
        <v>675</v>
      </c>
      <c r="E59" s="356"/>
      <c r="F59" s="356"/>
      <c r="G59" s="356"/>
      <c r="H59" s="356"/>
      <c r="I59" s="356"/>
      <c r="J59" s="356"/>
      <c r="K59" s="235"/>
    </row>
    <row r="60" spans="2:11" s="1" customFormat="1" ht="15" customHeight="1">
      <c r="B60" s="234"/>
      <c r="C60" s="239"/>
      <c r="D60" s="356" t="s">
        <v>676</v>
      </c>
      <c r="E60" s="356"/>
      <c r="F60" s="356"/>
      <c r="G60" s="356"/>
      <c r="H60" s="356"/>
      <c r="I60" s="356"/>
      <c r="J60" s="356"/>
      <c r="K60" s="235"/>
    </row>
    <row r="61" spans="2:11" s="1" customFormat="1" ht="15" customHeight="1">
      <c r="B61" s="234"/>
      <c r="C61" s="239"/>
      <c r="D61" s="356" t="s">
        <v>677</v>
      </c>
      <c r="E61" s="356"/>
      <c r="F61" s="356"/>
      <c r="G61" s="356"/>
      <c r="H61" s="356"/>
      <c r="I61" s="356"/>
      <c r="J61" s="356"/>
      <c r="K61" s="235"/>
    </row>
    <row r="62" spans="2:11" s="1" customFormat="1" ht="15" customHeight="1">
      <c r="B62" s="234"/>
      <c r="C62" s="239"/>
      <c r="D62" s="360" t="s">
        <v>678</v>
      </c>
      <c r="E62" s="360"/>
      <c r="F62" s="360"/>
      <c r="G62" s="360"/>
      <c r="H62" s="360"/>
      <c r="I62" s="360"/>
      <c r="J62" s="360"/>
      <c r="K62" s="235"/>
    </row>
    <row r="63" spans="2:11" s="1" customFormat="1" ht="15" customHeight="1">
      <c r="B63" s="234"/>
      <c r="C63" s="239"/>
      <c r="D63" s="356" t="s">
        <v>679</v>
      </c>
      <c r="E63" s="356"/>
      <c r="F63" s="356"/>
      <c r="G63" s="356"/>
      <c r="H63" s="356"/>
      <c r="I63" s="356"/>
      <c r="J63" s="356"/>
      <c r="K63" s="235"/>
    </row>
    <row r="64" spans="2:11" s="1" customFormat="1" ht="12.75" customHeight="1">
      <c r="B64" s="234"/>
      <c r="C64" s="239"/>
      <c r="D64" s="239"/>
      <c r="E64" s="242"/>
      <c r="F64" s="239"/>
      <c r="G64" s="239"/>
      <c r="H64" s="239"/>
      <c r="I64" s="239"/>
      <c r="J64" s="239"/>
      <c r="K64" s="235"/>
    </row>
    <row r="65" spans="2:11" s="1" customFormat="1" ht="15" customHeight="1">
      <c r="B65" s="234"/>
      <c r="C65" s="239"/>
      <c r="D65" s="356" t="s">
        <v>680</v>
      </c>
      <c r="E65" s="356"/>
      <c r="F65" s="356"/>
      <c r="G65" s="356"/>
      <c r="H65" s="356"/>
      <c r="I65" s="356"/>
      <c r="J65" s="356"/>
      <c r="K65" s="235"/>
    </row>
    <row r="66" spans="2:11" s="1" customFormat="1" ht="15" customHeight="1">
      <c r="B66" s="234"/>
      <c r="C66" s="239"/>
      <c r="D66" s="360" t="s">
        <v>681</v>
      </c>
      <c r="E66" s="360"/>
      <c r="F66" s="360"/>
      <c r="G66" s="360"/>
      <c r="H66" s="360"/>
      <c r="I66" s="360"/>
      <c r="J66" s="360"/>
      <c r="K66" s="235"/>
    </row>
    <row r="67" spans="2:11" s="1" customFormat="1" ht="15" customHeight="1">
      <c r="B67" s="234"/>
      <c r="C67" s="239"/>
      <c r="D67" s="356" t="s">
        <v>682</v>
      </c>
      <c r="E67" s="356"/>
      <c r="F67" s="356"/>
      <c r="G67" s="356"/>
      <c r="H67" s="356"/>
      <c r="I67" s="356"/>
      <c r="J67" s="356"/>
      <c r="K67" s="235"/>
    </row>
    <row r="68" spans="2:11" s="1" customFormat="1" ht="15" customHeight="1">
      <c r="B68" s="234"/>
      <c r="C68" s="239"/>
      <c r="D68" s="356" t="s">
        <v>683</v>
      </c>
      <c r="E68" s="356"/>
      <c r="F68" s="356"/>
      <c r="G68" s="356"/>
      <c r="H68" s="356"/>
      <c r="I68" s="356"/>
      <c r="J68" s="356"/>
      <c r="K68" s="235"/>
    </row>
    <row r="69" spans="2:11" s="1" customFormat="1" ht="15" customHeight="1">
      <c r="B69" s="234"/>
      <c r="C69" s="239"/>
      <c r="D69" s="356" t="s">
        <v>684</v>
      </c>
      <c r="E69" s="356"/>
      <c r="F69" s="356"/>
      <c r="G69" s="356"/>
      <c r="H69" s="356"/>
      <c r="I69" s="356"/>
      <c r="J69" s="356"/>
      <c r="K69" s="235"/>
    </row>
    <row r="70" spans="2:11" s="1" customFormat="1" ht="15" customHeight="1">
      <c r="B70" s="234"/>
      <c r="C70" s="239"/>
      <c r="D70" s="356" t="s">
        <v>685</v>
      </c>
      <c r="E70" s="356"/>
      <c r="F70" s="356"/>
      <c r="G70" s="356"/>
      <c r="H70" s="356"/>
      <c r="I70" s="356"/>
      <c r="J70" s="356"/>
      <c r="K70" s="235"/>
    </row>
    <row r="71" spans="2:11" s="1" customFormat="1" ht="12.75" customHeight="1">
      <c r="B71" s="243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2:11" s="1" customFormat="1" ht="18.75" customHeight="1">
      <c r="B72" s="246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s="1" customFormat="1" ht="18.75" customHeight="1">
      <c r="B73" s="247"/>
      <c r="C73" s="247"/>
      <c r="D73" s="247"/>
      <c r="E73" s="247"/>
      <c r="F73" s="247"/>
      <c r="G73" s="247"/>
      <c r="H73" s="247"/>
      <c r="I73" s="247"/>
      <c r="J73" s="247"/>
      <c r="K73" s="247"/>
    </row>
    <row r="74" spans="2:11" s="1" customFormat="1" ht="7.5" customHeight="1">
      <c r="B74" s="248"/>
      <c r="C74" s="249"/>
      <c r="D74" s="249"/>
      <c r="E74" s="249"/>
      <c r="F74" s="249"/>
      <c r="G74" s="249"/>
      <c r="H74" s="249"/>
      <c r="I74" s="249"/>
      <c r="J74" s="249"/>
      <c r="K74" s="250"/>
    </row>
    <row r="75" spans="2:11" s="1" customFormat="1" ht="45" customHeight="1">
      <c r="B75" s="251"/>
      <c r="C75" s="359" t="s">
        <v>686</v>
      </c>
      <c r="D75" s="359"/>
      <c r="E75" s="359"/>
      <c r="F75" s="359"/>
      <c r="G75" s="359"/>
      <c r="H75" s="359"/>
      <c r="I75" s="359"/>
      <c r="J75" s="359"/>
      <c r="K75" s="252"/>
    </row>
    <row r="76" spans="2:11" s="1" customFormat="1" ht="17.25" customHeight="1">
      <c r="B76" s="251"/>
      <c r="C76" s="253" t="s">
        <v>687</v>
      </c>
      <c r="D76" s="253"/>
      <c r="E76" s="253"/>
      <c r="F76" s="253" t="s">
        <v>688</v>
      </c>
      <c r="G76" s="254"/>
      <c r="H76" s="253" t="s">
        <v>59</v>
      </c>
      <c r="I76" s="253" t="s">
        <v>62</v>
      </c>
      <c r="J76" s="253" t="s">
        <v>689</v>
      </c>
      <c r="K76" s="252"/>
    </row>
    <row r="77" spans="2:11" s="1" customFormat="1" ht="17.25" customHeight="1">
      <c r="B77" s="251"/>
      <c r="C77" s="255" t="s">
        <v>690</v>
      </c>
      <c r="D77" s="255"/>
      <c r="E77" s="255"/>
      <c r="F77" s="256" t="s">
        <v>691</v>
      </c>
      <c r="G77" s="257"/>
      <c r="H77" s="255"/>
      <c r="I77" s="255"/>
      <c r="J77" s="255" t="s">
        <v>692</v>
      </c>
      <c r="K77" s="252"/>
    </row>
    <row r="78" spans="2:11" s="1" customFormat="1" ht="5.25" customHeight="1">
      <c r="B78" s="251"/>
      <c r="C78" s="258"/>
      <c r="D78" s="258"/>
      <c r="E78" s="258"/>
      <c r="F78" s="258"/>
      <c r="G78" s="259"/>
      <c r="H78" s="258"/>
      <c r="I78" s="258"/>
      <c r="J78" s="258"/>
      <c r="K78" s="252"/>
    </row>
    <row r="79" spans="2:11" s="1" customFormat="1" ht="15" customHeight="1">
      <c r="B79" s="251"/>
      <c r="C79" s="240" t="s">
        <v>58</v>
      </c>
      <c r="D79" s="258"/>
      <c r="E79" s="258"/>
      <c r="F79" s="260" t="s">
        <v>693</v>
      </c>
      <c r="G79" s="259"/>
      <c r="H79" s="240" t="s">
        <v>694</v>
      </c>
      <c r="I79" s="240" t="s">
        <v>695</v>
      </c>
      <c r="J79" s="240">
        <v>20</v>
      </c>
      <c r="K79" s="252"/>
    </row>
    <row r="80" spans="2:11" s="1" customFormat="1" ht="15" customHeight="1">
      <c r="B80" s="251"/>
      <c r="C80" s="240" t="s">
        <v>696</v>
      </c>
      <c r="D80" s="240"/>
      <c r="E80" s="240"/>
      <c r="F80" s="260" t="s">
        <v>693</v>
      </c>
      <c r="G80" s="259"/>
      <c r="H80" s="240" t="s">
        <v>697</v>
      </c>
      <c r="I80" s="240" t="s">
        <v>695</v>
      </c>
      <c r="J80" s="240">
        <v>120</v>
      </c>
      <c r="K80" s="252"/>
    </row>
    <row r="81" spans="2:11" s="1" customFormat="1" ht="15" customHeight="1">
      <c r="B81" s="261"/>
      <c r="C81" s="240" t="s">
        <v>698</v>
      </c>
      <c r="D81" s="240"/>
      <c r="E81" s="240"/>
      <c r="F81" s="260" t="s">
        <v>699</v>
      </c>
      <c r="G81" s="259"/>
      <c r="H81" s="240" t="s">
        <v>700</v>
      </c>
      <c r="I81" s="240" t="s">
        <v>695</v>
      </c>
      <c r="J81" s="240">
        <v>50</v>
      </c>
      <c r="K81" s="252"/>
    </row>
    <row r="82" spans="2:11" s="1" customFormat="1" ht="15" customHeight="1">
      <c r="B82" s="261"/>
      <c r="C82" s="240" t="s">
        <v>701</v>
      </c>
      <c r="D82" s="240"/>
      <c r="E82" s="240"/>
      <c r="F82" s="260" t="s">
        <v>693</v>
      </c>
      <c r="G82" s="259"/>
      <c r="H82" s="240" t="s">
        <v>702</v>
      </c>
      <c r="I82" s="240" t="s">
        <v>703</v>
      </c>
      <c r="J82" s="240"/>
      <c r="K82" s="252"/>
    </row>
    <row r="83" spans="2:11" s="1" customFormat="1" ht="15" customHeight="1">
      <c r="B83" s="261"/>
      <c r="C83" s="262" t="s">
        <v>704</v>
      </c>
      <c r="D83" s="262"/>
      <c r="E83" s="262"/>
      <c r="F83" s="263" t="s">
        <v>699</v>
      </c>
      <c r="G83" s="262"/>
      <c r="H83" s="262" t="s">
        <v>705</v>
      </c>
      <c r="I83" s="262" t="s">
        <v>695</v>
      </c>
      <c r="J83" s="262">
        <v>15</v>
      </c>
      <c r="K83" s="252"/>
    </row>
    <row r="84" spans="2:11" s="1" customFormat="1" ht="15" customHeight="1">
      <c r="B84" s="261"/>
      <c r="C84" s="262" t="s">
        <v>706</v>
      </c>
      <c r="D84" s="262"/>
      <c r="E84" s="262"/>
      <c r="F84" s="263" t="s">
        <v>699</v>
      </c>
      <c r="G84" s="262"/>
      <c r="H84" s="262" t="s">
        <v>707</v>
      </c>
      <c r="I84" s="262" t="s">
        <v>695</v>
      </c>
      <c r="J84" s="262">
        <v>15</v>
      </c>
      <c r="K84" s="252"/>
    </row>
    <row r="85" spans="2:11" s="1" customFormat="1" ht="15" customHeight="1">
      <c r="B85" s="261"/>
      <c r="C85" s="262" t="s">
        <v>708</v>
      </c>
      <c r="D85" s="262"/>
      <c r="E85" s="262"/>
      <c r="F85" s="263" t="s">
        <v>699</v>
      </c>
      <c r="G85" s="262"/>
      <c r="H85" s="262" t="s">
        <v>709</v>
      </c>
      <c r="I85" s="262" t="s">
        <v>695</v>
      </c>
      <c r="J85" s="262">
        <v>20</v>
      </c>
      <c r="K85" s="252"/>
    </row>
    <row r="86" spans="2:11" s="1" customFormat="1" ht="15" customHeight="1">
      <c r="B86" s="261"/>
      <c r="C86" s="262" t="s">
        <v>710</v>
      </c>
      <c r="D86" s="262"/>
      <c r="E86" s="262"/>
      <c r="F86" s="263" t="s">
        <v>699</v>
      </c>
      <c r="G86" s="262"/>
      <c r="H86" s="262" t="s">
        <v>711</v>
      </c>
      <c r="I86" s="262" t="s">
        <v>695</v>
      </c>
      <c r="J86" s="262">
        <v>20</v>
      </c>
      <c r="K86" s="252"/>
    </row>
    <row r="87" spans="2:11" s="1" customFormat="1" ht="15" customHeight="1">
      <c r="B87" s="261"/>
      <c r="C87" s="240" t="s">
        <v>712</v>
      </c>
      <c r="D87" s="240"/>
      <c r="E87" s="240"/>
      <c r="F87" s="260" t="s">
        <v>699</v>
      </c>
      <c r="G87" s="259"/>
      <c r="H87" s="240" t="s">
        <v>713</v>
      </c>
      <c r="I87" s="240" t="s">
        <v>695</v>
      </c>
      <c r="J87" s="240">
        <v>50</v>
      </c>
      <c r="K87" s="252"/>
    </row>
    <row r="88" spans="2:11" s="1" customFormat="1" ht="15" customHeight="1">
      <c r="B88" s="261"/>
      <c r="C88" s="240" t="s">
        <v>714</v>
      </c>
      <c r="D88" s="240"/>
      <c r="E88" s="240"/>
      <c r="F88" s="260" t="s">
        <v>699</v>
      </c>
      <c r="G88" s="259"/>
      <c r="H88" s="240" t="s">
        <v>715</v>
      </c>
      <c r="I88" s="240" t="s">
        <v>695</v>
      </c>
      <c r="J88" s="240">
        <v>20</v>
      </c>
      <c r="K88" s="252"/>
    </row>
    <row r="89" spans="2:11" s="1" customFormat="1" ht="15" customHeight="1">
      <c r="B89" s="261"/>
      <c r="C89" s="240" t="s">
        <v>716</v>
      </c>
      <c r="D89" s="240"/>
      <c r="E89" s="240"/>
      <c r="F89" s="260" t="s">
        <v>699</v>
      </c>
      <c r="G89" s="259"/>
      <c r="H89" s="240" t="s">
        <v>717</v>
      </c>
      <c r="I89" s="240" t="s">
        <v>695</v>
      </c>
      <c r="J89" s="240">
        <v>20</v>
      </c>
      <c r="K89" s="252"/>
    </row>
    <row r="90" spans="2:11" s="1" customFormat="1" ht="15" customHeight="1">
      <c r="B90" s="261"/>
      <c r="C90" s="240" t="s">
        <v>718</v>
      </c>
      <c r="D90" s="240"/>
      <c r="E90" s="240"/>
      <c r="F90" s="260" t="s">
        <v>699</v>
      </c>
      <c r="G90" s="259"/>
      <c r="H90" s="240" t="s">
        <v>719</v>
      </c>
      <c r="I90" s="240" t="s">
        <v>695</v>
      </c>
      <c r="J90" s="240">
        <v>50</v>
      </c>
      <c r="K90" s="252"/>
    </row>
    <row r="91" spans="2:11" s="1" customFormat="1" ht="15" customHeight="1">
      <c r="B91" s="261"/>
      <c r="C91" s="240" t="s">
        <v>720</v>
      </c>
      <c r="D91" s="240"/>
      <c r="E91" s="240"/>
      <c r="F91" s="260" t="s">
        <v>699</v>
      </c>
      <c r="G91" s="259"/>
      <c r="H91" s="240" t="s">
        <v>720</v>
      </c>
      <c r="I91" s="240" t="s">
        <v>695</v>
      </c>
      <c r="J91" s="240">
        <v>50</v>
      </c>
      <c r="K91" s="252"/>
    </row>
    <row r="92" spans="2:11" s="1" customFormat="1" ht="15" customHeight="1">
      <c r="B92" s="261"/>
      <c r="C92" s="240" t="s">
        <v>721</v>
      </c>
      <c r="D92" s="240"/>
      <c r="E92" s="240"/>
      <c r="F92" s="260" t="s">
        <v>699</v>
      </c>
      <c r="G92" s="259"/>
      <c r="H92" s="240" t="s">
        <v>722</v>
      </c>
      <c r="I92" s="240" t="s">
        <v>695</v>
      </c>
      <c r="J92" s="240">
        <v>255</v>
      </c>
      <c r="K92" s="252"/>
    </row>
    <row r="93" spans="2:11" s="1" customFormat="1" ht="15" customHeight="1">
      <c r="B93" s="261"/>
      <c r="C93" s="240" t="s">
        <v>723</v>
      </c>
      <c r="D93" s="240"/>
      <c r="E93" s="240"/>
      <c r="F93" s="260" t="s">
        <v>693</v>
      </c>
      <c r="G93" s="259"/>
      <c r="H93" s="240" t="s">
        <v>724</v>
      </c>
      <c r="I93" s="240" t="s">
        <v>725</v>
      </c>
      <c r="J93" s="240"/>
      <c r="K93" s="252"/>
    </row>
    <row r="94" spans="2:11" s="1" customFormat="1" ht="15" customHeight="1">
      <c r="B94" s="261"/>
      <c r="C94" s="240" t="s">
        <v>726</v>
      </c>
      <c r="D94" s="240"/>
      <c r="E94" s="240"/>
      <c r="F94" s="260" t="s">
        <v>693</v>
      </c>
      <c r="G94" s="259"/>
      <c r="H94" s="240" t="s">
        <v>727</v>
      </c>
      <c r="I94" s="240" t="s">
        <v>728</v>
      </c>
      <c r="J94" s="240"/>
      <c r="K94" s="252"/>
    </row>
    <row r="95" spans="2:11" s="1" customFormat="1" ht="15" customHeight="1">
      <c r="B95" s="261"/>
      <c r="C95" s="240" t="s">
        <v>729</v>
      </c>
      <c r="D95" s="240"/>
      <c r="E95" s="240"/>
      <c r="F95" s="260" t="s">
        <v>693</v>
      </c>
      <c r="G95" s="259"/>
      <c r="H95" s="240" t="s">
        <v>729</v>
      </c>
      <c r="I95" s="240" t="s">
        <v>728</v>
      </c>
      <c r="J95" s="240"/>
      <c r="K95" s="252"/>
    </row>
    <row r="96" spans="2:11" s="1" customFormat="1" ht="15" customHeight="1">
      <c r="B96" s="261"/>
      <c r="C96" s="240" t="s">
        <v>43</v>
      </c>
      <c r="D96" s="240"/>
      <c r="E96" s="240"/>
      <c r="F96" s="260" t="s">
        <v>693</v>
      </c>
      <c r="G96" s="259"/>
      <c r="H96" s="240" t="s">
        <v>730</v>
      </c>
      <c r="I96" s="240" t="s">
        <v>728</v>
      </c>
      <c r="J96" s="240"/>
      <c r="K96" s="252"/>
    </row>
    <row r="97" spans="2:11" s="1" customFormat="1" ht="15" customHeight="1">
      <c r="B97" s="261"/>
      <c r="C97" s="240" t="s">
        <v>53</v>
      </c>
      <c r="D97" s="240"/>
      <c r="E97" s="240"/>
      <c r="F97" s="260" t="s">
        <v>693</v>
      </c>
      <c r="G97" s="259"/>
      <c r="H97" s="240" t="s">
        <v>731</v>
      </c>
      <c r="I97" s="240" t="s">
        <v>728</v>
      </c>
      <c r="J97" s="240"/>
      <c r="K97" s="252"/>
    </row>
    <row r="98" spans="2:11" s="1" customFormat="1" ht="15" customHeight="1">
      <c r="B98" s="264"/>
      <c r="C98" s="265"/>
      <c r="D98" s="265"/>
      <c r="E98" s="265"/>
      <c r="F98" s="265"/>
      <c r="G98" s="265"/>
      <c r="H98" s="265"/>
      <c r="I98" s="265"/>
      <c r="J98" s="265"/>
      <c r="K98" s="266"/>
    </row>
    <row r="99" spans="2:11" s="1" customFormat="1" ht="18.7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7"/>
    </row>
    <row r="100" spans="2:11" s="1" customFormat="1" ht="18.75" customHeight="1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</row>
    <row r="101" spans="2:11" s="1" customFormat="1" ht="7.5" customHeight="1">
      <c r="B101" s="248"/>
      <c r="C101" s="249"/>
      <c r="D101" s="249"/>
      <c r="E101" s="249"/>
      <c r="F101" s="249"/>
      <c r="G101" s="249"/>
      <c r="H101" s="249"/>
      <c r="I101" s="249"/>
      <c r="J101" s="249"/>
      <c r="K101" s="250"/>
    </row>
    <row r="102" spans="2:11" s="1" customFormat="1" ht="45" customHeight="1">
      <c r="B102" s="251"/>
      <c r="C102" s="359" t="s">
        <v>732</v>
      </c>
      <c r="D102" s="359"/>
      <c r="E102" s="359"/>
      <c r="F102" s="359"/>
      <c r="G102" s="359"/>
      <c r="H102" s="359"/>
      <c r="I102" s="359"/>
      <c r="J102" s="359"/>
      <c r="K102" s="252"/>
    </row>
    <row r="103" spans="2:11" s="1" customFormat="1" ht="17.25" customHeight="1">
      <c r="B103" s="251"/>
      <c r="C103" s="253" t="s">
        <v>687</v>
      </c>
      <c r="D103" s="253"/>
      <c r="E103" s="253"/>
      <c r="F103" s="253" t="s">
        <v>688</v>
      </c>
      <c r="G103" s="254"/>
      <c r="H103" s="253" t="s">
        <v>59</v>
      </c>
      <c r="I103" s="253" t="s">
        <v>62</v>
      </c>
      <c r="J103" s="253" t="s">
        <v>689</v>
      </c>
      <c r="K103" s="252"/>
    </row>
    <row r="104" spans="2:11" s="1" customFormat="1" ht="17.25" customHeight="1">
      <c r="B104" s="251"/>
      <c r="C104" s="255" t="s">
        <v>690</v>
      </c>
      <c r="D104" s="255"/>
      <c r="E104" s="255"/>
      <c r="F104" s="256" t="s">
        <v>691</v>
      </c>
      <c r="G104" s="257"/>
      <c r="H104" s="255"/>
      <c r="I104" s="255"/>
      <c r="J104" s="255" t="s">
        <v>692</v>
      </c>
      <c r="K104" s="252"/>
    </row>
    <row r="105" spans="2:11" s="1" customFormat="1" ht="5.25" customHeight="1">
      <c r="B105" s="251"/>
      <c r="C105" s="253"/>
      <c r="D105" s="253"/>
      <c r="E105" s="253"/>
      <c r="F105" s="253"/>
      <c r="G105" s="269"/>
      <c r="H105" s="253"/>
      <c r="I105" s="253"/>
      <c r="J105" s="253"/>
      <c r="K105" s="252"/>
    </row>
    <row r="106" spans="2:11" s="1" customFormat="1" ht="15" customHeight="1">
      <c r="B106" s="251"/>
      <c r="C106" s="240" t="s">
        <v>58</v>
      </c>
      <c r="D106" s="258"/>
      <c r="E106" s="258"/>
      <c r="F106" s="260" t="s">
        <v>693</v>
      </c>
      <c r="G106" s="269"/>
      <c r="H106" s="240" t="s">
        <v>733</v>
      </c>
      <c r="I106" s="240" t="s">
        <v>695</v>
      </c>
      <c r="J106" s="240">
        <v>20</v>
      </c>
      <c r="K106" s="252"/>
    </row>
    <row r="107" spans="2:11" s="1" customFormat="1" ht="15" customHeight="1">
      <c r="B107" s="251"/>
      <c r="C107" s="240" t="s">
        <v>696</v>
      </c>
      <c r="D107" s="240"/>
      <c r="E107" s="240"/>
      <c r="F107" s="260" t="s">
        <v>693</v>
      </c>
      <c r="G107" s="240"/>
      <c r="H107" s="240" t="s">
        <v>733</v>
      </c>
      <c r="I107" s="240" t="s">
        <v>695</v>
      </c>
      <c r="J107" s="240">
        <v>120</v>
      </c>
      <c r="K107" s="252"/>
    </row>
    <row r="108" spans="2:11" s="1" customFormat="1" ht="15" customHeight="1">
      <c r="B108" s="261"/>
      <c r="C108" s="240" t="s">
        <v>698</v>
      </c>
      <c r="D108" s="240"/>
      <c r="E108" s="240"/>
      <c r="F108" s="260" t="s">
        <v>699</v>
      </c>
      <c r="G108" s="240"/>
      <c r="H108" s="240" t="s">
        <v>733</v>
      </c>
      <c r="I108" s="240" t="s">
        <v>695</v>
      </c>
      <c r="J108" s="240">
        <v>50</v>
      </c>
      <c r="K108" s="252"/>
    </row>
    <row r="109" spans="2:11" s="1" customFormat="1" ht="15" customHeight="1">
      <c r="B109" s="261"/>
      <c r="C109" s="240" t="s">
        <v>701</v>
      </c>
      <c r="D109" s="240"/>
      <c r="E109" s="240"/>
      <c r="F109" s="260" t="s">
        <v>693</v>
      </c>
      <c r="G109" s="240"/>
      <c r="H109" s="240" t="s">
        <v>733</v>
      </c>
      <c r="I109" s="240" t="s">
        <v>703</v>
      </c>
      <c r="J109" s="240"/>
      <c r="K109" s="252"/>
    </row>
    <row r="110" spans="2:11" s="1" customFormat="1" ht="15" customHeight="1">
      <c r="B110" s="261"/>
      <c r="C110" s="240" t="s">
        <v>712</v>
      </c>
      <c r="D110" s="240"/>
      <c r="E110" s="240"/>
      <c r="F110" s="260" t="s">
        <v>699</v>
      </c>
      <c r="G110" s="240"/>
      <c r="H110" s="240" t="s">
        <v>733</v>
      </c>
      <c r="I110" s="240" t="s">
        <v>695</v>
      </c>
      <c r="J110" s="240">
        <v>50</v>
      </c>
      <c r="K110" s="252"/>
    </row>
    <row r="111" spans="2:11" s="1" customFormat="1" ht="15" customHeight="1">
      <c r="B111" s="261"/>
      <c r="C111" s="240" t="s">
        <v>720</v>
      </c>
      <c r="D111" s="240"/>
      <c r="E111" s="240"/>
      <c r="F111" s="260" t="s">
        <v>699</v>
      </c>
      <c r="G111" s="240"/>
      <c r="H111" s="240" t="s">
        <v>733</v>
      </c>
      <c r="I111" s="240" t="s">
        <v>695</v>
      </c>
      <c r="J111" s="240">
        <v>50</v>
      </c>
      <c r="K111" s="252"/>
    </row>
    <row r="112" spans="2:11" s="1" customFormat="1" ht="15" customHeight="1">
      <c r="B112" s="261"/>
      <c r="C112" s="240" t="s">
        <v>718</v>
      </c>
      <c r="D112" s="240"/>
      <c r="E112" s="240"/>
      <c r="F112" s="260" t="s">
        <v>699</v>
      </c>
      <c r="G112" s="240"/>
      <c r="H112" s="240" t="s">
        <v>733</v>
      </c>
      <c r="I112" s="240" t="s">
        <v>695</v>
      </c>
      <c r="J112" s="240">
        <v>50</v>
      </c>
      <c r="K112" s="252"/>
    </row>
    <row r="113" spans="2:11" s="1" customFormat="1" ht="15" customHeight="1">
      <c r="B113" s="261"/>
      <c r="C113" s="240" t="s">
        <v>58</v>
      </c>
      <c r="D113" s="240"/>
      <c r="E113" s="240"/>
      <c r="F113" s="260" t="s">
        <v>693</v>
      </c>
      <c r="G113" s="240"/>
      <c r="H113" s="240" t="s">
        <v>734</v>
      </c>
      <c r="I113" s="240" t="s">
        <v>695</v>
      </c>
      <c r="J113" s="240">
        <v>20</v>
      </c>
      <c r="K113" s="252"/>
    </row>
    <row r="114" spans="2:11" s="1" customFormat="1" ht="15" customHeight="1">
      <c r="B114" s="261"/>
      <c r="C114" s="240" t="s">
        <v>735</v>
      </c>
      <c r="D114" s="240"/>
      <c r="E114" s="240"/>
      <c r="F114" s="260" t="s">
        <v>693</v>
      </c>
      <c r="G114" s="240"/>
      <c r="H114" s="240" t="s">
        <v>736</v>
      </c>
      <c r="I114" s="240" t="s">
        <v>695</v>
      </c>
      <c r="J114" s="240">
        <v>120</v>
      </c>
      <c r="K114" s="252"/>
    </row>
    <row r="115" spans="2:11" s="1" customFormat="1" ht="15" customHeight="1">
      <c r="B115" s="261"/>
      <c r="C115" s="240" t="s">
        <v>43</v>
      </c>
      <c r="D115" s="240"/>
      <c r="E115" s="240"/>
      <c r="F115" s="260" t="s">
        <v>693</v>
      </c>
      <c r="G115" s="240"/>
      <c r="H115" s="240" t="s">
        <v>737</v>
      </c>
      <c r="I115" s="240" t="s">
        <v>728</v>
      </c>
      <c r="J115" s="240"/>
      <c r="K115" s="252"/>
    </row>
    <row r="116" spans="2:11" s="1" customFormat="1" ht="15" customHeight="1">
      <c r="B116" s="261"/>
      <c r="C116" s="240" t="s">
        <v>53</v>
      </c>
      <c r="D116" s="240"/>
      <c r="E116" s="240"/>
      <c r="F116" s="260" t="s">
        <v>693</v>
      </c>
      <c r="G116" s="240"/>
      <c r="H116" s="240" t="s">
        <v>738</v>
      </c>
      <c r="I116" s="240" t="s">
        <v>728</v>
      </c>
      <c r="J116" s="240"/>
      <c r="K116" s="252"/>
    </row>
    <row r="117" spans="2:11" s="1" customFormat="1" ht="15" customHeight="1">
      <c r="B117" s="261"/>
      <c r="C117" s="240" t="s">
        <v>62</v>
      </c>
      <c r="D117" s="240"/>
      <c r="E117" s="240"/>
      <c r="F117" s="260" t="s">
        <v>693</v>
      </c>
      <c r="G117" s="240"/>
      <c r="H117" s="240" t="s">
        <v>739</v>
      </c>
      <c r="I117" s="240" t="s">
        <v>740</v>
      </c>
      <c r="J117" s="240"/>
      <c r="K117" s="252"/>
    </row>
    <row r="118" spans="2:11" s="1" customFormat="1" ht="15" customHeight="1">
      <c r="B118" s="264"/>
      <c r="C118" s="270"/>
      <c r="D118" s="270"/>
      <c r="E118" s="270"/>
      <c r="F118" s="270"/>
      <c r="G118" s="270"/>
      <c r="H118" s="270"/>
      <c r="I118" s="270"/>
      <c r="J118" s="270"/>
      <c r="K118" s="266"/>
    </row>
    <row r="119" spans="2:11" s="1" customFormat="1" ht="18.75" customHeight="1">
      <c r="B119" s="271"/>
      <c r="C119" s="237"/>
      <c r="D119" s="237"/>
      <c r="E119" s="237"/>
      <c r="F119" s="272"/>
      <c r="G119" s="237"/>
      <c r="H119" s="237"/>
      <c r="I119" s="237"/>
      <c r="J119" s="237"/>
      <c r="K119" s="271"/>
    </row>
    <row r="120" spans="2:11" s="1" customFormat="1" ht="18.75" customHeight="1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2:11" s="1" customFormat="1" ht="7.5" customHeight="1">
      <c r="B121" s="273"/>
      <c r="C121" s="274"/>
      <c r="D121" s="274"/>
      <c r="E121" s="274"/>
      <c r="F121" s="274"/>
      <c r="G121" s="274"/>
      <c r="H121" s="274"/>
      <c r="I121" s="274"/>
      <c r="J121" s="274"/>
      <c r="K121" s="275"/>
    </row>
    <row r="122" spans="2:11" s="1" customFormat="1" ht="45" customHeight="1">
      <c r="B122" s="276"/>
      <c r="C122" s="357" t="s">
        <v>741</v>
      </c>
      <c r="D122" s="357"/>
      <c r="E122" s="357"/>
      <c r="F122" s="357"/>
      <c r="G122" s="357"/>
      <c r="H122" s="357"/>
      <c r="I122" s="357"/>
      <c r="J122" s="357"/>
      <c r="K122" s="277"/>
    </row>
    <row r="123" spans="2:11" s="1" customFormat="1" ht="17.25" customHeight="1">
      <c r="B123" s="278"/>
      <c r="C123" s="253" t="s">
        <v>687</v>
      </c>
      <c r="D123" s="253"/>
      <c r="E123" s="253"/>
      <c r="F123" s="253" t="s">
        <v>688</v>
      </c>
      <c r="G123" s="254"/>
      <c r="H123" s="253" t="s">
        <v>59</v>
      </c>
      <c r="I123" s="253" t="s">
        <v>62</v>
      </c>
      <c r="J123" s="253" t="s">
        <v>689</v>
      </c>
      <c r="K123" s="279"/>
    </row>
    <row r="124" spans="2:11" s="1" customFormat="1" ht="17.25" customHeight="1">
      <c r="B124" s="278"/>
      <c r="C124" s="255" t="s">
        <v>690</v>
      </c>
      <c r="D124" s="255"/>
      <c r="E124" s="255"/>
      <c r="F124" s="256" t="s">
        <v>691</v>
      </c>
      <c r="G124" s="257"/>
      <c r="H124" s="255"/>
      <c r="I124" s="255"/>
      <c r="J124" s="255" t="s">
        <v>692</v>
      </c>
      <c r="K124" s="279"/>
    </row>
    <row r="125" spans="2:11" s="1" customFormat="1" ht="5.25" customHeight="1">
      <c r="B125" s="280"/>
      <c r="C125" s="258"/>
      <c r="D125" s="258"/>
      <c r="E125" s="258"/>
      <c r="F125" s="258"/>
      <c r="G125" s="240"/>
      <c r="H125" s="258"/>
      <c r="I125" s="258"/>
      <c r="J125" s="258"/>
      <c r="K125" s="281"/>
    </row>
    <row r="126" spans="2:11" s="1" customFormat="1" ht="15" customHeight="1">
      <c r="B126" s="280"/>
      <c r="C126" s="240" t="s">
        <v>696</v>
      </c>
      <c r="D126" s="258"/>
      <c r="E126" s="258"/>
      <c r="F126" s="260" t="s">
        <v>693</v>
      </c>
      <c r="G126" s="240"/>
      <c r="H126" s="240" t="s">
        <v>733</v>
      </c>
      <c r="I126" s="240" t="s">
        <v>695</v>
      </c>
      <c r="J126" s="240">
        <v>120</v>
      </c>
      <c r="K126" s="282"/>
    </row>
    <row r="127" spans="2:11" s="1" customFormat="1" ht="15" customHeight="1">
      <c r="B127" s="280"/>
      <c r="C127" s="240" t="s">
        <v>742</v>
      </c>
      <c r="D127" s="240"/>
      <c r="E127" s="240"/>
      <c r="F127" s="260" t="s">
        <v>693</v>
      </c>
      <c r="G127" s="240"/>
      <c r="H127" s="240" t="s">
        <v>743</v>
      </c>
      <c r="I127" s="240" t="s">
        <v>695</v>
      </c>
      <c r="J127" s="240" t="s">
        <v>744</v>
      </c>
      <c r="K127" s="282"/>
    </row>
    <row r="128" spans="2:11" s="1" customFormat="1" ht="15" customHeight="1">
      <c r="B128" s="280"/>
      <c r="C128" s="240" t="s">
        <v>641</v>
      </c>
      <c r="D128" s="240"/>
      <c r="E128" s="240"/>
      <c r="F128" s="260" t="s">
        <v>693</v>
      </c>
      <c r="G128" s="240"/>
      <c r="H128" s="240" t="s">
        <v>745</v>
      </c>
      <c r="I128" s="240" t="s">
        <v>695</v>
      </c>
      <c r="J128" s="240" t="s">
        <v>744</v>
      </c>
      <c r="K128" s="282"/>
    </row>
    <row r="129" spans="2:11" s="1" customFormat="1" ht="15" customHeight="1">
      <c r="B129" s="280"/>
      <c r="C129" s="240" t="s">
        <v>704</v>
      </c>
      <c r="D129" s="240"/>
      <c r="E129" s="240"/>
      <c r="F129" s="260" t="s">
        <v>699</v>
      </c>
      <c r="G129" s="240"/>
      <c r="H129" s="240" t="s">
        <v>705</v>
      </c>
      <c r="I129" s="240" t="s">
        <v>695</v>
      </c>
      <c r="J129" s="240">
        <v>15</v>
      </c>
      <c r="K129" s="282"/>
    </row>
    <row r="130" spans="2:11" s="1" customFormat="1" ht="15" customHeight="1">
      <c r="B130" s="280"/>
      <c r="C130" s="262" t="s">
        <v>706</v>
      </c>
      <c r="D130" s="262"/>
      <c r="E130" s="262"/>
      <c r="F130" s="263" t="s">
        <v>699</v>
      </c>
      <c r="G130" s="262"/>
      <c r="H130" s="262" t="s">
        <v>707</v>
      </c>
      <c r="I130" s="262" t="s">
        <v>695</v>
      </c>
      <c r="J130" s="262">
        <v>15</v>
      </c>
      <c r="K130" s="282"/>
    </row>
    <row r="131" spans="2:11" s="1" customFormat="1" ht="15" customHeight="1">
      <c r="B131" s="280"/>
      <c r="C131" s="262" t="s">
        <v>708</v>
      </c>
      <c r="D131" s="262"/>
      <c r="E131" s="262"/>
      <c r="F131" s="263" t="s">
        <v>699</v>
      </c>
      <c r="G131" s="262"/>
      <c r="H131" s="262" t="s">
        <v>709</v>
      </c>
      <c r="I131" s="262" t="s">
        <v>695</v>
      </c>
      <c r="J131" s="262">
        <v>20</v>
      </c>
      <c r="K131" s="282"/>
    </row>
    <row r="132" spans="2:11" s="1" customFormat="1" ht="15" customHeight="1">
      <c r="B132" s="280"/>
      <c r="C132" s="262" t="s">
        <v>710</v>
      </c>
      <c r="D132" s="262"/>
      <c r="E132" s="262"/>
      <c r="F132" s="263" t="s">
        <v>699</v>
      </c>
      <c r="G132" s="262"/>
      <c r="H132" s="262" t="s">
        <v>711</v>
      </c>
      <c r="I132" s="262" t="s">
        <v>695</v>
      </c>
      <c r="J132" s="262">
        <v>20</v>
      </c>
      <c r="K132" s="282"/>
    </row>
    <row r="133" spans="2:11" s="1" customFormat="1" ht="15" customHeight="1">
      <c r="B133" s="280"/>
      <c r="C133" s="240" t="s">
        <v>698</v>
      </c>
      <c r="D133" s="240"/>
      <c r="E133" s="240"/>
      <c r="F133" s="260" t="s">
        <v>699</v>
      </c>
      <c r="G133" s="240"/>
      <c r="H133" s="240" t="s">
        <v>733</v>
      </c>
      <c r="I133" s="240" t="s">
        <v>695</v>
      </c>
      <c r="J133" s="240">
        <v>50</v>
      </c>
      <c r="K133" s="282"/>
    </row>
    <row r="134" spans="2:11" s="1" customFormat="1" ht="15" customHeight="1">
      <c r="B134" s="280"/>
      <c r="C134" s="240" t="s">
        <v>712</v>
      </c>
      <c r="D134" s="240"/>
      <c r="E134" s="240"/>
      <c r="F134" s="260" t="s">
        <v>699</v>
      </c>
      <c r="G134" s="240"/>
      <c r="H134" s="240" t="s">
        <v>733</v>
      </c>
      <c r="I134" s="240" t="s">
        <v>695</v>
      </c>
      <c r="J134" s="240">
        <v>50</v>
      </c>
      <c r="K134" s="282"/>
    </row>
    <row r="135" spans="2:11" s="1" customFormat="1" ht="15" customHeight="1">
      <c r="B135" s="280"/>
      <c r="C135" s="240" t="s">
        <v>718</v>
      </c>
      <c r="D135" s="240"/>
      <c r="E135" s="240"/>
      <c r="F135" s="260" t="s">
        <v>699</v>
      </c>
      <c r="G135" s="240"/>
      <c r="H135" s="240" t="s">
        <v>733</v>
      </c>
      <c r="I135" s="240" t="s">
        <v>695</v>
      </c>
      <c r="J135" s="240">
        <v>50</v>
      </c>
      <c r="K135" s="282"/>
    </row>
    <row r="136" spans="2:11" s="1" customFormat="1" ht="15" customHeight="1">
      <c r="B136" s="280"/>
      <c r="C136" s="240" t="s">
        <v>720</v>
      </c>
      <c r="D136" s="240"/>
      <c r="E136" s="240"/>
      <c r="F136" s="260" t="s">
        <v>699</v>
      </c>
      <c r="G136" s="240"/>
      <c r="H136" s="240" t="s">
        <v>733</v>
      </c>
      <c r="I136" s="240" t="s">
        <v>695</v>
      </c>
      <c r="J136" s="240">
        <v>50</v>
      </c>
      <c r="K136" s="282"/>
    </row>
    <row r="137" spans="2:11" s="1" customFormat="1" ht="15" customHeight="1">
      <c r="B137" s="280"/>
      <c r="C137" s="240" t="s">
        <v>721</v>
      </c>
      <c r="D137" s="240"/>
      <c r="E137" s="240"/>
      <c r="F137" s="260" t="s">
        <v>699</v>
      </c>
      <c r="G137" s="240"/>
      <c r="H137" s="240" t="s">
        <v>746</v>
      </c>
      <c r="I137" s="240" t="s">
        <v>695</v>
      </c>
      <c r="J137" s="240">
        <v>255</v>
      </c>
      <c r="K137" s="282"/>
    </row>
    <row r="138" spans="2:11" s="1" customFormat="1" ht="15" customHeight="1">
      <c r="B138" s="280"/>
      <c r="C138" s="240" t="s">
        <v>723</v>
      </c>
      <c r="D138" s="240"/>
      <c r="E138" s="240"/>
      <c r="F138" s="260" t="s">
        <v>693</v>
      </c>
      <c r="G138" s="240"/>
      <c r="H138" s="240" t="s">
        <v>747</v>
      </c>
      <c r="I138" s="240" t="s">
        <v>725</v>
      </c>
      <c r="J138" s="240"/>
      <c r="K138" s="282"/>
    </row>
    <row r="139" spans="2:11" s="1" customFormat="1" ht="15" customHeight="1">
      <c r="B139" s="280"/>
      <c r="C139" s="240" t="s">
        <v>726</v>
      </c>
      <c r="D139" s="240"/>
      <c r="E139" s="240"/>
      <c r="F139" s="260" t="s">
        <v>693</v>
      </c>
      <c r="G139" s="240"/>
      <c r="H139" s="240" t="s">
        <v>748</v>
      </c>
      <c r="I139" s="240" t="s">
        <v>728</v>
      </c>
      <c r="J139" s="240"/>
      <c r="K139" s="282"/>
    </row>
    <row r="140" spans="2:11" s="1" customFormat="1" ht="15" customHeight="1">
      <c r="B140" s="280"/>
      <c r="C140" s="240" t="s">
        <v>729</v>
      </c>
      <c r="D140" s="240"/>
      <c r="E140" s="240"/>
      <c r="F140" s="260" t="s">
        <v>693</v>
      </c>
      <c r="G140" s="240"/>
      <c r="H140" s="240" t="s">
        <v>729</v>
      </c>
      <c r="I140" s="240" t="s">
        <v>728</v>
      </c>
      <c r="J140" s="240"/>
      <c r="K140" s="282"/>
    </row>
    <row r="141" spans="2:11" s="1" customFormat="1" ht="15" customHeight="1">
      <c r="B141" s="280"/>
      <c r="C141" s="240" t="s">
        <v>43</v>
      </c>
      <c r="D141" s="240"/>
      <c r="E141" s="240"/>
      <c r="F141" s="260" t="s">
        <v>693</v>
      </c>
      <c r="G141" s="240"/>
      <c r="H141" s="240" t="s">
        <v>749</v>
      </c>
      <c r="I141" s="240" t="s">
        <v>728</v>
      </c>
      <c r="J141" s="240"/>
      <c r="K141" s="282"/>
    </row>
    <row r="142" spans="2:11" s="1" customFormat="1" ht="15" customHeight="1">
      <c r="B142" s="280"/>
      <c r="C142" s="240" t="s">
        <v>750</v>
      </c>
      <c r="D142" s="240"/>
      <c r="E142" s="240"/>
      <c r="F142" s="260" t="s">
        <v>693</v>
      </c>
      <c r="G142" s="240"/>
      <c r="H142" s="240" t="s">
        <v>751</v>
      </c>
      <c r="I142" s="240" t="s">
        <v>728</v>
      </c>
      <c r="J142" s="240"/>
      <c r="K142" s="282"/>
    </row>
    <row r="143" spans="2:11" s="1" customFormat="1" ht="15" customHeight="1">
      <c r="B143" s="283"/>
      <c r="C143" s="284"/>
      <c r="D143" s="284"/>
      <c r="E143" s="284"/>
      <c r="F143" s="284"/>
      <c r="G143" s="284"/>
      <c r="H143" s="284"/>
      <c r="I143" s="284"/>
      <c r="J143" s="284"/>
      <c r="K143" s="285"/>
    </row>
    <row r="144" spans="2:11" s="1" customFormat="1" ht="18.75" customHeight="1">
      <c r="B144" s="237"/>
      <c r="C144" s="237"/>
      <c r="D144" s="237"/>
      <c r="E144" s="237"/>
      <c r="F144" s="272"/>
      <c r="G144" s="237"/>
      <c r="H144" s="237"/>
      <c r="I144" s="237"/>
      <c r="J144" s="237"/>
      <c r="K144" s="237"/>
    </row>
    <row r="145" spans="2:11" s="1" customFormat="1" ht="18.75" customHeight="1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</row>
    <row r="146" spans="2:11" s="1" customFormat="1" ht="7.5" customHeight="1">
      <c r="B146" s="248"/>
      <c r="C146" s="249"/>
      <c r="D146" s="249"/>
      <c r="E146" s="249"/>
      <c r="F146" s="249"/>
      <c r="G146" s="249"/>
      <c r="H146" s="249"/>
      <c r="I146" s="249"/>
      <c r="J146" s="249"/>
      <c r="K146" s="250"/>
    </row>
    <row r="147" spans="2:11" s="1" customFormat="1" ht="45" customHeight="1">
      <c r="B147" s="251"/>
      <c r="C147" s="359" t="s">
        <v>752</v>
      </c>
      <c r="D147" s="359"/>
      <c r="E147" s="359"/>
      <c r="F147" s="359"/>
      <c r="G147" s="359"/>
      <c r="H147" s="359"/>
      <c r="I147" s="359"/>
      <c r="J147" s="359"/>
      <c r="K147" s="252"/>
    </row>
    <row r="148" spans="2:11" s="1" customFormat="1" ht="17.25" customHeight="1">
      <c r="B148" s="251"/>
      <c r="C148" s="253" t="s">
        <v>687</v>
      </c>
      <c r="D148" s="253"/>
      <c r="E148" s="253"/>
      <c r="F148" s="253" t="s">
        <v>688</v>
      </c>
      <c r="G148" s="254"/>
      <c r="H148" s="253" t="s">
        <v>59</v>
      </c>
      <c r="I148" s="253" t="s">
        <v>62</v>
      </c>
      <c r="J148" s="253" t="s">
        <v>689</v>
      </c>
      <c r="K148" s="252"/>
    </row>
    <row r="149" spans="2:11" s="1" customFormat="1" ht="17.25" customHeight="1">
      <c r="B149" s="251"/>
      <c r="C149" s="255" t="s">
        <v>690</v>
      </c>
      <c r="D149" s="255"/>
      <c r="E149" s="255"/>
      <c r="F149" s="256" t="s">
        <v>691</v>
      </c>
      <c r="G149" s="257"/>
      <c r="H149" s="255"/>
      <c r="I149" s="255"/>
      <c r="J149" s="255" t="s">
        <v>692</v>
      </c>
      <c r="K149" s="252"/>
    </row>
    <row r="150" spans="2:11" s="1" customFormat="1" ht="5.25" customHeight="1">
      <c r="B150" s="261"/>
      <c r="C150" s="258"/>
      <c r="D150" s="258"/>
      <c r="E150" s="258"/>
      <c r="F150" s="258"/>
      <c r="G150" s="259"/>
      <c r="H150" s="258"/>
      <c r="I150" s="258"/>
      <c r="J150" s="258"/>
      <c r="K150" s="282"/>
    </row>
    <row r="151" spans="2:11" s="1" customFormat="1" ht="15" customHeight="1">
      <c r="B151" s="261"/>
      <c r="C151" s="286" t="s">
        <v>696</v>
      </c>
      <c r="D151" s="240"/>
      <c r="E151" s="240"/>
      <c r="F151" s="287" t="s">
        <v>693</v>
      </c>
      <c r="G151" s="240"/>
      <c r="H151" s="286" t="s">
        <v>733</v>
      </c>
      <c r="I151" s="286" t="s">
        <v>695</v>
      </c>
      <c r="J151" s="286">
        <v>120</v>
      </c>
      <c r="K151" s="282"/>
    </row>
    <row r="152" spans="2:11" s="1" customFormat="1" ht="15" customHeight="1">
      <c r="B152" s="261"/>
      <c r="C152" s="286" t="s">
        <v>742</v>
      </c>
      <c r="D152" s="240"/>
      <c r="E152" s="240"/>
      <c r="F152" s="287" t="s">
        <v>693</v>
      </c>
      <c r="G152" s="240"/>
      <c r="H152" s="286" t="s">
        <v>753</v>
      </c>
      <c r="I152" s="286" t="s">
        <v>695</v>
      </c>
      <c r="J152" s="286" t="s">
        <v>744</v>
      </c>
      <c r="K152" s="282"/>
    </row>
    <row r="153" spans="2:11" s="1" customFormat="1" ht="15" customHeight="1">
      <c r="B153" s="261"/>
      <c r="C153" s="286" t="s">
        <v>641</v>
      </c>
      <c r="D153" s="240"/>
      <c r="E153" s="240"/>
      <c r="F153" s="287" t="s">
        <v>693</v>
      </c>
      <c r="G153" s="240"/>
      <c r="H153" s="286" t="s">
        <v>754</v>
      </c>
      <c r="I153" s="286" t="s">
        <v>695</v>
      </c>
      <c r="J153" s="286" t="s">
        <v>744</v>
      </c>
      <c r="K153" s="282"/>
    </row>
    <row r="154" spans="2:11" s="1" customFormat="1" ht="15" customHeight="1">
      <c r="B154" s="261"/>
      <c r="C154" s="286" t="s">
        <v>698</v>
      </c>
      <c r="D154" s="240"/>
      <c r="E154" s="240"/>
      <c r="F154" s="287" t="s">
        <v>699</v>
      </c>
      <c r="G154" s="240"/>
      <c r="H154" s="286" t="s">
        <v>733</v>
      </c>
      <c r="I154" s="286" t="s">
        <v>695</v>
      </c>
      <c r="J154" s="286">
        <v>50</v>
      </c>
      <c r="K154" s="282"/>
    </row>
    <row r="155" spans="2:11" s="1" customFormat="1" ht="15" customHeight="1">
      <c r="B155" s="261"/>
      <c r="C155" s="286" t="s">
        <v>701</v>
      </c>
      <c r="D155" s="240"/>
      <c r="E155" s="240"/>
      <c r="F155" s="287" t="s">
        <v>693</v>
      </c>
      <c r="G155" s="240"/>
      <c r="H155" s="286" t="s">
        <v>733</v>
      </c>
      <c r="I155" s="286" t="s">
        <v>703</v>
      </c>
      <c r="J155" s="286"/>
      <c r="K155" s="282"/>
    </row>
    <row r="156" spans="2:11" s="1" customFormat="1" ht="15" customHeight="1">
      <c r="B156" s="261"/>
      <c r="C156" s="286" t="s">
        <v>712</v>
      </c>
      <c r="D156" s="240"/>
      <c r="E156" s="240"/>
      <c r="F156" s="287" t="s">
        <v>699</v>
      </c>
      <c r="G156" s="240"/>
      <c r="H156" s="286" t="s">
        <v>733</v>
      </c>
      <c r="I156" s="286" t="s">
        <v>695</v>
      </c>
      <c r="J156" s="286">
        <v>50</v>
      </c>
      <c r="K156" s="282"/>
    </row>
    <row r="157" spans="2:11" s="1" customFormat="1" ht="15" customHeight="1">
      <c r="B157" s="261"/>
      <c r="C157" s="286" t="s">
        <v>720</v>
      </c>
      <c r="D157" s="240"/>
      <c r="E157" s="240"/>
      <c r="F157" s="287" t="s">
        <v>699</v>
      </c>
      <c r="G157" s="240"/>
      <c r="H157" s="286" t="s">
        <v>733</v>
      </c>
      <c r="I157" s="286" t="s">
        <v>695</v>
      </c>
      <c r="J157" s="286">
        <v>50</v>
      </c>
      <c r="K157" s="282"/>
    </row>
    <row r="158" spans="2:11" s="1" customFormat="1" ht="15" customHeight="1">
      <c r="B158" s="261"/>
      <c r="C158" s="286" t="s">
        <v>718</v>
      </c>
      <c r="D158" s="240"/>
      <c r="E158" s="240"/>
      <c r="F158" s="287" t="s">
        <v>699</v>
      </c>
      <c r="G158" s="240"/>
      <c r="H158" s="286" t="s">
        <v>733</v>
      </c>
      <c r="I158" s="286" t="s">
        <v>695</v>
      </c>
      <c r="J158" s="286">
        <v>50</v>
      </c>
      <c r="K158" s="282"/>
    </row>
    <row r="159" spans="2:11" s="1" customFormat="1" ht="15" customHeight="1">
      <c r="B159" s="261"/>
      <c r="C159" s="286" t="s">
        <v>91</v>
      </c>
      <c r="D159" s="240"/>
      <c r="E159" s="240"/>
      <c r="F159" s="287" t="s">
        <v>693</v>
      </c>
      <c r="G159" s="240"/>
      <c r="H159" s="286" t="s">
        <v>755</v>
      </c>
      <c r="I159" s="286" t="s">
        <v>695</v>
      </c>
      <c r="J159" s="286" t="s">
        <v>756</v>
      </c>
      <c r="K159" s="282"/>
    </row>
    <row r="160" spans="2:11" s="1" customFormat="1" ht="15" customHeight="1">
      <c r="B160" s="261"/>
      <c r="C160" s="286" t="s">
        <v>757</v>
      </c>
      <c r="D160" s="240"/>
      <c r="E160" s="240"/>
      <c r="F160" s="287" t="s">
        <v>693</v>
      </c>
      <c r="G160" s="240"/>
      <c r="H160" s="286" t="s">
        <v>758</v>
      </c>
      <c r="I160" s="286" t="s">
        <v>728</v>
      </c>
      <c r="J160" s="286"/>
      <c r="K160" s="282"/>
    </row>
    <row r="161" spans="2:11" s="1" customFormat="1" ht="15" customHeight="1">
      <c r="B161" s="288"/>
      <c r="C161" s="270"/>
      <c r="D161" s="270"/>
      <c r="E161" s="270"/>
      <c r="F161" s="270"/>
      <c r="G161" s="270"/>
      <c r="H161" s="270"/>
      <c r="I161" s="270"/>
      <c r="J161" s="270"/>
      <c r="K161" s="289"/>
    </row>
    <row r="162" spans="2:11" s="1" customFormat="1" ht="18.75" customHeight="1">
      <c r="B162" s="237"/>
      <c r="C162" s="240"/>
      <c r="D162" s="240"/>
      <c r="E162" s="240"/>
      <c r="F162" s="260"/>
      <c r="G162" s="240"/>
      <c r="H162" s="240"/>
      <c r="I162" s="240"/>
      <c r="J162" s="240"/>
      <c r="K162" s="237"/>
    </row>
    <row r="163" spans="2:11" s="1" customFormat="1" ht="18.75" customHeight="1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</row>
    <row r="164" spans="2:11" s="1" customFormat="1" ht="7.5" customHeight="1">
      <c r="B164" s="229"/>
      <c r="C164" s="230"/>
      <c r="D164" s="230"/>
      <c r="E164" s="230"/>
      <c r="F164" s="230"/>
      <c r="G164" s="230"/>
      <c r="H164" s="230"/>
      <c r="I164" s="230"/>
      <c r="J164" s="230"/>
      <c r="K164" s="231"/>
    </row>
    <row r="165" spans="2:11" s="1" customFormat="1" ht="45" customHeight="1">
      <c r="B165" s="232"/>
      <c r="C165" s="357" t="s">
        <v>759</v>
      </c>
      <c r="D165" s="357"/>
      <c r="E165" s="357"/>
      <c r="F165" s="357"/>
      <c r="G165" s="357"/>
      <c r="H165" s="357"/>
      <c r="I165" s="357"/>
      <c r="J165" s="357"/>
      <c r="K165" s="233"/>
    </row>
    <row r="166" spans="2:11" s="1" customFormat="1" ht="17.25" customHeight="1">
      <c r="B166" s="232"/>
      <c r="C166" s="253" t="s">
        <v>687</v>
      </c>
      <c r="D166" s="253"/>
      <c r="E166" s="253"/>
      <c r="F166" s="253" t="s">
        <v>688</v>
      </c>
      <c r="G166" s="290"/>
      <c r="H166" s="291" t="s">
        <v>59</v>
      </c>
      <c r="I166" s="291" t="s">
        <v>62</v>
      </c>
      <c r="J166" s="253" t="s">
        <v>689</v>
      </c>
      <c r="K166" s="233"/>
    </row>
    <row r="167" spans="2:11" s="1" customFormat="1" ht="17.25" customHeight="1">
      <c r="B167" s="234"/>
      <c r="C167" s="255" t="s">
        <v>690</v>
      </c>
      <c r="D167" s="255"/>
      <c r="E167" s="255"/>
      <c r="F167" s="256" t="s">
        <v>691</v>
      </c>
      <c r="G167" s="292"/>
      <c r="H167" s="293"/>
      <c r="I167" s="293"/>
      <c r="J167" s="255" t="s">
        <v>692</v>
      </c>
      <c r="K167" s="235"/>
    </row>
    <row r="168" spans="2:11" s="1" customFormat="1" ht="5.25" customHeight="1">
      <c r="B168" s="261"/>
      <c r="C168" s="258"/>
      <c r="D168" s="258"/>
      <c r="E168" s="258"/>
      <c r="F168" s="258"/>
      <c r="G168" s="259"/>
      <c r="H168" s="258"/>
      <c r="I168" s="258"/>
      <c r="J168" s="258"/>
      <c r="K168" s="282"/>
    </row>
    <row r="169" spans="2:11" s="1" customFormat="1" ht="15" customHeight="1">
      <c r="B169" s="261"/>
      <c r="C169" s="240" t="s">
        <v>696</v>
      </c>
      <c r="D169" s="240"/>
      <c r="E169" s="240"/>
      <c r="F169" s="260" t="s">
        <v>693</v>
      </c>
      <c r="G169" s="240"/>
      <c r="H169" s="240" t="s">
        <v>733</v>
      </c>
      <c r="I169" s="240" t="s">
        <v>695</v>
      </c>
      <c r="J169" s="240">
        <v>120</v>
      </c>
      <c r="K169" s="282"/>
    </row>
    <row r="170" spans="2:11" s="1" customFormat="1" ht="15" customHeight="1">
      <c r="B170" s="261"/>
      <c r="C170" s="240" t="s">
        <v>742</v>
      </c>
      <c r="D170" s="240"/>
      <c r="E170" s="240"/>
      <c r="F170" s="260" t="s">
        <v>693</v>
      </c>
      <c r="G170" s="240"/>
      <c r="H170" s="240" t="s">
        <v>743</v>
      </c>
      <c r="I170" s="240" t="s">
        <v>695</v>
      </c>
      <c r="J170" s="240" t="s">
        <v>744</v>
      </c>
      <c r="K170" s="282"/>
    </row>
    <row r="171" spans="2:11" s="1" customFormat="1" ht="15" customHeight="1">
      <c r="B171" s="261"/>
      <c r="C171" s="240" t="s">
        <v>641</v>
      </c>
      <c r="D171" s="240"/>
      <c r="E171" s="240"/>
      <c r="F171" s="260" t="s">
        <v>693</v>
      </c>
      <c r="G171" s="240"/>
      <c r="H171" s="240" t="s">
        <v>760</v>
      </c>
      <c r="I171" s="240" t="s">
        <v>695</v>
      </c>
      <c r="J171" s="240" t="s">
        <v>744</v>
      </c>
      <c r="K171" s="282"/>
    </row>
    <row r="172" spans="2:11" s="1" customFormat="1" ht="15" customHeight="1">
      <c r="B172" s="261"/>
      <c r="C172" s="240" t="s">
        <v>698</v>
      </c>
      <c r="D172" s="240"/>
      <c r="E172" s="240"/>
      <c r="F172" s="260" t="s">
        <v>699</v>
      </c>
      <c r="G172" s="240"/>
      <c r="H172" s="240" t="s">
        <v>760</v>
      </c>
      <c r="I172" s="240" t="s">
        <v>695</v>
      </c>
      <c r="J172" s="240">
        <v>50</v>
      </c>
      <c r="K172" s="282"/>
    </row>
    <row r="173" spans="2:11" s="1" customFormat="1" ht="15" customHeight="1">
      <c r="B173" s="261"/>
      <c r="C173" s="240" t="s">
        <v>701</v>
      </c>
      <c r="D173" s="240"/>
      <c r="E173" s="240"/>
      <c r="F173" s="260" t="s">
        <v>693</v>
      </c>
      <c r="G173" s="240"/>
      <c r="H173" s="240" t="s">
        <v>760</v>
      </c>
      <c r="I173" s="240" t="s">
        <v>703</v>
      </c>
      <c r="J173" s="240"/>
      <c r="K173" s="282"/>
    </row>
    <row r="174" spans="2:11" s="1" customFormat="1" ht="15" customHeight="1">
      <c r="B174" s="261"/>
      <c r="C174" s="240" t="s">
        <v>712</v>
      </c>
      <c r="D174" s="240"/>
      <c r="E174" s="240"/>
      <c r="F174" s="260" t="s">
        <v>699</v>
      </c>
      <c r="G174" s="240"/>
      <c r="H174" s="240" t="s">
        <v>760</v>
      </c>
      <c r="I174" s="240" t="s">
        <v>695</v>
      </c>
      <c r="J174" s="240">
        <v>50</v>
      </c>
      <c r="K174" s="282"/>
    </row>
    <row r="175" spans="2:11" s="1" customFormat="1" ht="15" customHeight="1">
      <c r="B175" s="261"/>
      <c r="C175" s="240" t="s">
        <v>720</v>
      </c>
      <c r="D175" s="240"/>
      <c r="E175" s="240"/>
      <c r="F175" s="260" t="s">
        <v>699</v>
      </c>
      <c r="G175" s="240"/>
      <c r="H175" s="240" t="s">
        <v>760</v>
      </c>
      <c r="I175" s="240" t="s">
        <v>695</v>
      </c>
      <c r="J175" s="240">
        <v>50</v>
      </c>
      <c r="K175" s="282"/>
    </row>
    <row r="176" spans="2:11" s="1" customFormat="1" ht="15" customHeight="1">
      <c r="B176" s="261"/>
      <c r="C176" s="240" t="s">
        <v>718</v>
      </c>
      <c r="D176" s="240"/>
      <c r="E176" s="240"/>
      <c r="F176" s="260" t="s">
        <v>699</v>
      </c>
      <c r="G176" s="240"/>
      <c r="H176" s="240" t="s">
        <v>760</v>
      </c>
      <c r="I176" s="240" t="s">
        <v>695</v>
      </c>
      <c r="J176" s="240">
        <v>50</v>
      </c>
      <c r="K176" s="282"/>
    </row>
    <row r="177" spans="2:11" s="1" customFormat="1" ht="15" customHeight="1">
      <c r="B177" s="261"/>
      <c r="C177" s="240" t="s">
        <v>105</v>
      </c>
      <c r="D177" s="240"/>
      <c r="E177" s="240"/>
      <c r="F177" s="260" t="s">
        <v>693</v>
      </c>
      <c r="G177" s="240"/>
      <c r="H177" s="240" t="s">
        <v>761</v>
      </c>
      <c r="I177" s="240" t="s">
        <v>762</v>
      </c>
      <c r="J177" s="240"/>
      <c r="K177" s="282"/>
    </row>
    <row r="178" spans="2:11" s="1" customFormat="1" ht="15" customHeight="1">
      <c r="B178" s="261"/>
      <c r="C178" s="240" t="s">
        <v>62</v>
      </c>
      <c r="D178" s="240"/>
      <c r="E178" s="240"/>
      <c r="F178" s="260" t="s">
        <v>693</v>
      </c>
      <c r="G178" s="240"/>
      <c r="H178" s="240" t="s">
        <v>763</v>
      </c>
      <c r="I178" s="240" t="s">
        <v>764</v>
      </c>
      <c r="J178" s="240">
        <v>1</v>
      </c>
      <c r="K178" s="282"/>
    </row>
    <row r="179" spans="2:11" s="1" customFormat="1" ht="15" customHeight="1">
      <c r="B179" s="261"/>
      <c r="C179" s="240" t="s">
        <v>58</v>
      </c>
      <c r="D179" s="240"/>
      <c r="E179" s="240"/>
      <c r="F179" s="260" t="s">
        <v>693</v>
      </c>
      <c r="G179" s="240"/>
      <c r="H179" s="240" t="s">
        <v>765</v>
      </c>
      <c r="I179" s="240" t="s">
        <v>695</v>
      </c>
      <c r="J179" s="240">
        <v>20</v>
      </c>
      <c r="K179" s="282"/>
    </row>
    <row r="180" spans="2:11" s="1" customFormat="1" ht="15" customHeight="1">
      <c r="B180" s="261"/>
      <c r="C180" s="240" t="s">
        <v>59</v>
      </c>
      <c r="D180" s="240"/>
      <c r="E180" s="240"/>
      <c r="F180" s="260" t="s">
        <v>693</v>
      </c>
      <c r="G180" s="240"/>
      <c r="H180" s="240" t="s">
        <v>766</v>
      </c>
      <c r="I180" s="240" t="s">
        <v>695</v>
      </c>
      <c r="J180" s="240">
        <v>255</v>
      </c>
      <c r="K180" s="282"/>
    </row>
    <row r="181" spans="2:11" s="1" customFormat="1" ht="15" customHeight="1">
      <c r="B181" s="261"/>
      <c r="C181" s="240" t="s">
        <v>106</v>
      </c>
      <c r="D181" s="240"/>
      <c r="E181" s="240"/>
      <c r="F181" s="260" t="s">
        <v>693</v>
      </c>
      <c r="G181" s="240"/>
      <c r="H181" s="240" t="s">
        <v>657</v>
      </c>
      <c r="I181" s="240" t="s">
        <v>695</v>
      </c>
      <c r="J181" s="240">
        <v>10</v>
      </c>
      <c r="K181" s="282"/>
    </row>
    <row r="182" spans="2:11" s="1" customFormat="1" ht="15" customHeight="1">
      <c r="B182" s="261"/>
      <c r="C182" s="240" t="s">
        <v>107</v>
      </c>
      <c r="D182" s="240"/>
      <c r="E182" s="240"/>
      <c r="F182" s="260" t="s">
        <v>693</v>
      </c>
      <c r="G182" s="240"/>
      <c r="H182" s="240" t="s">
        <v>767</v>
      </c>
      <c r="I182" s="240" t="s">
        <v>728</v>
      </c>
      <c r="J182" s="240"/>
      <c r="K182" s="282"/>
    </row>
    <row r="183" spans="2:11" s="1" customFormat="1" ht="15" customHeight="1">
      <c r="B183" s="261"/>
      <c r="C183" s="240" t="s">
        <v>768</v>
      </c>
      <c r="D183" s="240"/>
      <c r="E183" s="240"/>
      <c r="F183" s="260" t="s">
        <v>693</v>
      </c>
      <c r="G183" s="240"/>
      <c r="H183" s="240" t="s">
        <v>769</v>
      </c>
      <c r="I183" s="240" t="s">
        <v>728</v>
      </c>
      <c r="J183" s="240"/>
      <c r="K183" s="282"/>
    </row>
    <row r="184" spans="2:11" s="1" customFormat="1" ht="15" customHeight="1">
      <c r="B184" s="261"/>
      <c r="C184" s="240" t="s">
        <v>757</v>
      </c>
      <c r="D184" s="240"/>
      <c r="E184" s="240"/>
      <c r="F184" s="260" t="s">
        <v>693</v>
      </c>
      <c r="G184" s="240"/>
      <c r="H184" s="240" t="s">
        <v>770</v>
      </c>
      <c r="I184" s="240" t="s">
        <v>728</v>
      </c>
      <c r="J184" s="240"/>
      <c r="K184" s="282"/>
    </row>
    <row r="185" spans="2:11" s="1" customFormat="1" ht="15" customHeight="1">
      <c r="B185" s="261"/>
      <c r="C185" s="240" t="s">
        <v>109</v>
      </c>
      <c r="D185" s="240"/>
      <c r="E185" s="240"/>
      <c r="F185" s="260" t="s">
        <v>699</v>
      </c>
      <c r="G185" s="240"/>
      <c r="H185" s="240" t="s">
        <v>771</v>
      </c>
      <c r="I185" s="240" t="s">
        <v>695</v>
      </c>
      <c r="J185" s="240">
        <v>50</v>
      </c>
      <c r="K185" s="282"/>
    </row>
    <row r="186" spans="2:11" s="1" customFormat="1" ht="15" customHeight="1">
      <c r="B186" s="261"/>
      <c r="C186" s="240" t="s">
        <v>772</v>
      </c>
      <c r="D186" s="240"/>
      <c r="E186" s="240"/>
      <c r="F186" s="260" t="s">
        <v>699</v>
      </c>
      <c r="G186" s="240"/>
      <c r="H186" s="240" t="s">
        <v>773</v>
      </c>
      <c r="I186" s="240" t="s">
        <v>774</v>
      </c>
      <c r="J186" s="240"/>
      <c r="K186" s="282"/>
    </row>
    <row r="187" spans="2:11" s="1" customFormat="1" ht="15" customHeight="1">
      <c r="B187" s="261"/>
      <c r="C187" s="240" t="s">
        <v>775</v>
      </c>
      <c r="D187" s="240"/>
      <c r="E187" s="240"/>
      <c r="F187" s="260" t="s">
        <v>699</v>
      </c>
      <c r="G187" s="240"/>
      <c r="H187" s="240" t="s">
        <v>776</v>
      </c>
      <c r="I187" s="240" t="s">
        <v>774</v>
      </c>
      <c r="J187" s="240"/>
      <c r="K187" s="282"/>
    </row>
    <row r="188" spans="2:11" s="1" customFormat="1" ht="15" customHeight="1">
      <c r="B188" s="261"/>
      <c r="C188" s="240" t="s">
        <v>777</v>
      </c>
      <c r="D188" s="240"/>
      <c r="E188" s="240"/>
      <c r="F188" s="260" t="s">
        <v>699</v>
      </c>
      <c r="G188" s="240"/>
      <c r="H188" s="240" t="s">
        <v>778</v>
      </c>
      <c r="I188" s="240" t="s">
        <v>774</v>
      </c>
      <c r="J188" s="240"/>
      <c r="K188" s="282"/>
    </row>
    <row r="189" spans="2:11" s="1" customFormat="1" ht="15" customHeight="1">
      <c r="B189" s="261"/>
      <c r="C189" s="294" t="s">
        <v>779</v>
      </c>
      <c r="D189" s="240"/>
      <c r="E189" s="240"/>
      <c r="F189" s="260" t="s">
        <v>699</v>
      </c>
      <c r="G189" s="240"/>
      <c r="H189" s="240" t="s">
        <v>780</v>
      </c>
      <c r="I189" s="240" t="s">
        <v>781</v>
      </c>
      <c r="J189" s="295" t="s">
        <v>782</v>
      </c>
      <c r="K189" s="282"/>
    </row>
    <row r="190" spans="2:11" s="1" customFormat="1" ht="15" customHeight="1">
      <c r="B190" s="261"/>
      <c r="C190" s="246" t="s">
        <v>47</v>
      </c>
      <c r="D190" s="240"/>
      <c r="E190" s="240"/>
      <c r="F190" s="260" t="s">
        <v>693</v>
      </c>
      <c r="G190" s="240"/>
      <c r="H190" s="237" t="s">
        <v>783</v>
      </c>
      <c r="I190" s="240" t="s">
        <v>784</v>
      </c>
      <c r="J190" s="240"/>
      <c r="K190" s="282"/>
    </row>
    <row r="191" spans="2:11" s="1" customFormat="1" ht="15" customHeight="1">
      <c r="B191" s="261"/>
      <c r="C191" s="246" t="s">
        <v>785</v>
      </c>
      <c r="D191" s="240"/>
      <c r="E191" s="240"/>
      <c r="F191" s="260" t="s">
        <v>693</v>
      </c>
      <c r="G191" s="240"/>
      <c r="H191" s="240" t="s">
        <v>786</v>
      </c>
      <c r="I191" s="240" t="s">
        <v>728</v>
      </c>
      <c r="J191" s="240"/>
      <c r="K191" s="282"/>
    </row>
    <row r="192" spans="2:11" s="1" customFormat="1" ht="15" customHeight="1">
      <c r="B192" s="261"/>
      <c r="C192" s="246" t="s">
        <v>787</v>
      </c>
      <c r="D192" s="240"/>
      <c r="E192" s="240"/>
      <c r="F192" s="260" t="s">
        <v>693</v>
      </c>
      <c r="G192" s="240"/>
      <c r="H192" s="240" t="s">
        <v>788</v>
      </c>
      <c r="I192" s="240" t="s">
        <v>728</v>
      </c>
      <c r="J192" s="240"/>
      <c r="K192" s="282"/>
    </row>
    <row r="193" spans="2:11" s="1" customFormat="1" ht="15" customHeight="1">
      <c r="B193" s="261"/>
      <c r="C193" s="246" t="s">
        <v>789</v>
      </c>
      <c r="D193" s="240"/>
      <c r="E193" s="240"/>
      <c r="F193" s="260" t="s">
        <v>699</v>
      </c>
      <c r="G193" s="240"/>
      <c r="H193" s="240" t="s">
        <v>790</v>
      </c>
      <c r="I193" s="240" t="s">
        <v>728</v>
      </c>
      <c r="J193" s="240"/>
      <c r="K193" s="282"/>
    </row>
    <row r="194" spans="2:11" s="1" customFormat="1" ht="15" customHeight="1">
      <c r="B194" s="288"/>
      <c r="C194" s="296"/>
      <c r="D194" s="270"/>
      <c r="E194" s="270"/>
      <c r="F194" s="270"/>
      <c r="G194" s="270"/>
      <c r="H194" s="270"/>
      <c r="I194" s="270"/>
      <c r="J194" s="270"/>
      <c r="K194" s="289"/>
    </row>
    <row r="195" spans="2:11" s="1" customFormat="1" ht="18.75" customHeight="1">
      <c r="B195" s="237"/>
      <c r="C195" s="240"/>
      <c r="D195" s="240"/>
      <c r="E195" s="240"/>
      <c r="F195" s="260"/>
      <c r="G195" s="240"/>
      <c r="H195" s="240"/>
      <c r="I195" s="240"/>
      <c r="J195" s="240"/>
      <c r="K195" s="237"/>
    </row>
    <row r="196" spans="2:11" s="1" customFormat="1" ht="18.75" customHeight="1">
      <c r="B196" s="237"/>
      <c r="C196" s="240"/>
      <c r="D196" s="240"/>
      <c r="E196" s="240"/>
      <c r="F196" s="260"/>
      <c r="G196" s="240"/>
      <c r="H196" s="240"/>
      <c r="I196" s="240"/>
      <c r="J196" s="240"/>
      <c r="K196" s="237"/>
    </row>
    <row r="197" spans="2:11" s="1" customFormat="1" ht="18.75" customHeight="1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</row>
    <row r="198" spans="2:11" s="1" customFormat="1" ht="13.5">
      <c r="B198" s="229"/>
      <c r="C198" s="230"/>
      <c r="D198" s="230"/>
      <c r="E198" s="230"/>
      <c r="F198" s="230"/>
      <c r="G198" s="230"/>
      <c r="H198" s="230"/>
      <c r="I198" s="230"/>
      <c r="J198" s="230"/>
      <c r="K198" s="231"/>
    </row>
    <row r="199" spans="2:11" s="1" customFormat="1" ht="21">
      <c r="B199" s="232"/>
      <c r="C199" s="357" t="s">
        <v>791</v>
      </c>
      <c r="D199" s="357"/>
      <c r="E199" s="357"/>
      <c r="F199" s="357"/>
      <c r="G199" s="357"/>
      <c r="H199" s="357"/>
      <c r="I199" s="357"/>
      <c r="J199" s="357"/>
      <c r="K199" s="233"/>
    </row>
    <row r="200" spans="2:11" s="1" customFormat="1" ht="25.5" customHeight="1">
      <c r="B200" s="232"/>
      <c r="C200" s="297" t="s">
        <v>792</v>
      </c>
      <c r="D200" s="297"/>
      <c r="E200" s="297"/>
      <c r="F200" s="297" t="s">
        <v>793</v>
      </c>
      <c r="G200" s="298"/>
      <c r="H200" s="363" t="s">
        <v>794</v>
      </c>
      <c r="I200" s="363"/>
      <c r="J200" s="363"/>
      <c r="K200" s="233"/>
    </row>
    <row r="201" spans="2:11" s="1" customFormat="1" ht="5.25" customHeight="1">
      <c r="B201" s="261"/>
      <c r="C201" s="258"/>
      <c r="D201" s="258"/>
      <c r="E201" s="258"/>
      <c r="F201" s="258"/>
      <c r="G201" s="240"/>
      <c r="H201" s="258"/>
      <c r="I201" s="258"/>
      <c r="J201" s="258"/>
      <c r="K201" s="282"/>
    </row>
    <row r="202" spans="2:11" s="1" customFormat="1" ht="15" customHeight="1">
      <c r="B202" s="261"/>
      <c r="C202" s="240" t="s">
        <v>784</v>
      </c>
      <c r="D202" s="240"/>
      <c r="E202" s="240"/>
      <c r="F202" s="260" t="s">
        <v>48</v>
      </c>
      <c r="G202" s="240"/>
      <c r="H202" s="362" t="s">
        <v>795</v>
      </c>
      <c r="I202" s="362"/>
      <c r="J202" s="362"/>
      <c r="K202" s="282"/>
    </row>
    <row r="203" spans="2:11" s="1" customFormat="1" ht="15" customHeight="1">
      <c r="B203" s="261"/>
      <c r="C203" s="267"/>
      <c r="D203" s="240"/>
      <c r="E203" s="240"/>
      <c r="F203" s="260" t="s">
        <v>49</v>
      </c>
      <c r="G203" s="240"/>
      <c r="H203" s="362" t="s">
        <v>796</v>
      </c>
      <c r="I203" s="362"/>
      <c r="J203" s="362"/>
      <c r="K203" s="282"/>
    </row>
    <row r="204" spans="2:11" s="1" customFormat="1" ht="15" customHeight="1">
      <c r="B204" s="261"/>
      <c r="C204" s="267"/>
      <c r="D204" s="240"/>
      <c r="E204" s="240"/>
      <c r="F204" s="260" t="s">
        <v>52</v>
      </c>
      <c r="G204" s="240"/>
      <c r="H204" s="362" t="s">
        <v>797</v>
      </c>
      <c r="I204" s="362"/>
      <c r="J204" s="362"/>
      <c r="K204" s="282"/>
    </row>
    <row r="205" spans="2:11" s="1" customFormat="1" ht="15" customHeight="1">
      <c r="B205" s="261"/>
      <c r="C205" s="240"/>
      <c r="D205" s="240"/>
      <c r="E205" s="240"/>
      <c r="F205" s="260" t="s">
        <v>50</v>
      </c>
      <c r="G205" s="240"/>
      <c r="H205" s="362" t="s">
        <v>798</v>
      </c>
      <c r="I205" s="362"/>
      <c r="J205" s="362"/>
      <c r="K205" s="282"/>
    </row>
    <row r="206" spans="2:11" s="1" customFormat="1" ht="15" customHeight="1">
      <c r="B206" s="261"/>
      <c r="C206" s="240"/>
      <c r="D206" s="240"/>
      <c r="E206" s="240"/>
      <c r="F206" s="260" t="s">
        <v>51</v>
      </c>
      <c r="G206" s="240"/>
      <c r="H206" s="362" t="s">
        <v>799</v>
      </c>
      <c r="I206" s="362"/>
      <c r="J206" s="362"/>
      <c r="K206" s="282"/>
    </row>
    <row r="207" spans="2:11" s="1" customFormat="1" ht="15" customHeight="1">
      <c r="B207" s="261"/>
      <c r="C207" s="240"/>
      <c r="D207" s="240"/>
      <c r="E207" s="240"/>
      <c r="F207" s="260"/>
      <c r="G207" s="240"/>
      <c r="H207" s="240"/>
      <c r="I207" s="240"/>
      <c r="J207" s="240"/>
      <c r="K207" s="282"/>
    </row>
    <row r="208" spans="2:11" s="1" customFormat="1" ht="15" customHeight="1">
      <c r="B208" s="261"/>
      <c r="C208" s="240" t="s">
        <v>740</v>
      </c>
      <c r="D208" s="240"/>
      <c r="E208" s="240"/>
      <c r="F208" s="260" t="s">
        <v>81</v>
      </c>
      <c r="G208" s="240"/>
      <c r="H208" s="362" t="s">
        <v>800</v>
      </c>
      <c r="I208" s="362"/>
      <c r="J208" s="362"/>
      <c r="K208" s="282"/>
    </row>
    <row r="209" spans="2:11" s="1" customFormat="1" ht="15" customHeight="1">
      <c r="B209" s="261"/>
      <c r="C209" s="267"/>
      <c r="D209" s="240"/>
      <c r="E209" s="240"/>
      <c r="F209" s="260" t="s">
        <v>637</v>
      </c>
      <c r="G209" s="240"/>
      <c r="H209" s="362" t="s">
        <v>638</v>
      </c>
      <c r="I209" s="362"/>
      <c r="J209" s="362"/>
      <c r="K209" s="282"/>
    </row>
    <row r="210" spans="2:11" s="1" customFormat="1" ht="15" customHeight="1">
      <c r="B210" s="261"/>
      <c r="C210" s="240"/>
      <c r="D210" s="240"/>
      <c r="E210" s="240"/>
      <c r="F210" s="260" t="s">
        <v>635</v>
      </c>
      <c r="G210" s="240"/>
      <c r="H210" s="362" t="s">
        <v>801</v>
      </c>
      <c r="I210" s="362"/>
      <c r="J210" s="362"/>
      <c r="K210" s="282"/>
    </row>
    <row r="211" spans="2:11" s="1" customFormat="1" ht="15" customHeight="1">
      <c r="B211" s="299"/>
      <c r="C211" s="267"/>
      <c r="D211" s="267"/>
      <c r="E211" s="267"/>
      <c r="F211" s="260" t="s">
        <v>85</v>
      </c>
      <c r="G211" s="246"/>
      <c r="H211" s="361" t="s">
        <v>84</v>
      </c>
      <c r="I211" s="361"/>
      <c r="J211" s="361"/>
      <c r="K211" s="300"/>
    </row>
    <row r="212" spans="2:11" s="1" customFormat="1" ht="15" customHeight="1">
      <c r="B212" s="299"/>
      <c r="C212" s="267"/>
      <c r="D212" s="267"/>
      <c r="E212" s="267"/>
      <c r="F212" s="260" t="s">
        <v>639</v>
      </c>
      <c r="G212" s="246"/>
      <c r="H212" s="361" t="s">
        <v>802</v>
      </c>
      <c r="I212" s="361"/>
      <c r="J212" s="361"/>
      <c r="K212" s="300"/>
    </row>
    <row r="213" spans="2:11" s="1" customFormat="1" ht="15" customHeight="1">
      <c r="B213" s="299"/>
      <c r="C213" s="267"/>
      <c r="D213" s="267"/>
      <c r="E213" s="267"/>
      <c r="F213" s="301"/>
      <c r="G213" s="246"/>
      <c r="H213" s="302"/>
      <c r="I213" s="302"/>
      <c r="J213" s="302"/>
      <c r="K213" s="300"/>
    </row>
    <row r="214" spans="2:11" s="1" customFormat="1" ht="15" customHeight="1">
      <c r="B214" s="299"/>
      <c r="C214" s="240" t="s">
        <v>764</v>
      </c>
      <c r="D214" s="267"/>
      <c r="E214" s="267"/>
      <c r="F214" s="260">
        <v>1</v>
      </c>
      <c r="G214" s="246"/>
      <c r="H214" s="361" t="s">
        <v>803</v>
      </c>
      <c r="I214" s="361"/>
      <c r="J214" s="361"/>
      <c r="K214" s="300"/>
    </row>
    <row r="215" spans="2:11" s="1" customFormat="1" ht="15" customHeight="1">
      <c r="B215" s="299"/>
      <c r="C215" s="267"/>
      <c r="D215" s="267"/>
      <c r="E215" s="267"/>
      <c r="F215" s="260">
        <v>2</v>
      </c>
      <c r="G215" s="246"/>
      <c r="H215" s="361" t="s">
        <v>804</v>
      </c>
      <c r="I215" s="361"/>
      <c r="J215" s="361"/>
      <c r="K215" s="300"/>
    </row>
    <row r="216" spans="2:11" s="1" customFormat="1" ht="15" customHeight="1">
      <c r="B216" s="299"/>
      <c r="C216" s="267"/>
      <c r="D216" s="267"/>
      <c r="E216" s="267"/>
      <c r="F216" s="260">
        <v>3</v>
      </c>
      <c r="G216" s="246"/>
      <c r="H216" s="361" t="s">
        <v>805</v>
      </c>
      <c r="I216" s="361"/>
      <c r="J216" s="361"/>
      <c r="K216" s="300"/>
    </row>
    <row r="217" spans="2:11" s="1" customFormat="1" ht="15" customHeight="1">
      <c r="B217" s="299"/>
      <c r="C217" s="267"/>
      <c r="D217" s="267"/>
      <c r="E217" s="267"/>
      <c r="F217" s="260">
        <v>4</v>
      </c>
      <c r="G217" s="246"/>
      <c r="H217" s="361" t="s">
        <v>806</v>
      </c>
      <c r="I217" s="361"/>
      <c r="J217" s="361"/>
      <c r="K217" s="300"/>
    </row>
    <row r="218" spans="2:11" s="1" customFormat="1" ht="12.75" customHeight="1">
      <c r="B218" s="303"/>
      <c r="C218" s="304"/>
      <c r="D218" s="304"/>
      <c r="E218" s="304"/>
      <c r="F218" s="304"/>
      <c r="G218" s="304"/>
      <c r="H218" s="304"/>
      <c r="I218" s="304"/>
      <c r="J218" s="304"/>
      <c r="K218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Šopová Marcela</cp:lastModifiedBy>
  <cp:lastPrinted>2022-02-16T12:41:14Z</cp:lastPrinted>
  <dcterms:created xsi:type="dcterms:W3CDTF">2020-01-28T09:07:23Z</dcterms:created>
  <dcterms:modified xsi:type="dcterms:W3CDTF">2022-02-16T12:41:20Z</dcterms:modified>
  <cp:category/>
  <cp:version/>
  <cp:contentType/>
  <cp:contentStatus/>
</cp:coreProperties>
</file>