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ESL_2019_010_01 - Osvětle..." sheetId="2" r:id="rId2"/>
    <sheet name="ESL_2019_010_02 - Osvětle..." sheetId="3" r:id="rId3"/>
    <sheet name="ESL_2019_010_03 - Osvětle..." sheetId="4" r:id="rId4"/>
  </sheets>
  <definedNames>
    <definedName name="_xlnm.Print_Area" localSheetId="0">'Rekapitulace stavby'!$D$4:$AO$76,'Rekapitulace stavby'!$C$82:$AQ$98</definedName>
    <definedName name="_xlnm._FilterDatabase" localSheetId="1" hidden="1">'ESL_2019_010_01 - Osvětle...'!$C$121:$K$206</definedName>
    <definedName name="_xlnm.Print_Area" localSheetId="1">'ESL_2019_010_01 - Osvětle...'!$C$4:$J$76,'ESL_2019_010_01 - Osvětle...'!$C$109:$K$206</definedName>
    <definedName name="_xlnm._FilterDatabase" localSheetId="2" hidden="1">'ESL_2019_010_02 - Osvětle...'!$C$121:$K$211</definedName>
    <definedName name="_xlnm.Print_Area" localSheetId="2">'ESL_2019_010_02 - Osvětle...'!$C$4:$J$76,'ESL_2019_010_02 - Osvětle...'!$C$109:$K$211</definedName>
    <definedName name="_xlnm._FilterDatabase" localSheetId="3" hidden="1">'ESL_2019_010_03 - Osvětle...'!$C$121:$K$202</definedName>
    <definedName name="_xlnm.Print_Area" localSheetId="3">'ESL_2019_010_03 - Osvětle...'!$C$4:$J$76,'ESL_2019_010_03 - Osvětle...'!$C$109:$K$202</definedName>
    <definedName name="_xlnm.Print_Titles" localSheetId="0">'Rekapitulace stavby'!$92:$92</definedName>
    <definedName name="_xlnm.Print_Titles" localSheetId="1">'ESL_2019_010_01 - Osvětle...'!$121:$121</definedName>
    <definedName name="_xlnm.Print_Titles" localSheetId="2">'ESL_2019_010_02 - Osvětle...'!$121:$121</definedName>
    <definedName name="_xlnm.Print_Titles" localSheetId="3">'ESL_2019_010_03 - Osvětle...'!$121:$121</definedName>
  </definedNames>
  <calcPr fullCalcOnLoad="1"/>
</workbook>
</file>

<file path=xl/sharedStrings.xml><?xml version="1.0" encoding="utf-8"?>
<sst xmlns="http://schemas.openxmlformats.org/spreadsheetml/2006/main" count="4136" uniqueCount="569">
  <si>
    <t>Export Komplet</t>
  </si>
  <si>
    <t/>
  </si>
  <si>
    <t>2.0</t>
  </si>
  <si>
    <t>ZAMOK</t>
  </si>
  <si>
    <t>False</t>
  </si>
  <si>
    <t>{3a1d99c5-7818-4278-a3ab-70c56b925dcb}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</si>
  <si>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</si>
  <si>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</si>
  <si>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</si>
  <si>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</si>
  <si>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</si>
  <si>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</si>
  <si>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</si>
  <si>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</si>
  <si>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ESL_2019_010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</si>
  <si>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</si>
  <si>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</si>
  <si>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Veřejné osvětlení ulice Březinská</t>
  </si>
  <si>
    <t>KSO:</t>
  </si>
  <si>
    <t>CC-CZ:</t>
  </si>
  <si>
    <t>Místo:</t>
  </si>
  <si>
    <t>Petřvald</t>
  </si>
  <si>
    <t>Datum:</t>
  </si>
  <si>
    <t>17. 12. 2019</t>
  </si>
  <si>
    <t>Zadavatel:</t>
  </si>
  <si>
    <t>IČ:</t>
  </si>
  <si>
    <t>00297593</t>
  </si>
  <si>
    <t>Město Petřvald</t>
  </si>
  <si>
    <t>DIČ:</t>
  </si>
  <si>
    <t>CZ00297593</t>
  </si>
  <si>
    <t>Uchazeč:</t>
  </si>
  <si>
    <t>Vyplň údaj</t>
  </si>
  <si>
    <t>Projektant:</t>
  </si>
  <si>
    <t xml:space="preserve"> </t>
  </si>
  <si>
    <t>True</t>
  </si>
  <si>
    <t>Zpracovatel:</t>
  </si>
  <si>
    <t>Jiří Kotas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</si>
  <si>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</si>
  <si>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</si>
  <si>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</si>
  <si>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</si>
  <si>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</si>
  <si>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</si>
  <si>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</si>
  <si>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</si>
  <si>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</si>
  <si>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</si>
  <si>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</si>
  <si>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</si>
  <si>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</si>
  <si>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</si>
  <si>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</si>
  <si>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</si>
  <si>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</si>
  <si>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</si>
  <si>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</si>
  <si>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</si>
  <si>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</si>
  <si>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</si>
  <si>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</si>
  <si>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</si>
  <si>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</si>
  <si>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</si>
  <si>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</si>
  <si>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</si>
  <si>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</si>
  <si>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</si>
  <si>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</si>
  <si>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</si>
  <si>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</si>
  <si>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</si>
  <si>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</si>
  <si>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</si>
  <si>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</si>
  <si>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</si>
  <si>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</si>
  <si>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</si>
  <si>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</si>
  <si>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</si>
  <si>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</si>
  <si>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</si>
  <si>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</si>
  <si>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</si>
  <si>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ESL_2019_010_01</t>
  </si>
  <si>
    <t>Osvětlení ulice Březinská - I.etapa</t>
  </si>
  <si>
    <t>STA</t>
  </si>
  <si>
    <t>1</t>
  </si>
  <si>
    <t>{381dd064-a20f-45c1-ad89-a613f99db411}</t>
  </si>
  <si>
    <t>2</t>
  </si>
  <si>
    <t>ESL_2019_010_02</t>
  </si>
  <si>
    <t>Osvětlení ulice Březinská - II.etapa</t>
  </si>
  <si>
    <t>{259f4c0d-f31f-403d-bbe4-9be63a9fb2ca}</t>
  </si>
  <si>
    <t>ESL_2019_010_03</t>
  </si>
  <si>
    <t>Osvětlení ulice Březinská - III.etapa</t>
  </si>
  <si>
    <t>{b450a6e1-39e8-4584-b8dc-2b34bc3a8cf8}</t>
  </si>
  <si>
    <t>KRYCÍ LIST SOUPISU PRACÍ</t>
  </si>
  <si>
    <t>Objekt:</t>
  </si>
  <si>
    <t>ESL_2019_010_01 - Osvětlení ulice Březinská - I.etapa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</si>
  <si>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</si>
  <si>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</si>
  <si>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</si>
  <si>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</si>
  <si>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</si>
  <si>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</si>
  <si>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</si>
  <si>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>M - Práce a dodávky M</t>
  </si>
  <si>
    <t xml:space="preserve">    21-M -  Elektromontáže</t>
  </si>
  <si>
    <t xml:space="preserve">    46-M - Zemní práce při extr.mont.pracích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</si>
  <si>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</si>
  <si>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</si>
  <si>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</si>
  <si>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</si>
  <si>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</si>
  <si>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</si>
  <si>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</si>
  <si>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</si>
  <si>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</si>
  <si>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</si>
  <si>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</si>
  <si>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</si>
  <si>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</si>
  <si>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</si>
  <si>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</si>
  <si>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</si>
  <si>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</si>
  <si>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</si>
  <si>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</si>
  <si>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82</t>
  </si>
  <si>
    <t>K</t>
  </si>
  <si>
    <t>741110144</t>
  </si>
  <si>
    <t>Montáž trubka pancéřová kovová tuhá závitová D přes 42 mm uložená pevně</t>
  </si>
  <si>
    <t>m</t>
  </si>
  <si>
    <t>CS ÚRS 2018 01</t>
  </si>
  <si>
    <t>16</t>
  </si>
  <si>
    <t>-423127739</t>
  </si>
  <si>
    <t>83</t>
  </si>
  <si>
    <t>M</t>
  </si>
  <si>
    <t>34571128</t>
  </si>
  <si>
    <t>trubka elektroinstalační ocelová lakovaná závitová D 42 mm</t>
  </si>
  <si>
    <t>32</t>
  </si>
  <si>
    <t>1605849473</t>
  </si>
  <si>
    <t>Práce a dodávky M</t>
  </si>
  <si>
    <t>3</t>
  </si>
  <si>
    <t>21-M</t>
  </si>
  <si>
    <t xml:space="preserve"> Elektromontáže</t>
  </si>
  <si>
    <t>210010123</t>
  </si>
  <si>
    <t>Montáž trubek ochranných plastových tuhých D do 50 mm uložených volně</t>
  </si>
  <si>
    <t>CS ÚRS 2013 02</t>
  </si>
  <si>
    <t>64</t>
  </si>
  <si>
    <t>711279485</t>
  </si>
  <si>
    <t>345713500</t>
  </si>
  <si>
    <t>trubka elektroinstalační ohebná Kopoflex, HDPE+LDPE KF 09040</t>
  </si>
  <si>
    <t>128</t>
  </si>
  <si>
    <t>1690261587</t>
  </si>
  <si>
    <t>210010124</t>
  </si>
  <si>
    <t>Montáž trubek ochranných plastových tuhých D do 90 mm uložených volně</t>
  </si>
  <si>
    <t>CS ÚRS 2015 01</t>
  </si>
  <si>
    <t>501124520</t>
  </si>
  <si>
    <t>4</t>
  </si>
  <si>
    <t>345713520</t>
  </si>
  <si>
    <t>trubka elektroinstalační ohebná Kopoflex, HDPE+LDPE KF 09063</t>
  </si>
  <si>
    <t>CS ÚRS 2016 01</t>
  </si>
  <si>
    <t>-2110216573</t>
  </si>
  <si>
    <t>5</t>
  </si>
  <si>
    <t>210100001</t>
  </si>
  <si>
    <t>Ukončení vodičů v rozváděči nebo na přístroji včetně zapojení průřezu žíly do 2,5 mm2</t>
  </si>
  <si>
    <t>kus</t>
  </si>
  <si>
    <t>-462558956</t>
  </si>
  <si>
    <t>6</t>
  </si>
  <si>
    <t>210100004</t>
  </si>
  <si>
    <t>Ukončení vodičů v rozváděči nebo na přístroji včetně zapojení průřezu žíly do 25 mm2</t>
  </si>
  <si>
    <t>-1902531368</t>
  </si>
  <si>
    <t>7</t>
  </si>
  <si>
    <t>210100299</t>
  </si>
  <si>
    <t>Smršťovací návlek na uzemnění</t>
  </si>
  <si>
    <t>1742402635</t>
  </si>
  <si>
    <t>8</t>
  </si>
  <si>
    <t>34844N02061</t>
  </si>
  <si>
    <t>smršťovací bužírka zž</t>
  </si>
  <si>
    <t>-1444455245</t>
  </si>
  <si>
    <t>9</t>
  </si>
  <si>
    <t>210120001</t>
  </si>
  <si>
    <t>Montáž pojistek závitových E 27 do 25 A se zapojením vodičů</t>
  </si>
  <si>
    <t>1589493775</t>
  </si>
  <si>
    <t>73</t>
  </si>
  <si>
    <t>210191581</t>
  </si>
  <si>
    <t>Montáž skříní pojistkových plastových typ SP 0 na stožár</t>
  </si>
  <si>
    <t>-1930926212</t>
  </si>
  <si>
    <t>74</t>
  </si>
  <si>
    <t>35711715</t>
  </si>
  <si>
    <t>skříň přípojková plastová pro koncové připojení (na sloup) 3x100A</t>
  </si>
  <si>
    <t>-991726240</t>
  </si>
  <si>
    <t>84</t>
  </si>
  <si>
    <t>8500150500</t>
  </si>
  <si>
    <t>Vložka pojistková PV14 20 A</t>
  </si>
  <si>
    <t>1069657959</t>
  </si>
  <si>
    <t>10</t>
  </si>
  <si>
    <t>210202013</t>
  </si>
  <si>
    <t>Montáž svítidel výbojkových průmyslových stropních závěsných na výložník</t>
  </si>
  <si>
    <t>-279684147</t>
  </si>
  <si>
    <t>11</t>
  </si>
  <si>
    <t>34844N0026.1</t>
  </si>
  <si>
    <t>svítidlo LED 27W, 16LED, 500mA, 3000K, 2680lm</t>
  </si>
  <si>
    <t>-307779977</t>
  </si>
  <si>
    <t>12</t>
  </si>
  <si>
    <t>34844N0227</t>
  </si>
  <si>
    <t>příplatek za recyklaci svítidla</t>
  </si>
  <si>
    <t>256</t>
  </si>
  <si>
    <t>581800625</t>
  </si>
  <si>
    <t>13</t>
  </si>
  <si>
    <t>210204002</t>
  </si>
  <si>
    <t>Montáž stožárů osvětlení parkových ocelových</t>
  </si>
  <si>
    <t>-1096269609</t>
  </si>
  <si>
    <t>14</t>
  </si>
  <si>
    <t>316740670</t>
  </si>
  <si>
    <t>stožár osvětlovací K 4 - 133/89/60 žárově zinkovaný - sadový</t>
  </si>
  <si>
    <t>1486370090</t>
  </si>
  <si>
    <t>70</t>
  </si>
  <si>
    <t>316740671</t>
  </si>
  <si>
    <t>stožár osvětlovací K 6 - 133/89/60 žárově zinkovaný - sadový</t>
  </si>
  <si>
    <t>-829379260</t>
  </si>
  <si>
    <t>210204201</t>
  </si>
  <si>
    <t>Montáž elektrovýzbroje stožárů osvětlení 1 okruh</t>
  </si>
  <si>
    <t>-1154053627</t>
  </si>
  <si>
    <t>34844N0213</t>
  </si>
  <si>
    <t>Stožárová svorkovnice Fulnek EV 481-14 Z/Un; IP20</t>
  </si>
  <si>
    <t>1492975545</t>
  </si>
  <si>
    <t>17</t>
  </si>
  <si>
    <t>210220022</t>
  </si>
  <si>
    <t>Montáž uzemňovacího vedení vodičů FeZn pomocí svorek v zemi drátem do 10 mm ve městské zástavbě</t>
  </si>
  <si>
    <t>-2017893178</t>
  </si>
  <si>
    <t>18</t>
  </si>
  <si>
    <t>354410730</t>
  </si>
  <si>
    <t>drát průměr 10 mm FeZn</t>
  </si>
  <si>
    <t>-1058477390</t>
  </si>
  <si>
    <t>19</t>
  </si>
  <si>
    <t>210220301</t>
  </si>
  <si>
    <t>Montáž svorek hromosvodných typu SS, SR 03 se 2 šrouby</t>
  </si>
  <si>
    <t>-2007371565</t>
  </si>
  <si>
    <t>20</t>
  </si>
  <si>
    <t>354418950</t>
  </si>
  <si>
    <t>svorka připojovací SP1 k připojení kovových částí</t>
  </si>
  <si>
    <t>1335901793</t>
  </si>
  <si>
    <t>210220302</t>
  </si>
  <si>
    <t>Montáž svorek hromosvodných typu ST, SJ, SK, SZ, SR 01, 02 se 3 a více šrouby</t>
  </si>
  <si>
    <t>1156885655</t>
  </si>
  <si>
    <t>22</t>
  </si>
  <si>
    <t>354418750</t>
  </si>
  <si>
    <t>svorka křížová SK pro vodič D6-10 mm</t>
  </si>
  <si>
    <t>-86280144</t>
  </si>
  <si>
    <t>23</t>
  </si>
  <si>
    <t>210290891</t>
  </si>
  <si>
    <t>Doplnění orientačních štítků na kabel (při revizi)</t>
  </si>
  <si>
    <t>-1181549887</t>
  </si>
  <si>
    <t>24</t>
  </si>
  <si>
    <t>210810045</t>
  </si>
  <si>
    <t>Montáž měděných kabelů CYKY, CYKYD, CYKYDY, NYM, NYY, YSLY 750 V 3x1,5 mm2 uložených pevně</t>
  </si>
  <si>
    <t>1550264056</t>
  </si>
  <si>
    <t>25</t>
  </si>
  <si>
    <t>341110300</t>
  </si>
  <si>
    <t>kabel silový s Cu jádrem CYKY 3x1,5 mm2</t>
  </si>
  <si>
    <t>286077243</t>
  </si>
  <si>
    <t>71</t>
  </si>
  <si>
    <t>210812033</t>
  </si>
  <si>
    <t>Montáž kabel Cu plný kulatý do 1 kV 4x6 až 10 mm2 uložený volně nebo v liště (CYKY)</t>
  </si>
  <si>
    <t>1082371007</t>
  </si>
  <si>
    <t>72</t>
  </si>
  <si>
    <t>34111076</t>
  </si>
  <si>
    <t>kabel silový s Cu jádrem 1 kV 4x10mm2</t>
  </si>
  <si>
    <t>1269173126</t>
  </si>
  <si>
    <t>28</t>
  </si>
  <si>
    <t>PM</t>
  </si>
  <si>
    <t>Přidružený materiál</t>
  </si>
  <si>
    <t>%</t>
  </si>
  <si>
    <t>225934854</t>
  </si>
  <si>
    <t>46-M</t>
  </si>
  <si>
    <t>Zemní práce při extr.mont.pracích</t>
  </si>
  <si>
    <t>29</t>
  </si>
  <si>
    <t>460010002</t>
  </si>
  <si>
    <t>Vytyčení trasy vedení vzdušného sdělovacího nebo ovládacího podél silnice</t>
  </si>
  <si>
    <t>km</t>
  </si>
  <si>
    <t>230509281</t>
  </si>
  <si>
    <t>30</t>
  </si>
  <si>
    <t>460030011</t>
  </si>
  <si>
    <t>Sejmutí drnu jakékoliv tloušťky</t>
  </si>
  <si>
    <t>m2</t>
  </si>
  <si>
    <t>1916971692</t>
  </si>
  <si>
    <t>75</t>
  </si>
  <si>
    <t>460030142</t>
  </si>
  <si>
    <t>Odstranění podkladu nebo krytu komunikace z kameniva těženého tloušťky do 20 cm</t>
  </si>
  <si>
    <t>1164967253</t>
  </si>
  <si>
    <t>76</t>
  </si>
  <si>
    <t>460030152</t>
  </si>
  <si>
    <t>Odstranění podkladu nebo krytu komunikace z kameniva drceného tloušťky do 20 cm</t>
  </si>
  <si>
    <t>-1716190108</t>
  </si>
  <si>
    <t>77</t>
  </si>
  <si>
    <t>460030172</t>
  </si>
  <si>
    <t>Odstranění podkladu nebo krytu komunikace ze živice tloušťky do 10 cm</t>
  </si>
  <si>
    <t>220640743</t>
  </si>
  <si>
    <t>78</t>
  </si>
  <si>
    <t>460030192</t>
  </si>
  <si>
    <t>Řezání podkladu nebo krytu živičného tloušťky do 10 cm</t>
  </si>
  <si>
    <t>-262412442</t>
  </si>
  <si>
    <t>460050703a</t>
  </si>
  <si>
    <t>Hloubení nezapažených jam pro stožáry veřejného osvětlení ručně v hornině tř 3 - 1200mm</t>
  </si>
  <si>
    <t>478389375</t>
  </si>
  <si>
    <t>81</t>
  </si>
  <si>
    <t>460050803</t>
  </si>
  <si>
    <t>Hloubení nezapažených jam pro řízený protlak ručně v hornině tř 3</t>
  </si>
  <si>
    <t>m3</t>
  </si>
  <si>
    <t>23454928</t>
  </si>
  <si>
    <t>33</t>
  </si>
  <si>
    <t>460080013</t>
  </si>
  <si>
    <t>Základové konstrukce z monolitického betonu C 12/15 bez bednění</t>
  </si>
  <si>
    <t>202035016</t>
  </si>
  <si>
    <t>34</t>
  </si>
  <si>
    <t>585915620</t>
  </si>
  <si>
    <t>betonová směs</t>
  </si>
  <si>
    <t>456187494</t>
  </si>
  <si>
    <t>35</t>
  </si>
  <si>
    <t>286113380</t>
  </si>
  <si>
    <t>trubka kanalizace plastová KGEM-315x1000 mm SN8</t>
  </si>
  <si>
    <t>1942839400</t>
  </si>
  <si>
    <t>79</t>
  </si>
  <si>
    <t>460150294</t>
  </si>
  <si>
    <t>Hloubení kabelových zapažených i nezapažených rýh ručně š 50 cm, hl 110 cm, v hornině tř 4</t>
  </si>
  <si>
    <t>1942680764</t>
  </si>
  <si>
    <t>37</t>
  </si>
  <si>
    <t>460202133</t>
  </si>
  <si>
    <t>Hloubení kabelových nezapažených rýh strojně š 35 cm, hl 50 cm, v hornině tř 3</t>
  </si>
  <si>
    <t>2051599342</t>
  </si>
  <si>
    <t>38</t>
  </si>
  <si>
    <t>460300001</t>
  </si>
  <si>
    <t>Zásyp jam nebo rýh strojně včetně zhutnění v zástavbě</t>
  </si>
  <si>
    <t>-237526111</t>
  </si>
  <si>
    <t>69</t>
  </si>
  <si>
    <t>460310102</t>
  </si>
  <si>
    <t>Řízený zemní protlak strojně v hornině tř 1až4 hloubky do 6 m vnějšího průměru do 90 mm</t>
  </si>
  <si>
    <t>-493800399</t>
  </si>
  <si>
    <t>39</t>
  </si>
  <si>
    <t>460421182a</t>
  </si>
  <si>
    <t>montáž výstražné folie</t>
  </si>
  <si>
    <t>1110906517</t>
  </si>
  <si>
    <t>40</t>
  </si>
  <si>
    <t>693113100</t>
  </si>
  <si>
    <t>pás varovný plný PE POLYNET šíře 33 cm</t>
  </si>
  <si>
    <t>2147093710</t>
  </si>
  <si>
    <t>41</t>
  </si>
  <si>
    <t>460421201</t>
  </si>
  <si>
    <t>Lože kabelů z prohozeného výkopku tl 5 cm nad kabel, bez zakrytí, šířky do 65 cm</t>
  </si>
  <si>
    <t>1482021173</t>
  </si>
  <si>
    <t>42</t>
  </si>
  <si>
    <t>460470011</t>
  </si>
  <si>
    <t>Provizorní zajištění kabelů ve výkopech při jejich křížení</t>
  </si>
  <si>
    <t>1672152712</t>
  </si>
  <si>
    <t>43</t>
  </si>
  <si>
    <t>460470012</t>
  </si>
  <si>
    <t>Provizorní zajištění kabelů ve výkopech při jejich souběhu</t>
  </si>
  <si>
    <t>1912912108</t>
  </si>
  <si>
    <t>44</t>
  </si>
  <si>
    <t>460560133</t>
  </si>
  <si>
    <t>Zásyp rýh ručně šířky 35 cm, hloubky 50 cm, z horniny třídy 3</t>
  </si>
  <si>
    <t>-461632124</t>
  </si>
  <si>
    <t>80</t>
  </si>
  <si>
    <t>460560294</t>
  </si>
  <si>
    <t>Zásyp rýh ručně šířky 50 cm, hloubky 110 cm, z horniny třídy 4</t>
  </si>
  <si>
    <t>-727889789</t>
  </si>
  <si>
    <t>46</t>
  </si>
  <si>
    <t>460600031</t>
  </si>
  <si>
    <t>Příplatek k vodorovnému přemístění horniny za každých dalších 1000 m</t>
  </si>
  <si>
    <t>-1215626257</t>
  </si>
  <si>
    <t>47</t>
  </si>
  <si>
    <t>460600061</t>
  </si>
  <si>
    <t>Odvoz suti a vybouraných hmot do 1 km</t>
  </si>
  <si>
    <t>-779320902</t>
  </si>
  <si>
    <t>48</t>
  </si>
  <si>
    <t>460620002</t>
  </si>
  <si>
    <t>Položení drnu včetně zalití vodou na rovině</t>
  </si>
  <si>
    <t>-991749755</t>
  </si>
  <si>
    <t>49</t>
  </si>
  <si>
    <t>460620007</t>
  </si>
  <si>
    <t>Zatravnění včetně zalití vodou na rovině</t>
  </si>
  <si>
    <t>-223775324</t>
  </si>
  <si>
    <t>50</t>
  </si>
  <si>
    <t>460620013</t>
  </si>
  <si>
    <t>Provizorní úprava terénu se zhutněním, v hornině tř 3</t>
  </si>
  <si>
    <t>630621413</t>
  </si>
  <si>
    <t>51</t>
  </si>
  <si>
    <t>460620014</t>
  </si>
  <si>
    <t>Provizorní úprava terénu se zhutněním, v hornině tř 4</t>
  </si>
  <si>
    <t>5195330</t>
  </si>
  <si>
    <t>52</t>
  </si>
  <si>
    <t>460650042</t>
  </si>
  <si>
    <t>Zřízení podkladní vrstvy vozovky a chodníku ze štěrkopísku se zhutněním tloušťky do 10 cm</t>
  </si>
  <si>
    <t>1737247691</t>
  </si>
  <si>
    <t>53</t>
  </si>
  <si>
    <t>460650063</t>
  </si>
  <si>
    <t>Zřízení podkladní vrstvy vozovky a chodníku z kameniva drceného se zhutněním tloušťky do 20 cm</t>
  </si>
  <si>
    <t>-1184641503</t>
  </si>
  <si>
    <t>HZS</t>
  </si>
  <si>
    <t>Hodinové zúčtovací sazby</t>
  </si>
  <si>
    <t>55</t>
  </si>
  <si>
    <t>Vyhledávání připojovacího místa</t>
  </si>
  <si>
    <t>hod</t>
  </si>
  <si>
    <t>512</t>
  </si>
  <si>
    <t>1383423963</t>
  </si>
  <si>
    <t>56</t>
  </si>
  <si>
    <t>Dokumentace skutečného provedení</t>
  </si>
  <si>
    <t>kpl</t>
  </si>
  <si>
    <t>620563344</t>
  </si>
  <si>
    <t>57</t>
  </si>
  <si>
    <t>Vytýčení trasy vedení VO</t>
  </si>
  <si>
    <t>-2044187538</t>
  </si>
  <si>
    <t>58</t>
  </si>
  <si>
    <t>Očíslování stožárů</t>
  </si>
  <si>
    <t>-1466379802</t>
  </si>
  <si>
    <t>59</t>
  </si>
  <si>
    <t>Doprava materiálu</t>
  </si>
  <si>
    <t>-855628806</t>
  </si>
  <si>
    <t>60</t>
  </si>
  <si>
    <t>2.1</t>
  </si>
  <si>
    <t>Geodetické zaměření</t>
  </si>
  <si>
    <t>-1981876440</t>
  </si>
  <si>
    <t>61</t>
  </si>
  <si>
    <t>Zajištění pracoviště</t>
  </si>
  <si>
    <t>1104158737</t>
  </si>
  <si>
    <t>62</t>
  </si>
  <si>
    <t>Skládkovné</t>
  </si>
  <si>
    <t>1896038106</t>
  </si>
  <si>
    <t>63</t>
  </si>
  <si>
    <t>Ekologická likvidace materiálu</t>
  </si>
  <si>
    <t>-1114699653</t>
  </si>
  <si>
    <t>Autoplošina MP13</t>
  </si>
  <si>
    <t>-1408922867</t>
  </si>
  <si>
    <t>65</t>
  </si>
  <si>
    <t>Vytýčení sítí jedn. správců</t>
  </si>
  <si>
    <t>-1683259881</t>
  </si>
  <si>
    <t>66</t>
  </si>
  <si>
    <t>4.1</t>
  </si>
  <si>
    <t>Vypínání sítí VO</t>
  </si>
  <si>
    <t>-1355587934</t>
  </si>
  <si>
    <t>67</t>
  </si>
  <si>
    <t>Revize</t>
  </si>
  <si>
    <t>1455694872</t>
  </si>
  <si>
    <t>68</t>
  </si>
  <si>
    <t>Zkušební provoz</t>
  </si>
  <si>
    <t>1635084081</t>
  </si>
  <si>
    <t>ESL_2019_010_02 - Osvětlení ulice Březinská - II.etapa</t>
  </si>
  <si>
    <t xml:space="preserve">    21-M - Elektromontáže</t>
  </si>
  <si>
    <t>1652455249</t>
  </si>
  <si>
    <t>1113401936</t>
  </si>
  <si>
    <t>Elektromontáže</t>
  </si>
  <si>
    <t>-423717403</t>
  </si>
  <si>
    <t>1332219961</t>
  </si>
  <si>
    <t>-1412957103</t>
  </si>
  <si>
    <t>-1823240202</t>
  </si>
  <si>
    <t>210030111.1</t>
  </si>
  <si>
    <t>Montáž kotevní objímky</t>
  </si>
  <si>
    <t>1411851658</t>
  </si>
  <si>
    <t>314591200</t>
  </si>
  <si>
    <t>kotevní objímka</t>
  </si>
  <si>
    <t>-1072143820</t>
  </si>
  <si>
    <t>210050631.1</t>
  </si>
  <si>
    <t>Montáž nosné svorky</t>
  </si>
  <si>
    <t>-204286049</t>
  </si>
  <si>
    <t>34844N0209</t>
  </si>
  <si>
    <t>nosná svorka - SO 271</t>
  </si>
  <si>
    <t>621226923</t>
  </si>
  <si>
    <t>210050631b</t>
  </si>
  <si>
    <t>Montáž kotevní svorky 2x25</t>
  </si>
  <si>
    <t>1384017984</t>
  </si>
  <si>
    <t>85</t>
  </si>
  <si>
    <t>34844N0212</t>
  </si>
  <si>
    <t>kotevní svorka - SO157.1 2x25</t>
  </si>
  <si>
    <t>-754565499</t>
  </si>
  <si>
    <t>-58691503</t>
  </si>
  <si>
    <t>-1545851906</t>
  </si>
  <si>
    <t>679414588</t>
  </si>
  <si>
    <t>-389315817</t>
  </si>
  <si>
    <t>987515200</t>
  </si>
  <si>
    <t>1358464514</t>
  </si>
  <si>
    <t>skříň přípojková plastová pro koncové připojení (na sloup) 6x100A</t>
  </si>
  <si>
    <t>22069326</t>
  </si>
  <si>
    <t>-1324972682</t>
  </si>
  <si>
    <t>1828127677</t>
  </si>
  <si>
    <t>svítidlo LED 32W, 16LED, 500mA, 3000K, 2680lm</t>
  </si>
  <si>
    <t>112069625</t>
  </si>
  <si>
    <t>-2082148645</t>
  </si>
  <si>
    <t>1587984419</t>
  </si>
  <si>
    <t>-1603670986</t>
  </si>
  <si>
    <t>297002431</t>
  </si>
  <si>
    <t>-482496313</t>
  </si>
  <si>
    <t>1489853954</t>
  </si>
  <si>
    <t>-1606017214</t>
  </si>
  <si>
    <t>-1465281274</t>
  </si>
  <si>
    <t>26</t>
  </si>
  <si>
    <t>-1400529995</t>
  </si>
  <si>
    <t>27</t>
  </si>
  <si>
    <t>1259471704</t>
  </si>
  <si>
    <t>632617408</t>
  </si>
  <si>
    <t>90</t>
  </si>
  <si>
    <t>210260012</t>
  </si>
  <si>
    <t>Montáž Al kabelů závěsných (AES) do 1 kV žíly 4x25až35 mm2 nahození s napnutím samonosného kabelu</t>
  </si>
  <si>
    <t>1180872409</t>
  </si>
  <si>
    <t>91</t>
  </si>
  <si>
    <t>PKB.608108</t>
  </si>
  <si>
    <t>1-AES 4x25</t>
  </si>
  <si>
    <t>-602527293</t>
  </si>
  <si>
    <t>88</t>
  </si>
  <si>
    <t>210260191</t>
  </si>
  <si>
    <t>Uchycení Al kabelů zavěšených do 1 kV na podpěrných bodech a kotevních závěsech</t>
  </si>
  <si>
    <t>634854614</t>
  </si>
  <si>
    <t>89</t>
  </si>
  <si>
    <t>34844N0203</t>
  </si>
  <si>
    <t>pásek Bandimex</t>
  </si>
  <si>
    <t>-1039579218</t>
  </si>
  <si>
    <t>1619529888</t>
  </si>
  <si>
    <t>1516802263</t>
  </si>
  <si>
    <t>31</t>
  </si>
  <si>
    <t>-1182054506</t>
  </si>
  <si>
    <t>-1298874197</t>
  </si>
  <si>
    <t>621824091</t>
  </si>
  <si>
    <t>747078836</t>
  </si>
  <si>
    <t>-1361556568</t>
  </si>
  <si>
    <t>36</t>
  </si>
  <si>
    <t>1490928076</t>
  </si>
  <si>
    <t>-2015217695</t>
  </si>
  <si>
    <t>-1484879816</t>
  </si>
  <si>
    <t>-1012559382</t>
  </si>
  <si>
    <t>-838348954</t>
  </si>
  <si>
    <t>45</t>
  </si>
  <si>
    <t>-145514177</t>
  </si>
  <si>
    <t>-756608872</t>
  </si>
  <si>
    <t>-124636807</t>
  </si>
  <si>
    <t>-2107404852</t>
  </si>
  <si>
    <t>651167511</t>
  </si>
  <si>
    <t>1951450448</t>
  </si>
  <si>
    <t>-281423028</t>
  </si>
  <si>
    <t>-1832160912</t>
  </si>
  <si>
    <t>54</t>
  </si>
  <si>
    <t>-408384087</t>
  </si>
  <si>
    <t>-443307671</t>
  </si>
  <si>
    <t>1268948046</t>
  </si>
  <si>
    <t>517450426</t>
  </si>
  <si>
    <t>-1019928571</t>
  </si>
  <si>
    <t>1984253822</t>
  </si>
  <si>
    <t>-1432704158</t>
  </si>
  <si>
    <t>490085934</t>
  </si>
  <si>
    <t>370905036</t>
  </si>
  <si>
    <t>-1072363738</t>
  </si>
  <si>
    <t>973075179</t>
  </si>
  <si>
    <t>293080190</t>
  </si>
  <si>
    <t>330322482</t>
  </si>
  <si>
    <t>-1217309331</t>
  </si>
  <si>
    <t>-1559468319</t>
  </si>
  <si>
    <t>1252373010</t>
  </si>
  <si>
    <t>-1706862000</t>
  </si>
  <si>
    <t>1417849833</t>
  </si>
  <si>
    <t>243729261</t>
  </si>
  <si>
    <t>296898211</t>
  </si>
  <si>
    <t>-1335372484</t>
  </si>
  <si>
    <t>-206191121</t>
  </si>
  <si>
    <t>295647277</t>
  </si>
  <si>
    <t>-1177506151</t>
  </si>
  <si>
    <t>993741307</t>
  </si>
  <si>
    <t>1107638953</t>
  </si>
  <si>
    <t>ESL_2019_010_03 - Osvětlení ulice Březinská - III.etapa</t>
  </si>
  <si>
    <t>-1797912334</t>
  </si>
  <si>
    <t>207269545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</si>
</sst>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26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28</v>
      </c>
      <c r="AL11" s="18"/>
      <c r="AM11" s="18"/>
      <c r="AN11" s="23" t="s">
        <v>29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30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31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31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28</v>
      </c>
      <c r="AL14" s="18"/>
      <c r="AM14" s="18"/>
      <c r="AN14" s="30" t="s">
        <v>31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32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33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28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34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36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28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34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39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40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41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42</v>
      </c>
      <c r="E29" s="42"/>
      <c r="F29" s="28" t="s">
        <v>43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ROUND(AZ94,2)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ROUND(AV94,2)</f>
        <v>0</v>
      </c>
      <c r="AL29" s="42"/>
      <c r="AM29" s="42"/>
      <c r="AN29" s="42"/>
      <c r="AO29" s="42"/>
      <c r="AP29" s="42"/>
      <c r="AQ29" s="42"/>
      <c r="AR29" s="45"/>
      <c r="BE29" s="46"/>
    </row>
    <row r="30" spans="2:57" s="2" customFormat="1" ht="14.4" customHeight="1">
      <c r="B30" s="41"/>
      <c r="C30" s="42"/>
      <c r="D30" s="42"/>
      <c r="E30" s="42"/>
      <c r="F30" s="28" t="s">
        <v>44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ROUND(BA94,2)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ROUND(AW94,2)</f>
        <v>0</v>
      </c>
      <c r="AL30" s="42"/>
      <c r="AM30" s="42"/>
      <c r="AN30" s="42"/>
      <c r="AO30" s="42"/>
      <c r="AP30" s="42"/>
      <c r="AQ30" s="42"/>
      <c r="AR30" s="45"/>
      <c r="BE30" s="46"/>
    </row>
    <row r="31" spans="2:57" s="2" customFormat="1" ht="14.4" customHeight="1" hidden="1">
      <c r="B31" s="41"/>
      <c r="C31" s="42"/>
      <c r="D31" s="42"/>
      <c r="E31" s="42"/>
      <c r="F31" s="28" t="s">
        <v>45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ROUND(BB94,2)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46"/>
    </row>
    <row r="32" spans="2:57" s="2" customFormat="1" ht="14.4" customHeight="1" hidden="1">
      <c r="B32" s="41"/>
      <c r="C32" s="42"/>
      <c r="D32" s="42"/>
      <c r="E32" s="42"/>
      <c r="F32" s="28" t="s">
        <v>46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ROUND(BC94,2)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46"/>
    </row>
    <row r="33" spans="2:57" s="2" customFormat="1" ht="14.4" customHeight="1" hidden="1">
      <c r="B33" s="41"/>
      <c r="C33" s="42"/>
      <c r="D33" s="42"/>
      <c r="E33" s="42"/>
      <c r="F33" s="28" t="s">
        <v>47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ROUND(BD94,2)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46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pans="2:44" s="1" customFormat="1" ht="25.9" customHeight="1">
      <c r="B35" s="34"/>
      <c r="C35" s="47"/>
      <c r="D35" s="48" t="s">
        <v>48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49</v>
      </c>
      <c r="U35" s="49"/>
      <c r="V35" s="49"/>
      <c r="W35" s="49"/>
      <c r="X35" s="51" t="s">
        <v>50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14.4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spans="2:44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" customHeight="1">
      <c r="B49" s="34"/>
      <c r="C49" s="35"/>
      <c r="D49" s="54" t="s">
        <v>51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52</v>
      </c>
      <c r="AI49" s="55"/>
      <c r="AJ49" s="55"/>
      <c r="AK49" s="55"/>
      <c r="AL49" s="55"/>
      <c r="AM49" s="55"/>
      <c r="AN49" s="55"/>
      <c r="AO49" s="55"/>
      <c r="AP49" s="35"/>
      <c r="AQ49" s="35"/>
      <c r="AR49" s="3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">
      <c r="B60" s="34"/>
      <c r="C60" s="35"/>
      <c r="D60" s="56" t="s">
        <v>53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6" t="s">
        <v>54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6" t="s">
        <v>53</v>
      </c>
      <c r="AI60" s="37"/>
      <c r="AJ60" s="37"/>
      <c r="AK60" s="37"/>
      <c r="AL60" s="37"/>
      <c r="AM60" s="56" t="s">
        <v>54</v>
      </c>
      <c r="AN60" s="37"/>
      <c r="AO60" s="37"/>
      <c r="AP60" s="35"/>
      <c r="AQ60" s="35"/>
      <c r="AR60" s="39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">
      <c r="B64" s="34"/>
      <c r="C64" s="35"/>
      <c r="D64" s="54" t="s">
        <v>55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4" t="s">
        <v>56</v>
      </c>
      <c r="AI64" s="55"/>
      <c r="AJ64" s="55"/>
      <c r="AK64" s="55"/>
      <c r="AL64" s="55"/>
      <c r="AM64" s="55"/>
      <c r="AN64" s="55"/>
      <c r="AO64" s="55"/>
      <c r="AP64" s="35"/>
      <c r="AQ64" s="35"/>
      <c r="AR64" s="39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">
      <c r="B75" s="34"/>
      <c r="C75" s="35"/>
      <c r="D75" s="56" t="s">
        <v>53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6" t="s">
        <v>54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 t="s">
        <v>53</v>
      </c>
      <c r="AI75" s="37"/>
      <c r="AJ75" s="37"/>
      <c r="AK75" s="37"/>
      <c r="AL75" s="37"/>
      <c r="AM75" s="56" t="s">
        <v>54</v>
      </c>
      <c r="AN75" s="37"/>
      <c r="AO75" s="37"/>
      <c r="AP75" s="35"/>
      <c r="AQ75" s="35"/>
      <c r="AR75" s="39"/>
    </row>
    <row r="76" spans="2:44" s="1" customFormat="1" ht="12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9"/>
    </row>
    <row r="77" spans="2:44" s="1" customFormat="1" ht="6.95" customHeight="1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9"/>
    </row>
    <row r="81" spans="2:44" s="1" customFormat="1" ht="6.95" customHeight="1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9"/>
    </row>
    <row r="82" spans="2:44" s="1" customFormat="1" ht="24.95" customHeight="1">
      <c r="B82" s="34"/>
      <c r="C82" s="19" t="s">
        <v>57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9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9"/>
    </row>
    <row r="84" spans="2:44" s="3" customFormat="1" ht="12" customHeight="1">
      <c r="B84" s="61"/>
      <c r="C84" s="28" t="s">
        <v>13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ESL_2019_010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pans="2:44" s="4" customFormat="1" ht="36.95" customHeight="1">
      <c r="B85" s="64"/>
      <c r="C85" s="65" t="s">
        <v>16</v>
      </c>
      <c r="D85" s="66"/>
      <c r="E85" s="66"/>
      <c r="F85" s="66"/>
      <c r="G85" s="66"/>
      <c r="H85" s="66"/>
      <c r="I85" s="66"/>
      <c r="J85" s="66"/>
      <c r="K85" s="66"/>
      <c r="L85" s="67" t="str">
        <f>K6</f>
        <v>Veřejné osvětlení ulice Březinská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8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</row>
    <row r="87" spans="2:44" s="1" customFormat="1" ht="12" customHeight="1"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9" t="str">
        <f>IF(K8="","",K8)</f>
        <v>Petřvald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70" t="str">
        <f>IF(AN8="","",AN8)</f>
        <v>17. 12. 2019</v>
      </c>
      <c r="AN87" s="70"/>
      <c r="AO87" s="35"/>
      <c r="AP87" s="35"/>
      <c r="AQ87" s="35"/>
      <c r="AR87" s="39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9"/>
    </row>
    <row r="89" spans="2:56" s="1" customFormat="1" ht="15.15" customHeight="1"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62" t="str">
        <f>IF(E11="","",E11)</f>
        <v>Město Petřvald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32</v>
      </c>
      <c r="AJ89" s="35"/>
      <c r="AK89" s="35"/>
      <c r="AL89" s="35"/>
      <c r="AM89" s="71" t="str">
        <f>IF(E17="","",E17)</f>
        <v xml:space="preserve"> </v>
      </c>
      <c r="AN89" s="62"/>
      <c r="AO89" s="62"/>
      <c r="AP89" s="62"/>
      <c r="AQ89" s="35"/>
      <c r="AR89" s="39"/>
      <c r="AS89" s="72" t="s">
        <v>58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</row>
    <row r="90" spans="2:56" s="1" customFormat="1" ht="15.15" customHeight="1">
      <c r="B90" s="34"/>
      <c r="C90" s="28" t="s">
        <v>30</v>
      </c>
      <c r="D90" s="35"/>
      <c r="E90" s="35"/>
      <c r="F90" s="35"/>
      <c r="G90" s="35"/>
      <c r="H90" s="35"/>
      <c r="I90" s="35"/>
      <c r="J90" s="35"/>
      <c r="K90" s="35"/>
      <c r="L90" s="62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35</v>
      </c>
      <c r="AJ90" s="35"/>
      <c r="AK90" s="35"/>
      <c r="AL90" s="35"/>
      <c r="AM90" s="71" t="str">
        <f>IF(E20="","",E20)</f>
        <v>Jiří Kotas</v>
      </c>
      <c r="AN90" s="62"/>
      <c r="AO90" s="62"/>
      <c r="AP90" s="62"/>
      <c r="AQ90" s="35"/>
      <c r="AR90" s="39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</row>
    <row r="91" spans="2:56" s="1" customFormat="1" ht="10.8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</row>
    <row r="92" spans="2:56" s="1" customFormat="1" ht="29.25" customHeight="1">
      <c r="B92" s="34"/>
      <c r="C92" s="84" t="s">
        <v>59</v>
      </c>
      <c r="D92" s="85"/>
      <c r="E92" s="85"/>
      <c r="F92" s="85"/>
      <c r="G92" s="85"/>
      <c r="H92" s="86"/>
      <c r="I92" s="87" t="s">
        <v>60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61</v>
      </c>
      <c r="AH92" s="85"/>
      <c r="AI92" s="85"/>
      <c r="AJ92" s="85"/>
      <c r="AK92" s="85"/>
      <c r="AL92" s="85"/>
      <c r="AM92" s="85"/>
      <c r="AN92" s="87" t="s">
        <v>62</v>
      </c>
      <c r="AO92" s="85"/>
      <c r="AP92" s="89"/>
      <c r="AQ92" s="90" t="s">
        <v>63</v>
      </c>
      <c r="AR92" s="39"/>
      <c r="AS92" s="91" t="s">
        <v>64</v>
      </c>
      <c r="AT92" s="92" t="s">
        <v>65</v>
      </c>
      <c r="AU92" s="92" t="s">
        <v>66</v>
      </c>
      <c r="AV92" s="92" t="s">
        <v>67</v>
      </c>
      <c r="AW92" s="92" t="s">
        <v>68</v>
      </c>
      <c r="AX92" s="92" t="s">
        <v>69</v>
      </c>
      <c r="AY92" s="92" t="s">
        <v>70</v>
      </c>
      <c r="AZ92" s="92" t="s">
        <v>71</v>
      </c>
      <c r="BA92" s="92" t="s">
        <v>72</v>
      </c>
      <c r="BB92" s="92" t="s">
        <v>73</v>
      </c>
      <c r="BC92" s="92" t="s">
        <v>74</v>
      </c>
      <c r="BD92" s="93" t="s">
        <v>75</v>
      </c>
    </row>
    <row r="93" spans="2:56" s="1" customFormat="1" ht="10.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</row>
    <row r="94" spans="2:90" s="5" customFormat="1" ht="32.4" customHeight="1">
      <c r="B94" s="97"/>
      <c r="C94" s="98" t="s">
        <v>76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ROUND(SUM(AG95:AG97),2)</f>
        <v>0</v>
      </c>
      <c r="AH94" s="100"/>
      <c r="AI94" s="100"/>
      <c r="AJ94" s="100"/>
      <c r="AK94" s="100"/>
      <c r="AL94" s="100"/>
      <c r="AM94" s="100"/>
      <c r="AN94" s="101">
        <f>SUM(AG94,AT94)</f>
        <v>0</v>
      </c>
      <c r="AO94" s="101"/>
      <c r="AP94" s="101"/>
      <c r="AQ94" s="102" t="s">
        <v>1</v>
      </c>
      <c r="AR94" s="103"/>
      <c r="AS94" s="104">
        <f>ROUND(SUM(AS95:AS97),2)</f>
        <v>0</v>
      </c>
      <c r="AT94" s="105">
        <f>ROUND(SUM(AV94:AW94),2)</f>
        <v>0</v>
      </c>
      <c r="AU94" s="106">
        <f>ROUND(SUM(AU95:AU97),5)</f>
        <v>0</v>
      </c>
      <c r="AV94" s="105">
        <f>ROUND(AZ94*L29,2)</f>
        <v>0</v>
      </c>
      <c r="AW94" s="105">
        <f>ROUND(BA94*L30,2)</f>
        <v>0</v>
      </c>
      <c r="AX94" s="105">
        <f>ROUND(BB94*L29,2)</f>
        <v>0</v>
      </c>
      <c r="AY94" s="105">
        <f>ROUND(BC94*L30,2)</f>
        <v>0</v>
      </c>
      <c r="AZ94" s="105">
        <f>ROUND(SUM(AZ95:AZ97),2)</f>
        <v>0</v>
      </c>
      <c r="BA94" s="105">
        <f>ROUND(SUM(BA95:BA97),2)</f>
        <v>0</v>
      </c>
      <c r="BB94" s="105">
        <f>ROUND(SUM(BB95:BB97),2)</f>
        <v>0</v>
      </c>
      <c r="BC94" s="105">
        <f>ROUND(SUM(BC95:BC97),2)</f>
        <v>0</v>
      </c>
      <c r="BD94" s="107">
        <f>ROUND(SUM(BD95:BD97),2)</f>
        <v>0</v>
      </c>
      <c r="BS94" s="108" t="s">
        <v>77</v>
      </c>
      <c r="BT94" s="108" t="s">
        <v>78</v>
      </c>
      <c r="BU94" s="109" t="s">
        <v>79</v>
      </c>
      <c r="BV94" s="108" t="s">
        <v>80</v>
      </c>
      <c r="BW94" s="108" t="s">
        <v>5</v>
      </c>
      <c r="BX94" s="108" t="s">
        <v>81</v>
      </c>
      <c r="CL94" s="108" t="s">
        <v>1</v>
      </c>
    </row>
    <row r="95" spans="1:91" s="6" customFormat="1" ht="40.5" customHeight="1">
      <c r="A95" s="110" t="s">
        <v>82</v>
      </c>
      <c r="B95" s="111"/>
      <c r="C95" s="112"/>
      <c r="D95" s="113" t="s">
        <v>83</v>
      </c>
      <c r="E95" s="113"/>
      <c r="F95" s="113"/>
      <c r="G95" s="113"/>
      <c r="H95" s="113"/>
      <c r="I95" s="114"/>
      <c r="J95" s="113" t="s">
        <v>84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'ESL_2019_010_01 - Osvětle...'!J30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4"/>
      <c r="AQ95" s="116" t="s">
        <v>85</v>
      </c>
      <c r="AR95" s="117"/>
      <c r="AS95" s="118">
        <v>0</v>
      </c>
      <c r="AT95" s="119">
        <f>ROUND(SUM(AV95:AW95),2)</f>
        <v>0</v>
      </c>
      <c r="AU95" s="120">
        <f>'ESL_2019_010_01 - Osvětle...'!P122</f>
        <v>0</v>
      </c>
      <c r="AV95" s="119">
        <f>'ESL_2019_010_01 - Osvětle...'!J33</f>
        <v>0</v>
      </c>
      <c r="AW95" s="119">
        <f>'ESL_2019_010_01 - Osvětle...'!J34</f>
        <v>0</v>
      </c>
      <c r="AX95" s="119">
        <f>'ESL_2019_010_01 - Osvětle...'!J35</f>
        <v>0</v>
      </c>
      <c r="AY95" s="119">
        <f>'ESL_2019_010_01 - Osvětle...'!J36</f>
        <v>0</v>
      </c>
      <c r="AZ95" s="119">
        <f>'ESL_2019_010_01 - Osvětle...'!F33</f>
        <v>0</v>
      </c>
      <c r="BA95" s="119">
        <f>'ESL_2019_010_01 - Osvětle...'!F34</f>
        <v>0</v>
      </c>
      <c r="BB95" s="119">
        <f>'ESL_2019_010_01 - Osvětle...'!F35</f>
        <v>0</v>
      </c>
      <c r="BC95" s="119">
        <f>'ESL_2019_010_01 - Osvětle...'!F36</f>
        <v>0</v>
      </c>
      <c r="BD95" s="121">
        <f>'ESL_2019_010_01 - Osvětle...'!F37</f>
        <v>0</v>
      </c>
      <c r="BT95" s="122" t="s">
        <v>86</v>
      </c>
      <c r="BV95" s="122" t="s">
        <v>80</v>
      </c>
      <c r="BW95" s="122" t="s">
        <v>87</v>
      </c>
      <c r="BX95" s="122" t="s">
        <v>5</v>
      </c>
      <c r="CL95" s="122" t="s">
        <v>1</v>
      </c>
      <c r="CM95" s="122" t="s">
        <v>88</v>
      </c>
    </row>
    <row r="96" spans="1:91" s="6" customFormat="1" ht="40.5" customHeight="1">
      <c r="A96" s="110" t="s">
        <v>82</v>
      </c>
      <c r="B96" s="111"/>
      <c r="C96" s="112"/>
      <c r="D96" s="113" t="s">
        <v>89</v>
      </c>
      <c r="E96" s="113"/>
      <c r="F96" s="113"/>
      <c r="G96" s="113"/>
      <c r="H96" s="113"/>
      <c r="I96" s="114"/>
      <c r="J96" s="113" t="s">
        <v>90</v>
      </c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5">
        <f>'ESL_2019_010_02 - Osvětle...'!J30</f>
        <v>0</v>
      </c>
      <c r="AH96" s="114"/>
      <c r="AI96" s="114"/>
      <c r="AJ96" s="114"/>
      <c r="AK96" s="114"/>
      <c r="AL96" s="114"/>
      <c r="AM96" s="114"/>
      <c r="AN96" s="115">
        <f>SUM(AG96,AT96)</f>
        <v>0</v>
      </c>
      <c r="AO96" s="114"/>
      <c r="AP96" s="114"/>
      <c r="AQ96" s="116" t="s">
        <v>85</v>
      </c>
      <c r="AR96" s="117"/>
      <c r="AS96" s="118">
        <v>0</v>
      </c>
      <c r="AT96" s="119">
        <f>ROUND(SUM(AV96:AW96),2)</f>
        <v>0</v>
      </c>
      <c r="AU96" s="120">
        <f>'ESL_2019_010_02 - Osvětle...'!P122</f>
        <v>0</v>
      </c>
      <c r="AV96" s="119">
        <f>'ESL_2019_010_02 - Osvětle...'!J33</f>
        <v>0</v>
      </c>
      <c r="AW96" s="119">
        <f>'ESL_2019_010_02 - Osvětle...'!J34</f>
        <v>0</v>
      </c>
      <c r="AX96" s="119">
        <f>'ESL_2019_010_02 - Osvětle...'!J35</f>
        <v>0</v>
      </c>
      <c r="AY96" s="119">
        <f>'ESL_2019_010_02 - Osvětle...'!J36</f>
        <v>0</v>
      </c>
      <c r="AZ96" s="119">
        <f>'ESL_2019_010_02 - Osvětle...'!F33</f>
        <v>0</v>
      </c>
      <c r="BA96" s="119">
        <f>'ESL_2019_010_02 - Osvětle...'!F34</f>
        <v>0</v>
      </c>
      <c r="BB96" s="119">
        <f>'ESL_2019_010_02 - Osvětle...'!F35</f>
        <v>0</v>
      </c>
      <c r="BC96" s="119">
        <f>'ESL_2019_010_02 - Osvětle...'!F36</f>
        <v>0</v>
      </c>
      <c r="BD96" s="121">
        <f>'ESL_2019_010_02 - Osvětle...'!F37</f>
        <v>0</v>
      </c>
      <c r="BT96" s="122" t="s">
        <v>86</v>
      </c>
      <c r="BV96" s="122" t="s">
        <v>80</v>
      </c>
      <c r="BW96" s="122" t="s">
        <v>91</v>
      </c>
      <c r="BX96" s="122" t="s">
        <v>5</v>
      </c>
      <c r="CL96" s="122" t="s">
        <v>1</v>
      </c>
      <c r="CM96" s="122" t="s">
        <v>88</v>
      </c>
    </row>
    <row r="97" spans="1:91" s="6" customFormat="1" ht="40.5" customHeight="1">
      <c r="A97" s="110" t="s">
        <v>82</v>
      </c>
      <c r="B97" s="111"/>
      <c r="C97" s="112"/>
      <c r="D97" s="113" t="s">
        <v>92</v>
      </c>
      <c r="E97" s="113"/>
      <c r="F97" s="113"/>
      <c r="G97" s="113"/>
      <c r="H97" s="113"/>
      <c r="I97" s="114"/>
      <c r="J97" s="113" t="s">
        <v>93</v>
      </c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5">
        <f>'ESL_2019_010_03 - Osvětle...'!J30</f>
        <v>0</v>
      </c>
      <c r="AH97" s="114"/>
      <c r="AI97" s="114"/>
      <c r="AJ97" s="114"/>
      <c r="AK97" s="114"/>
      <c r="AL97" s="114"/>
      <c r="AM97" s="114"/>
      <c r="AN97" s="115">
        <f>SUM(AG97,AT97)</f>
        <v>0</v>
      </c>
      <c r="AO97" s="114"/>
      <c r="AP97" s="114"/>
      <c r="AQ97" s="116" t="s">
        <v>85</v>
      </c>
      <c r="AR97" s="117"/>
      <c r="AS97" s="123">
        <v>0</v>
      </c>
      <c r="AT97" s="124">
        <f>ROUND(SUM(AV97:AW97),2)</f>
        <v>0</v>
      </c>
      <c r="AU97" s="125">
        <f>'ESL_2019_010_03 - Osvětle...'!P122</f>
        <v>0</v>
      </c>
      <c r="AV97" s="124">
        <f>'ESL_2019_010_03 - Osvětle...'!J33</f>
        <v>0</v>
      </c>
      <c r="AW97" s="124">
        <f>'ESL_2019_010_03 - Osvětle...'!J34</f>
        <v>0</v>
      </c>
      <c r="AX97" s="124">
        <f>'ESL_2019_010_03 - Osvětle...'!J35</f>
        <v>0</v>
      </c>
      <c r="AY97" s="124">
        <f>'ESL_2019_010_03 - Osvětle...'!J36</f>
        <v>0</v>
      </c>
      <c r="AZ97" s="124">
        <f>'ESL_2019_010_03 - Osvětle...'!F33</f>
        <v>0</v>
      </c>
      <c r="BA97" s="124">
        <f>'ESL_2019_010_03 - Osvětle...'!F34</f>
        <v>0</v>
      </c>
      <c r="BB97" s="124">
        <f>'ESL_2019_010_03 - Osvětle...'!F35</f>
        <v>0</v>
      </c>
      <c r="BC97" s="124">
        <f>'ESL_2019_010_03 - Osvětle...'!F36</f>
        <v>0</v>
      </c>
      <c r="BD97" s="126">
        <f>'ESL_2019_010_03 - Osvětle...'!F37</f>
        <v>0</v>
      </c>
      <c r="BT97" s="122" t="s">
        <v>86</v>
      </c>
      <c r="BV97" s="122" t="s">
        <v>80</v>
      </c>
      <c r="BW97" s="122" t="s">
        <v>94</v>
      </c>
      <c r="BX97" s="122" t="s">
        <v>5</v>
      </c>
      <c r="CL97" s="122" t="s">
        <v>1</v>
      </c>
      <c r="CM97" s="122" t="s">
        <v>88</v>
      </c>
    </row>
    <row r="98" spans="2:44" s="1" customFormat="1" ht="30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9"/>
    </row>
    <row r="99" spans="2:44" s="1" customFormat="1" ht="6.9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39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ESL_2019_010_01 - Osvětle...'!C2" display="/"/>
    <hyperlink ref="A96" location="'ESL_2019_010_02 - Osvětle...'!C2" display="/"/>
    <hyperlink ref="A97" location="'ESL_2019_010_03 - Osvětl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87</v>
      </c>
    </row>
    <row r="3" spans="2:46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88</v>
      </c>
    </row>
    <row r="4" spans="2:46" ht="24.95" customHeight="1">
      <c r="B4" s="16"/>
      <c r="D4" s="131" t="s">
        <v>95</v>
      </c>
      <c r="L4" s="16"/>
      <c r="M4" s="132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3" t="s">
        <v>16</v>
      </c>
      <c r="L6" s="16"/>
    </row>
    <row r="7" spans="2:12" ht="16.5" customHeight="1">
      <c r="B7" s="16"/>
      <c r="E7" s="134" t="str">
        <f>'Rekapitulace stavby'!K6</f>
        <v>Veřejné osvětlení ulice Březinská</v>
      </c>
      <c r="F7" s="133"/>
      <c r="G7" s="133"/>
      <c r="H7" s="133"/>
      <c r="L7" s="16"/>
    </row>
    <row r="8" spans="2:12" s="1" customFormat="1" ht="12" customHeight="1">
      <c r="B8" s="39"/>
      <c r="D8" s="133" t="s">
        <v>96</v>
      </c>
      <c r="I8" s="135"/>
      <c r="L8" s="39"/>
    </row>
    <row r="9" spans="2:12" s="1" customFormat="1" ht="36.95" customHeight="1">
      <c r="B9" s="39"/>
      <c r="E9" s="136" t="s">
        <v>97</v>
      </c>
      <c r="F9" s="1"/>
      <c r="G9" s="1"/>
      <c r="H9" s="1"/>
      <c r="I9" s="135"/>
      <c r="L9" s="39"/>
    </row>
    <row r="10" spans="2:12" s="1" customFormat="1" ht="12">
      <c r="B10" s="39"/>
      <c r="I10" s="135"/>
      <c r="L10" s="39"/>
    </row>
    <row r="11" spans="2:12" s="1" customFormat="1" ht="12" customHeight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pans="2:12" s="1" customFormat="1" ht="12" customHeight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17. 12. 2019</v>
      </c>
      <c r="L12" s="39"/>
    </row>
    <row r="13" spans="2:12" s="1" customFormat="1" ht="10.8" customHeight="1">
      <c r="B13" s="39"/>
      <c r="I13" s="135"/>
      <c r="L13" s="39"/>
    </row>
    <row r="14" spans="2:12" s="1" customFormat="1" ht="12" customHeight="1">
      <c r="B14" s="39"/>
      <c r="D14" s="133" t="s">
        <v>24</v>
      </c>
      <c r="I14" s="138" t="s">
        <v>25</v>
      </c>
      <c r="J14" s="137" t="s">
        <v>26</v>
      </c>
      <c r="L14" s="39"/>
    </row>
    <row r="15" spans="2:12" s="1" customFormat="1" ht="18" customHeight="1">
      <c r="B15" s="39"/>
      <c r="E15" s="137" t="s">
        <v>27</v>
      </c>
      <c r="I15" s="138" t="s">
        <v>28</v>
      </c>
      <c r="J15" s="137" t="s">
        <v>29</v>
      </c>
      <c r="L15" s="39"/>
    </row>
    <row r="16" spans="2:12" s="1" customFormat="1" ht="6.95" customHeight="1">
      <c r="B16" s="39"/>
      <c r="I16" s="135"/>
      <c r="L16" s="39"/>
    </row>
    <row r="17" spans="2:12" s="1" customFormat="1" ht="12" customHeight="1">
      <c r="B17" s="39"/>
      <c r="D17" s="133" t="s">
        <v>30</v>
      </c>
      <c r="I17" s="138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7"/>
      <c r="G18" s="137"/>
      <c r="H18" s="137"/>
      <c r="I18" s="138" t="s">
        <v>28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5"/>
      <c r="L19" s="39"/>
    </row>
    <row r="20" spans="2:12" s="1" customFormat="1" ht="12" customHeight="1">
      <c r="B20" s="39"/>
      <c r="D20" s="133" t="s">
        <v>32</v>
      </c>
      <c r="I20" s="138" t="s">
        <v>25</v>
      </c>
      <c r="J20" s="137" t="str">
        <f>IF('Rekapitulace stavby'!AN16="","",'Rekapitulace stavby'!AN16)</f>
        <v/>
      </c>
      <c r="L20" s="39"/>
    </row>
    <row r="21" spans="2:12" s="1" customFormat="1" ht="18" customHeight="1">
      <c r="B21" s="39"/>
      <c r="E21" s="137" t="str">
        <f>IF('Rekapitulace stavby'!E17="","",'Rekapitulace stavby'!E17)</f>
        <v xml:space="preserve"> </v>
      </c>
      <c r="I21" s="138" t="s">
        <v>28</v>
      </c>
      <c r="J21" s="137" t="str">
        <f>IF('Rekapitulace stavby'!AN17="","",'Rekapitulace stavby'!AN17)</f>
        <v/>
      </c>
      <c r="L21" s="39"/>
    </row>
    <row r="22" spans="2:12" s="1" customFormat="1" ht="6.95" customHeight="1">
      <c r="B22" s="39"/>
      <c r="I22" s="135"/>
      <c r="L22" s="39"/>
    </row>
    <row r="23" spans="2:12" s="1" customFormat="1" ht="12" customHeight="1">
      <c r="B23" s="39"/>
      <c r="D23" s="133" t="s">
        <v>35</v>
      </c>
      <c r="I23" s="138" t="s">
        <v>25</v>
      </c>
      <c r="J23" s="137" t="s">
        <v>1</v>
      </c>
      <c r="L23" s="39"/>
    </row>
    <row r="24" spans="2:12" s="1" customFormat="1" ht="18" customHeight="1">
      <c r="B24" s="39"/>
      <c r="E24" s="137" t="s">
        <v>36</v>
      </c>
      <c r="I24" s="138" t="s">
        <v>28</v>
      </c>
      <c r="J24" s="137" t="s">
        <v>1</v>
      </c>
      <c r="L24" s="39"/>
    </row>
    <row r="25" spans="2:12" s="1" customFormat="1" ht="6.95" customHeight="1">
      <c r="B25" s="39"/>
      <c r="I25" s="135"/>
      <c r="L25" s="39"/>
    </row>
    <row r="26" spans="2:12" s="1" customFormat="1" ht="12" customHeight="1">
      <c r="B26" s="39"/>
      <c r="D26" s="133" t="s">
        <v>37</v>
      </c>
      <c r="I26" s="135"/>
      <c r="L26" s="39"/>
    </row>
    <row r="27" spans="2:12" s="7" customFormat="1" ht="16.5" customHeight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>
      <c r="B28" s="39"/>
      <c r="I28" s="135"/>
      <c r="L28" s="39"/>
    </row>
    <row r="29" spans="2:12" s="1" customFormat="1" ht="6.95" customHeight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>
      <c r="B30" s="39"/>
      <c r="D30" s="144" t="s">
        <v>38</v>
      </c>
      <c r="I30" s="135"/>
      <c r="J30" s="145">
        <f>ROUND(J122,2)</f>
        <v>0</v>
      </c>
      <c r="L30" s="39"/>
    </row>
    <row r="31" spans="2:12" s="1" customFormat="1" ht="6.95" customHeight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>
      <c r="B32" s="39"/>
      <c r="F32" s="146" t="s">
        <v>40</v>
      </c>
      <c r="I32" s="147" t="s">
        <v>39</v>
      </c>
      <c r="J32" s="146" t="s">
        <v>41</v>
      </c>
      <c r="L32" s="39"/>
    </row>
    <row r="33" spans="2:12" s="1" customFormat="1" ht="14.4" customHeight="1">
      <c r="B33" s="39"/>
      <c r="D33" s="148" t="s">
        <v>42</v>
      </c>
      <c r="E33" s="133" t="s">
        <v>43</v>
      </c>
      <c r="F33" s="149">
        <f>ROUND((SUM(BE122:BE206)),2)</f>
        <v>0</v>
      </c>
      <c r="I33" s="150">
        <v>0.21</v>
      </c>
      <c r="J33" s="149">
        <f>ROUND(((SUM(BE122:BE206))*I33),2)</f>
        <v>0</v>
      </c>
      <c r="L33" s="39"/>
    </row>
    <row r="34" spans="2:12" s="1" customFormat="1" ht="14.4" customHeight="1">
      <c r="B34" s="39"/>
      <c r="E34" s="133" t="s">
        <v>44</v>
      </c>
      <c r="F34" s="149">
        <f>ROUND((SUM(BF122:BF206)),2)</f>
        <v>0</v>
      </c>
      <c r="I34" s="150">
        <v>0.15</v>
      </c>
      <c r="J34" s="149">
        <f>ROUND(((SUM(BF122:BF206))*I34),2)</f>
        <v>0</v>
      </c>
      <c r="L34" s="39"/>
    </row>
    <row r="35" spans="2:12" s="1" customFormat="1" ht="14.4" customHeight="1" hidden="1">
      <c r="B35" s="39"/>
      <c r="E35" s="133" t="s">
        <v>45</v>
      </c>
      <c r="F35" s="149">
        <f>ROUND((SUM(BG122:BG206)),2)</f>
        <v>0</v>
      </c>
      <c r="I35" s="150">
        <v>0.21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46</v>
      </c>
      <c r="F36" s="149">
        <f>ROUND((SUM(BH122:BH206)),2)</f>
        <v>0</v>
      </c>
      <c r="I36" s="150">
        <v>0.15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47</v>
      </c>
      <c r="F37" s="149">
        <f>ROUND((SUM(BI122:BI206)),2)</f>
        <v>0</v>
      </c>
      <c r="I37" s="150">
        <v>0</v>
      </c>
      <c r="J37" s="149">
        <f>0</f>
        <v>0</v>
      </c>
      <c r="L37" s="39"/>
    </row>
    <row r="38" spans="2:12" s="1" customFormat="1" ht="6.95" customHeight="1">
      <c r="B38" s="39"/>
      <c r="I38" s="135"/>
      <c r="L38" s="39"/>
    </row>
    <row r="39" spans="2:12" s="1" customFormat="1" ht="25.4" customHeight="1">
      <c r="B39" s="39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6"/>
      <c r="J39" s="157">
        <f>SUM(J30:J37)</f>
        <v>0</v>
      </c>
      <c r="K39" s="158"/>
      <c r="L39" s="39"/>
    </row>
    <row r="40" spans="2:12" s="1" customFormat="1" ht="14.4" customHeight="1">
      <c r="B40" s="39"/>
      <c r="I40" s="135"/>
      <c r="L40" s="39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39"/>
      <c r="D50" s="159" t="s">
        <v>51</v>
      </c>
      <c r="E50" s="160"/>
      <c r="F50" s="160"/>
      <c r="G50" s="159" t="s">
        <v>52</v>
      </c>
      <c r="H50" s="160"/>
      <c r="I50" s="161"/>
      <c r="J50" s="160"/>
      <c r="K50" s="160"/>
      <c r="L50" s="39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">
      <c r="B61" s="39"/>
      <c r="D61" s="162" t="s">
        <v>53</v>
      </c>
      <c r="E61" s="163"/>
      <c r="F61" s="164" t="s">
        <v>54</v>
      </c>
      <c r="G61" s="162" t="s">
        <v>53</v>
      </c>
      <c r="H61" s="163"/>
      <c r="I61" s="165"/>
      <c r="J61" s="166" t="s">
        <v>54</v>
      </c>
      <c r="K61" s="163"/>
      <c r="L61" s="39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">
      <c r="B65" s="39"/>
      <c r="D65" s="159" t="s">
        <v>55</v>
      </c>
      <c r="E65" s="160"/>
      <c r="F65" s="160"/>
      <c r="G65" s="159" t="s">
        <v>56</v>
      </c>
      <c r="H65" s="160"/>
      <c r="I65" s="161"/>
      <c r="J65" s="160"/>
      <c r="K65" s="160"/>
      <c r="L65" s="39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">
      <c r="B76" s="39"/>
      <c r="D76" s="162" t="s">
        <v>53</v>
      </c>
      <c r="E76" s="163"/>
      <c r="F76" s="164" t="s">
        <v>54</v>
      </c>
      <c r="G76" s="162" t="s">
        <v>53</v>
      </c>
      <c r="H76" s="163"/>
      <c r="I76" s="165"/>
      <c r="J76" s="166" t="s">
        <v>54</v>
      </c>
      <c r="K76" s="163"/>
      <c r="L76" s="39"/>
    </row>
    <row r="77" spans="2:12" s="1" customFormat="1" ht="14.4" customHeight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 hidden="1">
      <c r="B82" s="34"/>
      <c r="C82" s="19" t="s">
        <v>98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 hidden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 hidden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 hidden="1">
      <c r="B85" s="34"/>
      <c r="C85" s="35"/>
      <c r="D85" s="35"/>
      <c r="E85" s="173" t="str">
        <f>E7</f>
        <v>Veřejné osvětlení ulice Březinská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 hidden="1">
      <c r="B86" s="34"/>
      <c r="C86" s="28" t="s">
        <v>96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 hidden="1">
      <c r="B87" s="34"/>
      <c r="C87" s="35"/>
      <c r="D87" s="35"/>
      <c r="E87" s="67" t="str">
        <f>E9</f>
        <v>ESL_2019_010_01 - Osvětlení ulice Březinská - I.etapa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 hidden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 hidden="1">
      <c r="B89" s="34"/>
      <c r="C89" s="28" t="s">
        <v>20</v>
      </c>
      <c r="D89" s="35"/>
      <c r="E89" s="35"/>
      <c r="F89" s="23" t="str">
        <f>F12</f>
        <v>Petřvald</v>
      </c>
      <c r="G89" s="35"/>
      <c r="H89" s="35"/>
      <c r="I89" s="138" t="s">
        <v>22</v>
      </c>
      <c r="J89" s="70" t="str">
        <f>IF(J12="","",J12)</f>
        <v>17. 12. 2019</v>
      </c>
      <c r="K89" s="35"/>
      <c r="L89" s="39"/>
    </row>
    <row r="90" spans="2:12" s="1" customFormat="1" ht="6.95" customHeight="1" hidden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 hidden="1">
      <c r="B91" s="34"/>
      <c r="C91" s="28" t="s">
        <v>24</v>
      </c>
      <c r="D91" s="35"/>
      <c r="E91" s="35"/>
      <c r="F91" s="23" t="str">
        <f>E15</f>
        <v>Město Petřvald</v>
      </c>
      <c r="G91" s="35"/>
      <c r="H91" s="35"/>
      <c r="I91" s="138" t="s">
        <v>32</v>
      </c>
      <c r="J91" s="32" t="str">
        <f>E21</f>
        <v xml:space="preserve"> </v>
      </c>
      <c r="K91" s="35"/>
      <c r="L91" s="39"/>
    </row>
    <row r="92" spans="2:12" s="1" customFormat="1" ht="15.15" customHeight="1" hidden="1">
      <c r="B92" s="34"/>
      <c r="C92" s="28" t="s">
        <v>30</v>
      </c>
      <c r="D92" s="35"/>
      <c r="E92" s="35"/>
      <c r="F92" s="23" t="str">
        <f>IF(E18="","",E18)</f>
        <v>Vyplň údaj</v>
      </c>
      <c r="G92" s="35"/>
      <c r="H92" s="35"/>
      <c r="I92" s="138" t="s">
        <v>35</v>
      </c>
      <c r="J92" s="32" t="str">
        <f>E24</f>
        <v>Jiří Kotas</v>
      </c>
      <c r="K92" s="35"/>
      <c r="L92" s="39"/>
    </row>
    <row r="93" spans="2:12" s="1" customFormat="1" ht="10.3" customHeight="1" hidden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 hidden="1">
      <c r="B94" s="34"/>
      <c r="C94" s="174" t="s">
        <v>99</v>
      </c>
      <c r="D94" s="175"/>
      <c r="E94" s="175"/>
      <c r="F94" s="175"/>
      <c r="G94" s="175"/>
      <c r="H94" s="175"/>
      <c r="I94" s="176"/>
      <c r="J94" s="177" t="s">
        <v>100</v>
      </c>
      <c r="K94" s="175"/>
      <c r="L94" s="39"/>
    </row>
    <row r="95" spans="2:12" s="1" customFormat="1" ht="10.3" customHeight="1" hidden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 hidden="1">
      <c r="B96" s="34"/>
      <c r="C96" s="178" t="s">
        <v>101</v>
      </c>
      <c r="D96" s="35"/>
      <c r="E96" s="35"/>
      <c r="F96" s="35"/>
      <c r="G96" s="35"/>
      <c r="H96" s="35"/>
      <c r="I96" s="135"/>
      <c r="J96" s="101">
        <f>J122</f>
        <v>0</v>
      </c>
      <c r="K96" s="35"/>
      <c r="L96" s="39"/>
      <c r="AU96" s="13" t="s">
        <v>102</v>
      </c>
    </row>
    <row r="97" spans="2:12" s="8" customFormat="1" ht="24.95" customHeight="1" hidden="1">
      <c r="B97" s="179"/>
      <c r="C97" s="180"/>
      <c r="D97" s="181" t="s">
        <v>103</v>
      </c>
      <c r="E97" s="182"/>
      <c r="F97" s="182"/>
      <c r="G97" s="182"/>
      <c r="H97" s="182"/>
      <c r="I97" s="183"/>
      <c r="J97" s="184">
        <f>J123</f>
        <v>0</v>
      </c>
      <c r="K97" s="180"/>
      <c r="L97" s="185"/>
    </row>
    <row r="98" spans="2:12" s="9" customFormat="1" ht="19.9" customHeight="1" hidden="1">
      <c r="B98" s="186"/>
      <c r="C98" s="187"/>
      <c r="D98" s="188" t="s">
        <v>104</v>
      </c>
      <c r="E98" s="189"/>
      <c r="F98" s="189"/>
      <c r="G98" s="189"/>
      <c r="H98" s="189"/>
      <c r="I98" s="190"/>
      <c r="J98" s="191">
        <f>J124</f>
        <v>0</v>
      </c>
      <c r="K98" s="187"/>
      <c r="L98" s="192"/>
    </row>
    <row r="99" spans="2:12" s="8" customFormat="1" ht="24.95" customHeight="1" hidden="1">
      <c r="B99" s="179"/>
      <c r="C99" s="180"/>
      <c r="D99" s="181" t="s">
        <v>105</v>
      </c>
      <c r="E99" s="182"/>
      <c r="F99" s="182"/>
      <c r="G99" s="182"/>
      <c r="H99" s="182"/>
      <c r="I99" s="183"/>
      <c r="J99" s="184">
        <f>J127</f>
        <v>0</v>
      </c>
      <c r="K99" s="180"/>
      <c r="L99" s="185"/>
    </row>
    <row r="100" spans="2:12" s="9" customFormat="1" ht="19.9" customHeight="1" hidden="1">
      <c r="B100" s="186"/>
      <c r="C100" s="187"/>
      <c r="D100" s="188" t="s">
        <v>106</v>
      </c>
      <c r="E100" s="189"/>
      <c r="F100" s="189"/>
      <c r="G100" s="189"/>
      <c r="H100" s="189"/>
      <c r="I100" s="190"/>
      <c r="J100" s="191">
        <f>J128</f>
        <v>0</v>
      </c>
      <c r="K100" s="187"/>
      <c r="L100" s="192"/>
    </row>
    <row r="101" spans="2:12" s="9" customFormat="1" ht="19.9" customHeight="1" hidden="1">
      <c r="B101" s="186"/>
      <c r="C101" s="187"/>
      <c r="D101" s="188" t="s">
        <v>107</v>
      </c>
      <c r="E101" s="189"/>
      <c r="F101" s="189"/>
      <c r="G101" s="189"/>
      <c r="H101" s="189"/>
      <c r="I101" s="190"/>
      <c r="J101" s="191">
        <f>J161</f>
        <v>0</v>
      </c>
      <c r="K101" s="187"/>
      <c r="L101" s="192"/>
    </row>
    <row r="102" spans="2:12" s="8" customFormat="1" ht="24.95" customHeight="1" hidden="1">
      <c r="B102" s="179"/>
      <c r="C102" s="180"/>
      <c r="D102" s="181" t="s">
        <v>108</v>
      </c>
      <c r="E102" s="182"/>
      <c r="F102" s="182"/>
      <c r="G102" s="182"/>
      <c r="H102" s="182"/>
      <c r="I102" s="183"/>
      <c r="J102" s="184">
        <f>J192</f>
        <v>0</v>
      </c>
      <c r="K102" s="180"/>
      <c r="L102" s="185"/>
    </row>
    <row r="103" spans="2:12" s="1" customFormat="1" ht="21.8" customHeight="1" hidden="1">
      <c r="B103" s="34"/>
      <c r="C103" s="35"/>
      <c r="D103" s="35"/>
      <c r="E103" s="35"/>
      <c r="F103" s="35"/>
      <c r="G103" s="35"/>
      <c r="H103" s="35"/>
      <c r="I103" s="135"/>
      <c r="J103" s="35"/>
      <c r="K103" s="35"/>
      <c r="L103" s="39"/>
    </row>
    <row r="104" spans="2:12" s="1" customFormat="1" ht="6.95" customHeight="1" hidden="1">
      <c r="B104" s="57"/>
      <c r="C104" s="58"/>
      <c r="D104" s="58"/>
      <c r="E104" s="58"/>
      <c r="F104" s="58"/>
      <c r="G104" s="58"/>
      <c r="H104" s="58"/>
      <c r="I104" s="169"/>
      <c r="J104" s="58"/>
      <c r="K104" s="58"/>
      <c r="L104" s="39"/>
    </row>
    <row r="105" ht="12" hidden="1"/>
    <row r="106" ht="12" hidden="1"/>
    <row r="107" ht="12" hidden="1"/>
    <row r="108" spans="2:12" s="1" customFormat="1" ht="6.95" customHeight="1">
      <c r="B108" s="59"/>
      <c r="C108" s="60"/>
      <c r="D108" s="60"/>
      <c r="E108" s="60"/>
      <c r="F108" s="60"/>
      <c r="G108" s="60"/>
      <c r="H108" s="60"/>
      <c r="I108" s="172"/>
      <c r="J108" s="60"/>
      <c r="K108" s="60"/>
      <c r="L108" s="39"/>
    </row>
    <row r="109" spans="2:12" s="1" customFormat="1" ht="24.95" customHeight="1">
      <c r="B109" s="34"/>
      <c r="C109" s="19" t="s">
        <v>109</v>
      </c>
      <c r="D109" s="35"/>
      <c r="E109" s="35"/>
      <c r="F109" s="35"/>
      <c r="G109" s="35"/>
      <c r="H109" s="35"/>
      <c r="I109" s="135"/>
      <c r="J109" s="35"/>
      <c r="K109" s="35"/>
      <c r="L109" s="39"/>
    </row>
    <row r="110" spans="2:12" s="1" customFormat="1" ht="6.95" customHeight="1">
      <c r="B110" s="34"/>
      <c r="C110" s="35"/>
      <c r="D110" s="35"/>
      <c r="E110" s="35"/>
      <c r="F110" s="35"/>
      <c r="G110" s="35"/>
      <c r="H110" s="35"/>
      <c r="I110" s="135"/>
      <c r="J110" s="35"/>
      <c r="K110" s="35"/>
      <c r="L110" s="39"/>
    </row>
    <row r="111" spans="2:12" s="1" customFormat="1" ht="12" customHeight="1">
      <c r="B111" s="34"/>
      <c r="C111" s="28" t="s">
        <v>16</v>
      </c>
      <c r="D111" s="35"/>
      <c r="E111" s="35"/>
      <c r="F111" s="35"/>
      <c r="G111" s="35"/>
      <c r="H111" s="35"/>
      <c r="I111" s="135"/>
      <c r="J111" s="35"/>
      <c r="K111" s="35"/>
      <c r="L111" s="39"/>
    </row>
    <row r="112" spans="2:12" s="1" customFormat="1" ht="16.5" customHeight="1">
      <c r="B112" s="34"/>
      <c r="C112" s="35"/>
      <c r="D112" s="35"/>
      <c r="E112" s="173" t="str">
        <f>E7</f>
        <v>Veřejné osvětlení ulice Březinská</v>
      </c>
      <c r="F112" s="28"/>
      <c r="G112" s="28"/>
      <c r="H112" s="28"/>
      <c r="I112" s="135"/>
      <c r="J112" s="35"/>
      <c r="K112" s="35"/>
      <c r="L112" s="39"/>
    </row>
    <row r="113" spans="2:12" s="1" customFormat="1" ht="12" customHeight="1">
      <c r="B113" s="34"/>
      <c r="C113" s="28" t="s">
        <v>96</v>
      </c>
      <c r="D113" s="35"/>
      <c r="E113" s="35"/>
      <c r="F113" s="35"/>
      <c r="G113" s="35"/>
      <c r="H113" s="35"/>
      <c r="I113" s="135"/>
      <c r="J113" s="35"/>
      <c r="K113" s="35"/>
      <c r="L113" s="39"/>
    </row>
    <row r="114" spans="2:12" s="1" customFormat="1" ht="16.5" customHeight="1">
      <c r="B114" s="34"/>
      <c r="C114" s="35"/>
      <c r="D114" s="35"/>
      <c r="E114" s="67" t="str">
        <f>E9</f>
        <v>ESL_2019_010_01 - Osvětlení ulice Březinská - I.etapa</v>
      </c>
      <c r="F114" s="35"/>
      <c r="G114" s="35"/>
      <c r="H114" s="35"/>
      <c r="I114" s="135"/>
      <c r="J114" s="35"/>
      <c r="K114" s="35"/>
      <c r="L114" s="39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35"/>
      <c r="J115" s="35"/>
      <c r="K115" s="35"/>
      <c r="L115" s="39"/>
    </row>
    <row r="116" spans="2:12" s="1" customFormat="1" ht="12" customHeight="1">
      <c r="B116" s="34"/>
      <c r="C116" s="28" t="s">
        <v>20</v>
      </c>
      <c r="D116" s="35"/>
      <c r="E116" s="35"/>
      <c r="F116" s="23" t="str">
        <f>F12</f>
        <v>Petřvald</v>
      </c>
      <c r="G116" s="35"/>
      <c r="H116" s="35"/>
      <c r="I116" s="138" t="s">
        <v>22</v>
      </c>
      <c r="J116" s="70" t="str">
        <f>IF(J12="","",J12)</f>
        <v>17. 12. 2019</v>
      </c>
      <c r="K116" s="35"/>
      <c r="L116" s="39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35"/>
      <c r="J117" s="35"/>
      <c r="K117" s="35"/>
      <c r="L117" s="39"/>
    </row>
    <row r="118" spans="2:12" s="1" customFormat="1" ht="15.15" customHeight="1">
      <c r="B118" s="34"/>
      <c r="C118" s="28" t="s">
        <v>24</v>
      </c>
      <c r="D118" s="35"/>
      <c r="E118" s="35"/>
      <c r="F118" s="23" t="str">
        <f>E15</f>
        <v>Město Petřvald</v>
      </c>
      <c r="G118" s="35"/>
      <c r="H118" s="35"/>
      <c r="I118" s="138" t="s">
        <v>32</v>
      </c>
      <c r="J118" s="32" t="str">
        <f>E21</f>
        <v xml:space="preserve"> </v>
      </c>
      <c r="K118" s="35"/>
      <c r="L118" s="39"/>
    </row>
    <row r="119" spans="2:12" s="1" customFormat="1" ht="15.15" customHeight="1">
      <c r="B119" s="34"/>
      <c r="C119" s="28" t="s">
        <v>30</v>
      </c>
      <c r="D119" s="35"/>
      <c r="E119" s="35"/>
      <c r="F119" s="23" t="str">
        <f>IF(E18="","",E18)</f>
        <v>Vyplň údaj</v>
      </c>
      <c r="G119" s="35"/>
      <c r="H119" s="35"/>
      <c r="I119" s="138" t="s">
        <v>35</v>
      </c>
      <c r="J119" s="32" t="str">
        <f>E24</f>
        <v>Jiří Kotas</v>
      </c>
      <c r="K119" s="35"/>
      <c r="L119" s="39"/>
    </row>
    <row r="120" spans="2:12" s="1" customFormat="1" ht="10.3" customHeight="1">
      <c r="B120" s="34"/>
      <c r="C120" s="35"/>
      <c r="D120" s="35"/>
      <c r="E120" s="35"/>
      <c r="F120" s="35"/>
      <c r="G120" s="35"/>
      <c r="H120" s="35"/>
      <c r="I120" s="135"/>
      <c r="J120" s="35"/>
      <c r="K120" s="35"/>
      <c r="L120" s="39"/>
    </row>
    <row r="121" spans="2:20" s="10" customFormat="1" ht="29.25" customHeight="1">
      <c r="B121" s="193"/>
      <c r="C121" s="194" t="s">
        <v>110</v>
      </c>
      <c r="D121" s="195" t="s">
        <v>63</v>
      </c>
      <c r="E121" s="195" t="s">
        <v>59</v>
      </c>
      <c r="F121" s="195" t="s">
        <v>60</v>
      </c>
      <c r="G121" s="195" t="s">
        <v>111</v>
      </c>
      <c r="H121" s="195" t="s">
        <v>112</v>
      </c>
      <c r="I121" s="196" t="s">
        <v>113</v>
      </c>
      <c r="J121" s="197" t="s">
        <v>100</v>
      </c>
      <c r="K121" s="198" t="s">
        <v>114</v>
      </c>
      <c r="L121" s="199"/>
      <c r="M121" s="91" t="s">
        <v>1</v>
      </c>
      <c r="N121" s="92" t="s">
        <v>42</v>
      </c>
      <c r="O121" s="92" t="s">
        <v>115</v>
      </c>
      <c r="P121" s="92" t="s">
        <v>116</v>
      </c>
      <c r="Q121" s="92" t="s">
        <v>117</v>
      </c>
      <c r="R121" s="92" t="s">
        <v>118</v>
      </c>
      <c r="S121" s="92" t="s">
        <v>119</v>
      </c>
      <c r="T121" s="93" t="s">
        <v>120</v>
      </c>
    </row>
    <row r="122" spans="2:63" s="1" customFormat="1" ht="22.8" customHeight="1">
      <c r="B122" s="34"/>
      <c r="C122" s="98" t="s">
        <v>121</v>
      </c>
      <c r="D122" s="35"/>
      <c r="E122" s="35"/>
      <c r="F122" s="35"/>
      <c r="G122" s="35"/>
      <c r="H122" s="35"/>
      <c r="I122" s="135"/>
      <c r="J122" s="200">
        <f>BK122</f>
        <v>0</v>
      </c>
      <c r="K122" s="35"/>
      <c r="L122" s="39"/>
      <c r="M122" s="94"/>
      <c r="N122" s="95"/>
      <c r="O122" s="95"/>
      <c r="P122" s="201">
        <f>P123+P127+P192</f>
        <v>0</v>
      </c>
      <c r="Q122" s="95"/>
      <c r="R122" s="201">
        <f>R123+R127+R192</f>
        <v>39.680293999999996</v>
      </c>
      <c r="S122" s="95"/>
      <c r="T122" s="202">
        <f>T123+T127+T192</f>
        <v>0</v>
      </c>
      <c r="AT122" s="13" t="s">
        <v>77</v>
      </c>
      <c r="AU122" s="13" t="s">
        <v>102</v>
      </c>
      <c r="BK122" s="203">
        <f>BK123+BK127+BK192</f>
        <v>0</v>
      </c>
    </row>
    <row r="123" spans="2:63" s="11" customFormat="1" ht="25.9" customHeight="1">
      <c r="B123" s="204"/>
      <c r="C123" s="205"/>
      <c r="D123" s="206" t="s">
        <v>77</v>
      </c>
      <c r="E123" s="207" t="s">
        <v>122</v>
      </c>
      <c r="F123" s="207" t="s">
        <v>123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</f>
        <v>0</v>
      </c>
      <c r="Q123" s="212"/>
      <c r="R123" s="213">
        <f>R124</f>
        <v>0.006749999999999999</v>
      </c>
      <c r="S123" s="212"/>
      <c r="T123" s="214">
        <f>T124</f>
        <v>0</v>
      </c>
      <c r="AR123" s="215" t="s">
        <v>88</v>
      </c>
      <c r="AT123" s="216" t="s">
        <v>77</v>
      </c>
      <c r="AU123" s="216" t="s">
        <v>78</v>
      </c>
      <c r="AY123" s="215" t="s">
        <v>124</v>
      </c>
      <c r="BK123" s="217">
        <f>BK124</f>
        <v>0</v>
      </c>
    </row>
    <row r="124" spans="2:63" s="11" customFormat="1" ht="22.8" customHeight="1">
      <c r="B124" s="204"/>
      <c r="C124" s="205"/>
      <c r="D124" s="206" t="s">
        <v>77</v>
      </c>
      <c r="E124" s="218" t="s">
        <v>125</v>
      </c>
      <c r="F124" s="218" t="s">
        <v>126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SUM(P125:P126)</f>
        <v>0</v>
      </c>
      <c r="Q124" s="212"/>
      <c r="R124" s="213">
        <f>SUM(R125:R126)</f>
        <v>0.006749999999999999</v>
      </c>
      <c r="S124" s="212"/>
      <c r="T124" s="214">
        <f>SUM(T125:T126)</f>
        <v>0</v>
      </c>
      <c r="AR124" s="215" t="s">
        <v>88</v>
      </c>
      <c r="AT124" s="216" t="s">
        <v>77</v>
      </c>
      <c r="AU124" s="216" t="s">
        <v>86</v>
      </c>
      <c r="AY124" s="215" t="s">
        <v>124</v>
      </c>
      <c r="BK124" s="217">
        <f>SUM(BK125:BK126)</f>
        <v>0</v>
      </c>
    </row>
    <row r="125" spans="2:65" s="1" customFormat="1" ht="24" customHeight="1">
      <c r="B125" s="34"/>
      <c r="C125" s="220" t="s">
        <v>127</v>
      </c>
      <c r="D125" s="220" t="s">
        <v>128</v>
      </c>
      <c r="E125" s="221" t="s">
        <v>129</v>
      </c>
      <c r="F125" s="222" t="s">
        <v>130</v>
      </c>
      <c r="G125" s="223" t="s">
        <v>131</v>
      </c>
      <c r="H125" s="224">
        <v>3</v>
      </c>
      <c r="I125" s="225"/>
      <c r="J125" s="226">
        <f>ROUND(I125*H125,2)</f>
        <v>0</v>
      </c>
      <c r="K125" s="222" t="s">
        <v>132</v>
      </c>
      <c r="L125" s="39"/>
      <c r="M125" s="227" t="s">
        <v>1</v>
      </c>
      <c r="N125" s="228" t="s">
        <v>43</v>
      </c>
      <c r="O125" s="8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1" t="s">
        <v>133</v>
      </c>
      <c r="AT125" s="231" t="s">
        <v>128</v>
      </c>
      <c r="AU125" s="231" t="s">
        <v>88</v>
      </c>
      <c r="AY125" s="13" t="s">
        <v>124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3" t="s">
        <v>86</v>
      </c>
      <c r="BK125" s="232">
        <f>ROUND(I125*H125,2)</f>
        <v>0</v>
      </c>
      <c r="BL125" s="13" t="s">
        <v>133</v>
      </c>
      <c r="BM125" s="231" t="s">
        <v>134</v>
      </c>
    </row>
    <row r="126" spans="2:65" s="1" customFormat="1" ht="24" customHeight="1">
      <c r="B126" s="34"/>
      <c r="C126" s="233" t="s">
        <v>135</v>
      </c>
      <c r="D126" s="233" t="s">
        <v>136</v>
      </c>
      <c r="E126" s="234" t="s">
        <v>137</v>
      </c>
      <c r="F126" s="235" t="s">
        <v>138</v>
      </c>
      <c r="G126" s="236" t="s">
        <v>131</v>
      </c>
      <c r="H126" s="237">
        <v>3</v>
      </c>
      <c r="I126" s="238"/>
      <c r="J126" s="239">
        <f>ROUND(I126*H126,2)</f>
        <v>0</v>
      </c>
      <c r="K126" s="235" t="s">
        <v>132</v>
      </c>
      <c r="L126" s="240"/>
      <c r="M126" s="241" t="s">
        <v>1</v>
      </c>
      <c r="N126" s="242" t="s">
        <v>43</v>
      </c>
      <c r="O126" s="82"/>
      <c r="P126" s="229">
        <f>O126*H126</f>
        <v>0</v>
      </c>
      <c r="Q126" s="229">
        <v>0.00225</v>
      </c>
      <c r="R126" s="229">
        <f>Q126*H126</f>
        <v>0.006749999999999999</v>
      </c>
      <c r="S126" s="229">
        <v>0</v>
      </c>
      <c r="T126" s="230">
        <f>S126*H126</f>
        <v>0</v>
      </c>
      <c r="AR126" s="231" t="s">
        <v>139</v>
      </c>
      <c r="AT126" s="231" t="s">
        <v>136</v>
      </c>
      <c r="AU126" s="231" t="s">
        <v>88</v>
      </c>
      <c r="AY126" s="13" t="s">
        <v>124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3" t="s">
        <v>86</v>
      </c>
      <c r="BK126" s="232">
        <f>ROUND(I126*H126,2)</f>
        <v>0</v>
      </c>
      <c r="BL126" s="13" t="s">
        <v>133</v>
      </c>
      <c r="BM126" s="231" t="s">
        <v>140</v>
      </c>
    </row>
    <row r="127" spans="2:63" s="11" customFormat="1" ht="25.9" customHeight="1">
      <c r="B127" s="204"/>
      <c r="C127" s="205"/>
      <c r="D127" s="206" t="s">
        <v>77</v>
      </c>
      <c r="E127" s="207" t="s">
        <v>136</v>
      </c>
      <c r="F127" s="207" t="s">
        <v>141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P128+P161</f>
        <v>0</v>
      </c>
      <c r="Q127" s="212"/>
      <c r="R127" s="213">
        <f>R128+R161</f>
        <v>39.673544</v>
      </c>
      <c r="S127" s="212"/>
      <c r="T127" s="214">
        <f>T128+T161</f>
        <v>0</v>
      </c>
      <c r="AR127" s="215" t="s">
        <v>142</v>
      </c>
      <c r="AT127" s="216" t="s">
        <v>77</v>
      </c>
      <c r="AU127" s="216" t="s">
        <v>78</v>
      </c>
      <c r="AY127" s="215" t="s">
        <v>124</v>
      </c>
      <c r="BK127" s="217">
        <f>BK128+BK161</f>
        <v>0</v>
      </c>
    </row>
    <row r="128" spans="2:63" s="11" customFormat="1" ht="22.8" customHeight="1">
      <c r="B128" s="204"/>
      <c r="C128" s="205"/>
      <c r="D128" s="206" t="s">
        <v>77</v>
      </c>
      <c r="E128" s="218" t="s">
        <v>143</v>
      </c>
      <c r="F128" s="218" t="s">
        <v>144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SUM(P129:P160)</f>
        <v>0</v>
      </c>
      <c r="Q128" s="212"/>
      <c r="R128" s="213">
        <f>SUM(R129:R160)</f>
        <v>0.6793580000000001</v>
      </c>
      <c r="S128" s="212"/>
      <c r="T128" s="214">
        <f>SUM(T129:T160)</f>
        <v>0</v>
      </c>
      <c r="AR128" s="215" t="s">
        <v>142</v>
      </c>
      <c r="AT128" s="216" t="s">
        <v>77</v>
      </c>
      <c r="AU128" s="216" t="s">
        <v>86</v>
      </c>
      <c r="AY128" s="215" t="s">
        <v>124</v>
      </c>
      <c r="BK128" s="217">
        <f>SUM(BK129:BK160)</f>
        <v>0</v>
      </c>
    </row>
    <row r="129" spans="2:65" s="1" customFormat="1" ht="24" customHeight="1">
      <c r="B129" s="34"/>
      <c r="C129" s="220" t="s">
        <v>86</v>
      </c>
      <c r="D129" s="220" t="s">
        <v>128</v>
      </c>
      <c r="E129" s="221" t="s">
        <v>145</v>
      </c>
      <c r="F129" s="222" t="s">
        <v>146</v>
      </c>
      <c r="G129" s="223" t="s">
        <v>131</v>
      </c>
      <c r="H129" s="224">
        <v>20</v>
      </c>
      <c r="I129" s="225"/>
      <c r="J129" s="226">
        <f>ROUND(I129*H129,2)</f>
        <v>0</v>
      </c>
      <c r="K129" s="222" t="s">
        <v>147</v>
      </c>
      <c r="L129" s="39"/>
      <c r="M129" s="227" t="s">
        <v>1</v>
      </c>
      <c r="N129" s="228" t="s">
        <v>43</v>
      </c>
      <c r="O129" s="8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148</v>
      </c>
      <c r="AT129" s="231" t="s">
        <v>128</v>
      </c>
      <c r="AU129" s="231" t="s">
        <v>88</v>
      </c>
      <c r="AY129" s="13" t="s">
        <v>124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3" t="s">
        <v>86</v>
      </c>
      <c r="BK129" s="232">
        <f>ROUND(I129*H129,2)</f>
        <v>0</v>
      </c>
      <c r="BL129" s="13" t="s">
        <v>148</v>
      </c>
      <c r="BM129" s="231" t="s">
        <v>149</v>
      </c>
    </row>
    <row r="130" spans="2:65" s="1" customFormat="1" ht="24" customHeight="1">
      <c r="B130" s="34"/>
      <c r="C130" s="233" t="s">
        <v>88</v>
      </c>
      <c r="D130" s="233" t="s">
        <v>136</v>
      </c>
      <c r="E130" s="234" t="s">
        <v>150</v>
      </c>
      <c r="F130" s="235" t="s">
        <v>151</v>
      </c>
      <c r="G130" s="236" t="s">
        <v>131</v>
      </c>
      <c r="H130" s="237">
        <v>20</v>
      </c>
      <c r="I130" s="238"/>
      <c r="J130" s="239">
        <f>ROUND(I130*H130,2)</f>
        <v>0</v>
      </c>
      <c r="K130" s="235" t="s">
        <v>147</v>
      </c>
      <c r="L130" s="240"/>
      <c r="M130" s="241" t="s">
        <v>1</v>
      </c>
      <c r="N130" s="242" t="s">
        <v>43</v>
      </c>
      <c r="O130" s="82"/>
      <c r="P130" s="229">
        <f>O130*H130</f>
        <v>0</v>
      </c>
      <c r="Q130" s="229">
        <v>0.00019</v>
      </c>
      <c r="R130" s="229">
        <f>Q130*H130</f>
        <v>0.0038000000000000004</v>
      </c>
      <c r="S130" s="229">
        <v>0</v>
      </c>
      <c r="T130" s="230">
        <f>S130*H130</f>
        <v>0</v>
      </c>
      <c r="AR130" s="231" t="s">
        <v>152</v>
      </c>
      <c r="AT130" s="231" t="s">
        <v>136</v>
      </c>
      <c r="AU130" s="231" t="s">
        <v>88</v>
      </c>
      <c r="AY130" s="13" t="s">
        <v>124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3" t="s">
        <v>86</v>
      </c>
      <c r="BK130" s="232">
        <f>ROUND(I130*H130,2)</f>
        <v>0</v>
      </c>
      <c r="BL130" s="13" t="s">
        <v>152</v>
      </c>
      <c r="BM130" s="231" t="s">
        <v>153</v>
      </c>
    </row>
    <row r="131" spans="2:65" s="1" customFormat="1" ht="24" customHeight="1">
      <c r="B131" s="34"/>
      <c r="C131" s="220" t="s">
        <v>142</v>
      </c>
      <c r="D131" s="220" t="s">
        <v>128</v>
      </c>
      <c r="E131" s="221" t="s">
        <v>154</v>
      </c>
      <c r="F131" s="222" t="s">
        <v>155</v>
      </c>
      <c r="G131" s="223" t="s">
        <v>131</v>
      </c>
      <c r="H131" s="224">
        <v>165</v>
      </c>
      <c r="I131" s="225"/>
      <c r="J131" s="226">
        <f>ROUND(I131*H131,2)</f>
        <v>0</v>
      </c>
      <c r="K131" s="222" t="s">
        <v>156</v>
      </c>
      <c r="L131" s="39"/>
      <c r="M131" s="227" t="s">
        <v>1</v>
      </c>
      <c r="N131" s="228" t="s">
        <v>43</v>
      </c>
      <c r="O131" s="8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1" t="s">
        <v>148</v>
      </c>
      <c r="AT131" s="231" t="s">
        <v>128</v>
      </c>
      <c r="AU131" s="231" t="s">
        <v>88</v>
      </c>
      <c r="AY131" s="13" t="s">
        <v>124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3" t="s">
        <v>86</v>
      </c>
      <c r="BK131" s="232">
        <f>ROUND(I131*H131,2)</f>
        <v>0</v>
      </c>
      <c r="BL131" s="13" t="s">
        <v>148</v>
      </c>
      <c r="BM131" s="231" t="s">
        <v>157</v>
      </c>
    </row>
    <row r="132" spans="2:65" s="1" customFormat="1" ht="24" customHeight="1">
      <c r="B132" s="34"/>
      <c r="C132" s="233" t="s">
        <v>158</v>
      </c>
      <c r="D132" s="233" t="s">
        <v>136</v>
      </c>
      <c r="E132" s="234" t="s">
        <v>159</v>
      </c>
      <c r="F132" s="235" t="s">
        <v>160</v>
      </c>
      <c r="G132" s="236" t="s">
        <v>131</v>
      </c>
      <c r="H132" s="237">
        <v>165</v>
      </c>
      <c r="I132" s="238"/>
      <c r="J132" s="239">
        <f>ROUND(I132*H132,2)</f>
        <v>0</v>
      </c>
      <c r="K132" s="235" t="s">
        <v>161</v>
      </c>
      <c r="L132" s="240"/>
      <c r="M132" s="241" t="s">
        <v>1</v>
      </c>
      <c r="N132" s="242" t="s">
        <v>43</v>
      </c>
      <c r="O132" s="82"/>
      <c r="P132" s="229">
        <f>O132*H132</f>
        <v>0</v>
      </c>
      <c r="Q132" s="229">
        <v>0.00035</v>
      </c>
      <c r="R132" s="229">
        <f>Q132*H132</f>
        <v>0.05775</v>
      </c>
      <c r="S132" s="229">
        <v>0</v>
      </c>
      <c r="T132" s="230">
        <f>S132*H132</f>
        <v>0</v>
      </c>
      <c r="AR132" s="231" t="s">
        <v>152</v>
      </c>
      <c r="AT132" s="231" t="s">
        <v>136</v>
      </c>
      <c r="AU132" s="231" t="s">
        <v>88</v>
      </c>
      <c r="AY132" s="13" t="s">
        <v>124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3" t="s">
        <v>86</v>
      </c>
      <c r="BK132" s="232">
        <f>ROUND(I132*H132,2)</f>
        <v>0</v>
      </c>
      <c r="BL132" s="13" t="s">
        <v>152</v>
      </c>
      <c r="BM132" s="231" t="s">
        <v>162</v>
      </c>
    </row>
    <row r="133" spans="2:65" s="1" customFormat="1" ht="24" customHeight="1">
      <c r="B133" s="34"/>
      <c r="C133" s="220" t="s">
        <v>163</v>
      </c>
      <c r="D133" s="220" t="s">
        <v>128</v>
      </c>
      <c r="E133" s="221" t="s">
        <v>164</v>
      </c>
      <c r="F133" s="222" t="s">
        <v>165</v>
      </c>
      <c r="G133" s="223" t="s">
        <v>166</v>
      </c>
      <c r="H133" s="224">
        <v>10</v>
      </c>
      <c r="I133" s="225"/>
      <c r="J133" s="226">
        <f>ROUND(I133*H133,2)</f>
        <v>0</v>
      </c>
      <c r="K133" s="222" t="s">
        <v>156</v>
      </c>
      <c r="L133" s="39"/>
      <c r="M133" s="227" t="s">
        <v>1</v>
      </c>
      <c r="N133" s="228" t="s">
        <v>43</v>
      </c>
      <c r="O133" s="8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1" t="s">
        <v>148</v>
      </c>
      <c r="AT133" s="231" t="s">
        <v>128</v>
      </c>
      <c r="AU133" s="231" t="s">
        <v>88</v>
      </c>
      <c r="AY133" s="13" t="s">
        <v>124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3" t="s">
        <v>86</v>
      </c>
      <c r="BK133" s="232">
        <f>ROUND(I133*H133,2)</f>
        <v>0</v>
      </c>
      <c r="BL133" s="13" t="s">
        <v>148</v>
      </c>
      <c r="BM133" s="231" t="s">
        <v>167</v>
      </c>
    </row>
    <row r="134" spans="2:65" s="1" customFormat="1" ht="24" customHeight="1">
      <c r="B134" s="34"/>
      <c r="C134" s="220" t="s">
        <v>168</v>
      </c>
      <c r="D134" s="220" t="s">
        <v>128</v>
      </c>
      <c r="E134" s="221" t="s">
        <v>169</v>
      </c>
      <c r="F134" s="222" t="s">
        <v>170</v>
      </c>
      <c r="G134" s="223" t="s">
        <v>166</v>
      </c>
      <c r="H134" s="224">
        <v>10</v>
      </c>
      <c r="I134" s="225"/>
      <c r="J134" s="226">
        <f>ROUND(I134*H134,2)</f>
        <v>0</v>
      </c>
      <c r="K134" s="222" t="s">
        <v>156</v>
      </c>
      <c r="L134" s="39"/>
      <c r="M134" s="227" t="s">
        <v>1</v>
      </c>
      <c r="N134" s="228" t="s">
        <v>43</v>
      </c>
      <c r="O134" s="8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148</v>
      </c>
      <c r="AT134" s="231" t="s">
        <v>128</v>
      </c>
      <c r="AU134" s="231" t="s">
        <v>88</v>
      </c>
      <c r="AY134" s="13" t="s">
        <v>124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3" t="s">
        <v>86</v>
      </c>
      <c r="BK134" s="232">
        <f>ROUND(I134*H134,2)</f>
        <v>0</v>
      </c>
      <c r="BL134" s="13" t="s">
        <v>148</v>
      </c>
      <c r="BM134" s="231" t="s">
        <v>171</v>
      </c>
    </row>
    <row r="135" spans="2:65" s="1" customFormat="1" ht="16.5" customHeight="1">
      <c r="B135" s="34"/>
      <c r="C135" s="220" t="s">
        <v>172</v>
      </c>
      <c r="D135" s="220" t="s">
        <v>128</v>
      </c>
      <c r="E135" s="221" t="s">
        <v>173</v>
      </c>
      <c r="F135" s="222" t="s">
        <v>174</v>
      </c>
      <c r="G135" s="223" t="s">
        <v>166</v>
      </c>
      <c r="H135" s="224">
        <v>5</v>
      </c>
      <c r="I135" s="225"/>
      <c r="J135" s="226">
        <f>ROUND(I135*H135,2)</f>
        <v>0</v>
      </c>
      <c r="K135" s="222" t="s">
        <v>156</v>
      </c>
      <c r="L135" s="39"/>
      <c r="M135" s="227" t="s">
        <v>1</v>
      </c>
      <c r="N135" s="228" t="s">
        <v>43</v>
      </c>
      <c r="O135" s="8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148</v>
      </c>
      <c r="AT135" s="231" t="s">
        <v>128</v>
      </c>
      <c r="AU135" s="231" t="s">
        <v>88</v>
      </c>
      <c r="AY135" s="13" t="s">
        <v>124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3" t="s">
        <v>86</v>
      </c>
      <c r="BK135" s="232">
        <f>ROUND(I135*H135,2)</f>
        <v>0</v>
      </c>
      <c r="BL135" s="13" t="s">
        <v>148</v>
      </c>
      <c r="BM135" s="231" t="s">
        <v>175</v>
      </c>
    </row>
    <row r="136" spans="2:65" s="1" customFormat="1" ht="16.5" customHeight="1">
      <c r="B136" s="34"/>
      <c r="C136" s="233" t="s">
        <v>176</v>
      </c>
      <c r="D136" s="233" t="s">
        <v>136</v>
      </c>
      <c r="E136" s="234" t="s">
        <v>177</v>
      </c>
      <c r="F136" s="235" t="s">
        <v>178</v>
      </c>
      <c r="G136" s="236" t="s">
        <v>166</v>
      </c>
      <c r="H136" s="237">
        <v>5</v>
      </c>
      <c r="I136" s="238"/>
      <c r="J136" s="239">
        <f>ROUND(I136*H136,2)</f>
        <v>0</v>
      </c>
      <c r="K136" s="235" t="s">
        <v>1</v>
      </c>
      <c r="L136" s="240"/>
      <c r="M136" s="241" t="s">
        <v>1</v>
      </c>
      <c r="N136" s="242" t="s">
        <v>43</v>
      </c>
      <c r="O136" s="8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1" t="s">
        <v>152</v>
      </c>
      <c r="AT136" s="231" t="s">
        <v>136</v>
      </c>
      <c r="AU136" s="231" t="s">
        <v>88</v>
      </c>
      <c r="AY136" s="13" t="s">
        <v>124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3" t="s">
        <v>86</v>
      </c>
      <c r="BK136" s="232">
        <f>ROUND(I136*H136,2)</f>
        <v>0</v>
      </c>
      <c r="BL136" s="13" t="s">
        <v>152</v>
      </c>
      <c r="BM136" s="231" t="s">
        <v>179</v>
      </c>
    </row>
    <row r="137" spans="2:65" s="1" customFormat="1" ht="24" customHeight="1">
      <c r="B137" s="34"/>
      <c r="C137" s="220" t="s">
        <v>180</v>
      </c>
      <c r="D137" s="220" t="s">
        <v>128</v>
      </c>
      <c r="E137" s="221" t="s">
        <v>181</v>
      </c>
      <c r="F137" s="222" t="s">
        <v>182</v>
      </c>
      <c r="G137" s="223" t="s">
        <v>166</v>
      </c>
      <c r="H137" s="224">
        <v>5</v>
      </c>
      <c r="I137" s="225"/>
      <c r="J137" s="226">
        <f>ROUND(I137*H137,2)</f>
        <v>0</v>
      </c>
      <c r="K137" s="222" t="s">
        <v>147</v>
      </c>
      <c r="L137" s="39"/>
      <c r="M137" s="227" t="s">
        <v>1</v>
      </c>
      <c r="N137" s="228" t="s">
        <v>43</v>
      </c>
      <c r="O137" s="8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148</v>
      </c>
      <c r="AT137" s="231" t="s">
        <v>128</v>
      </c>
      <c r="AU137" s="231" t="s">
        <v>88</v>
      </c>
      <c r="AY137" s="13" t="s">
        <v>124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3" t="s">
        <v>86</v>
      </c>
      <c r="BK137" s="232">
        <f>ROUND(I137*H137,2)</f>
        <v>0</v>
      </c>
      <c r="BL137" s="13" t="s">
        <v>148</v>
      </c>
      <c r="BM137" s="231" t="s">
        <v>183</v>
      </c>
    </row>
    <row r="138" spans="2:65" s="1" customFormat="1" ht="24" customHeight="1">
      <c r="B138" s="34"/>
      <c r="C138" s="220" t="s">
        <v>184</v>
      </c>
      <c r="D138" s="220" t="s">
        <v>128</v>
      </c>
      <c r="E138" s="221" t="s">
        <v>185</v>
      </c>
      <c r="F138" s="222" t="s">
        <v>186</v>
      </c>
      <c r="G138" s="223" t="s">
        <v>166</v>
      </c>
      <c r="H138" s="224">
        <v>1</v>
      </c>
      <c r="I138" s="225"/>
      <c r="J138" s="226">
        <f>ROUND(I138*H138,2)</f>
        <v>0</v>
      </c>
      <c r="K138" s="222" t="s">
        <v>132</v>
      </c>
      <c r="L138" s="39"/>
      <c r="M138" s="227" t="s">
        <v>1</v>
      </c>
      <c r="N138" s="228" t="s">
        <v>43</v>
      </c>
      <c r="O138" s="8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148</v>
      </c>
      <c r="AT138" s="231" t="s">
        <v>128</v>
      </c>
      <c r="AU138" s="231" t="s">
        <v>88</v>
      </c>
      <c r="AY138" s="13" t="s">
        <v>124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3" t="s">
        <v>86</v>
      </c>
      <c r="BK138" s="232">
        <f>ROUND(I138*H138,2)</f>
        <v>0</v>
      </c>
      <c r="BL138" s="13" t="s">
        <v>148</v>
      </c>
      <c r="BM138" s="231" t="s">
        <v>187</v>
      </c>
    </row>
    <row r="139" spans="2:65" s="1" customFormat="1" ht="24" customHeight="1">
      <c r="B139" s="34"/>
      <c r="C139" s="233" t="s">
        <v>188</v>
      </c>
      <c r="D139" s="233" t="s">
        <v>136</v>
      </c>
      <c r="E139" s="234" t="s">
        <v>189</v>
      </c>
      <c r="F139" s="235" t="s">
        <v>190</v>
      </c>
      <c r="G139" s="236" t="s">
        <v>166</v>
      </c>
      <c r="H139" s="237">
        <v>1</v>
      </c>
      <c r="I139" s="238"/>
      <c r="J139" s="239">
        <f>ROUND(I139*H139,2)</f>
        <v>0</v>
      </c>
      <c r="K139" s="235" t="s">
        <v>132</v>
      </c>
      <c r="L139" s="240"/>
      <c r="M139" s="241" t="s">
        <v>1</v>
      </c>
      <c r="N139" s="242" t="s">
        <v>43</v>
      </c>
      <c r="O139" s="82"/>
      <c r="P139" s="229">
        <f>O139*H139</f>
        <v>0</v>
      </c>
      <c r="Q139" s="229">
        <v>0.005</v>
      </c>
      <c r="R139" s="229">
        <f>Q139*H139</f>
        <v>0.005</v>
      </c>
      <c r="S139" s="229">
        <v>0</v>
      </c>
      <c r="T139" s="230">
        <f>S139*H139</f>
        <v>0</v>
      </c>
      <c r="AR139" s="231" t="s">
        <v>152</v>
      </c>
      <c r="AT139" s="231" t="s">
        <v>136</v>
      </c>
      <c r="AU139" s="231" t="s">
        <v>88</v>
      </c>
      <c r="AY139" s="13" t="s">
        <v>124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3" t="s">
        <v>86</v>
      </c>
      <c r="BK139" s="232">
        <f>ROUND(I139*H139,2)</f>
        <v>0</v>
      </c>
      <c r="BL139" s="13" t="s">
        <v>152</v>
      </c>
      <c r="BM139" s="231" t="s">
        <v>191</v>
      </c>
    </row>
    <row r="140" spans="2:65" s="1" customFormat="1" ht="16.5" customHeight="1">
      <c r="B140" s="34"/>
      <c r="C140" s="233" t="s">
        <v>192</v>
      </c>
      <c r="D140" s="233" t="s">
        <v>136</v>
      </c>
      <c r="E140" s="234" t="s">
        <v>193</v>
      </c>
      <c r="F140" s="235" t="s">
        <v>194</v>
      </c>
      <c r="G140" s="236" t="s">
        <v>166</v>
      </c>
      <c r="H140" s="237">
        <v>3</v>
      </c>
      <c r="I140" s="238"/>
      <c r="J140" s="239">
        <f>ROUND(I140*H140,2)</f>
        <v>0</v>
      </c>
      <c r="K140" s="235" t="s">
        <v>1</v>
      </c>
      <c r="L140" s="240"/>
      <c r="M140" s="241" t="s">
        <v>1</v>
      </c>
      <c r="N140" s="242" t="s">
        <v>43</v>
      </c>
      <c r="O140" s="82"/>
      <c r="P140" s="229">
        <f>O140*H140</f>
        <v>0</v>
      </c>
      <c r="Q140" s="229">
        <v>3E-05</v>
      </c>
      <c r="R140" s="229">
        <f>Q140*H140</f>
        <v>9E-05</v>
      </c>
      <c r="S140" s="229">
        <v>0</v>
      </c>
      <c r="T140" s="230">
        <f>S140*H140</f>
        <v>0</v>
      </c>
      <c r="AR140" s="231" t="s">
        <v>152</v>
      </c>
      <c r="AT140" s="231" t="s">
        <v>136</v>
      </c>
      <c r="AU140" s="231" t="s">
        <v>88</v>
      </c>
      <c r="AY140" s="13" t="s">
        <v>124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3" t="s">
        <v>86</v>
      </c>
      <c r="BK140" s="232">
        <f>ROUND(I140*H140,2)</f>
        <v>0</v>
      </c>
      <c r="BL140" s="13" t="s">
        <v>152</v>
      </c>
      <c r="BM140" s="231" t="s">
        <v>195</v>
      </c>
    </row>
    <row r="141" spans="2:65" s="1" customFormat="1" ht="24" customHeight="1">
      <c r="B141" s="34"/>
      <c r="C141" s="220" t="s">
        <v>196</v>
      </c>
      <c r="D141" s="220" t="s">
        <v>128</v>
      </c>
      <c r="E141" s="221" t="s">
        <v>197</v>
      </c>
      <c r="F141" s="222" t="s">
        <v>198</v>
      </c>
      <c r="G141" s="223" t="s">
        <v>166</v>
      </c>
      <c r="H141" s="224">
        <v>5</v>
      </c>
      <c r="I141" s="225"/>
      <c r="J141" s="226">
        <f>ROUND(I141*H141,2)</f>
        <v>0</v>
      </c>
      <c r="K141" s="222" t="s">
        <v>147</v>
      </c>
      <c r="L141" s="39"/>
      <c r="M141" s="227" t="s">
        <v>1</v>
      </c>
      <c r="N141" s="228" t="s">
        <v>43</v>
      </c>
      <c r="O141" s="8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148</v>
      </c>
      <c r="AT141" s="231" t="s">
        <v>128</v>
      </c>
      <c r="AU141" s="231" t="s">
        <v>88</v>
      </c>
      <c r="AY141" s="13" t="s">
        <v>124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3" t="s">
        <v>86</v>
      </c>
      <c r="BK141" s="232">
        <f>ROUND(I141*H141,2)</f>
        <v>0</v>
      </c>
      <c r="BL141" s="13" t="s">
        <v>148</v>
      </c>
      <c r="BM141" s="231" t="s">
        <v>199</v>
      </c>
    </row>
    <row r="142" spans="2:65" s="1" customFormat="1" ht="16.5" customHeight="1">
      <c r="B142" s="34"/>
      <c r="C142" s="233" t="s">
        <v>200</v>
      </c>
      <c r="D142" s="233" t="s">
        <v>136</v>
      </c>
      <c r="E142" s="234" t="s">
        <v>201</v>
      </c>
      <c r="F142" s="235" t="s">
        <v>202</v>
      </c>
      <c r="G142" s="236" t="s">
        <v>166</v>
      </c>
      <c r="H142" s="237">
        <v>5</v>
      </c>
      <c r="I142" s="238"/>
      <c r="J142" s="239">
        <f>ROUND(I142*H142,2)</f>
        <v>0</v>
      </c>
      <c r="K142" s="235" t="s">
        <v>1</v>
      </c>
      <c r="L142" s="240"/>
      <c r="M142" s="241" t="s">
        <v>1</v>
      </c>
      <c r="N142" s="242" t="s">
        <v>43</v>
      </c>
      <c r="O142" s="8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1" t="s">
        <v>152</v>
      </c>
      <c r="AT142" s="231" t="s">
        <v>136</v>
      </c>
      <c r="AU142" s="231" t="s">
        <v>88</v>
      </c>
      <c r="AY142" s="13" t="s">
        <v>124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3" t="s">
        <v>86</v>
      </c>
      <c r="BK142" s="232">
        <f>ROUND(I142*H142,2)</f>
        <v>0</v>
      </c>
      <c r="BL142" s="13" t="s">
        <v>152</v>
      </c>
      <c r="BM142" s="231" t="s">
        <v>203</v>
      </c>
    </row>
    <row r="143" spans="2:65" s="1" customFormat="1" ht="16.5" customHeight="1">
      <c r="B143" s="34"/>
      <c r="C143" s="233" t="s">
        <v>204</v>
      </c>
      <c r="D143" s="233" t="s">
        <v>136</v>
      </c>
      <c r="E143" s="234" t="s">
        <v>205</v>
      </c>
      <c r="F143" s="235" t="s">
        <v>206</v>
      </c>
      <c r="G143" s="236" t="s">
        <v>166</v>
      </c>
      <c r="H143" s="237">
        <v>5</v>
      </c>
      <c r="I143" s="238"/>
      <c r="J143" s="239">
        <f>ROUND(I143*H143,2)</f>
        <v>0</v>
      </c>
      <c r="K143" s="235" t="s">
        <v>1</v>
      </c>
      <c r="L143" s="240"/>
      <c r="M143" s="241" t="s">
        <v>1</v>
      </c>
      <c r="N143" s="242" t="s">
        <v>43</v>
      </c>
      <c r="O143" s="8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207</v>
      </c>
      <c r="AT143" s="231" t="s">
        <v>136</v>
      </c>
      <c r="AU143" s="231" t="s">
        <v>88</v>
      </c>
      <c r="AY143" s="13" t="s">
        <v>124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3" t="s">
        <v>86</v>
      </c>
      <c r="BK143" s="232">
        <f>ROUND(I143*H143,2)</f>
        <v>0</v>
      </c>
      <c r="BL143" s="13" t="s">
        <v>148</v>
      </c>
      <c r="BM143" s="231" t="s">
        <v>208</v>
      </c>
    </row>
    <row r="144" spans="2:65" s="1" customFormat="1" ht="16.5" customHeight="1">
      <c r="B144" s="34"/>
      <c r="C144" s="220" t="s">
        <v>209</v>
      </c>
      <c r="D144" s="220" t="s">
        <v>128</v>
      </c>
      <c r="E144" s="221" t="s">
        <v>210</v>
      </c>
      <c r="F144" s="222" t="s">
        <v>211</v>
      </c>
      <c r="G144" s="223" t="s">
        <v>166</v>
      </c>
      <c r="H144" s="224">
        <v>5</v>
      </c>
      <c r="I144" s="225"/>
      <c r="J144" s="226">
        <f>ROUND(I144*H144,2)</f>
        <v>0</v>
      </c>
      <c r="K144" s="222" t="s">
        <v>156</v>
      </c>
      <c r="L144" s="39"/>
      <c r="M144" s="227" t="s">
        <v>1</v>
      </c>
      <c r="N144" s="228" t="s">
        <v>43</v>
      </c>
      <c r="O144" s="8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148</v>
      </c>
      <c r="AT144" s="231" t="s">
        <v>128</v>
      </c>
      <c r="AU144" s="231" t="s">
        <v>88</v>
      </c>
      <c r="AY144" s="13" t="s">
        <v>124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3" t="s">
        <v>86</v>
      </c>
      <c r="BK144" s="232">
        <f>ROUND(I144*H144,2)</f>
        <v>0</v>
      </c>
      <c r="BL144" s="13" t="s">
        <v>148</v>
      </c>
      <c r="BM144" s="231" t="s">
        <v>212</v>
      </c>
    </row>
    <row r="145" spans="2:65" s="1" customFormat="1" ht="24" customHeight="1">
      <c r="B145" s="34"/>
      <c r="C145" s="233" t="s">
        <v>213</v>
      </c>
      <c r="D145" s="233" t="s">
        <v>136</v>
      </c>
      <c r="E145" s="234" t="s">
        <v>214</v>
      </c>
      <c r="F145" s="235" t="s">
        <v>215</v>
      </c>
      <c r="G145" s="236" t="s">
        <v>166</v>
      </c>
      <c r="H145" s="237">
        <v>3</v>
      </c>
      <c r="I145" s="238"/>
      <c r="J145" s="239">
        <f>ROUND(I145*H145,2)</f>
        <v>0</v>
      </c>
      <c r="K145" s="235" t="s">
        <v>156</v>
      </c>
      <c r="L145" s="240"/>
      <c r="M145" s="241" t="s">
        <v>1</v>
      </c>
      <c r="N145" s="242" t="s">
        <v>43</v>
      </c>
      <c r="O145" s="82"/>
      <c r="P145" s="229">
        <f>O145*H145</f>
        <v>0</v>
      </c>
      <c r="Q145" s="229">
        <v>0.062</v>
      </c>
      <c r="R145" s="229">
        <f>Q145*H145</f>
        <v>0.186</v>
      </c>
      <c r="S145" s="229">
        <v>0</v>
      </c>
      <c r="T145" s="230">
        <f>S145*H145</f>
        <v>0</v>
      </c>
      <c r="AR145" s="231" t="s">
        <v>152</v>
      </c>
      <c r="AT145" s="231" t="s">
        <v>136</v>
      </c>
      <c r="AU145" s="231" t="s">
        <v>88</v>
      </c>
      <c r="AY145" s="13" t="s">
        <v>124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3" t="s">
        <v>86</v>
      </c>
      <c r="BK145" s="232">
        <f>ROUND(I145*H145,2)</f>
        <v>0</v>
      </c>
      <c r="BL145" s="13" t="s">
        <v>152</v>
      </c>
      <c r="BM145" s="231" t="s">
        <v>216</v>
      </c>
    </row>
    <row r="146" spans="2:65" s="1" customFormat="1" ht="24" customHeight="1">
      <c r="B146" s="34"/>
      <c r="C146" s="233" t="s">
        <v>217</v>
      </c>
      <c r="D146" s="233" t="s">
        <v>136</v>
      </c>
      <c r="E146" s="234" t="s">
        <v>218</v>
      </c>
      <c r="F146" s="235" t="s">
        <v>219</v>
      </c>
      <c r="G146" s="236" t="s">
        <v>166</v>
      </c>
      <c r="H146" s="237">
        <v>2</v>
      </c>
      <c r="I146" s="238"/>
      <c r="J146" s="239">
        <f>ROUND(I146*H146,2)</f>
        <v>0</v>
      </c>
      <c r="K146" s="235" t="s">
        <v>1</v>
      </c>
      <c r="L146" s="240"/>
      <c r="M146" s="241" t="s">
        <v>1</v>
      </c>
      <c r="N146" s="242" t="s">
        <v>43</v>
      </c>
      <c r="O146" s="82"/>
      <c r="P146" s="229">
        <f>O146*H146</f>
        <v>0</v>
      </c>
      <c r="Q146" s="229">
        <v>0.062</v>
      </c>
      <c r="R146" s="229">
        <f>Q146*H146</f>
        <v>0.124</v>
      </c>
      <c r="S146" s="229">
        <v>0</v>
      </c>
      <c r="T146" s="230">
        <f>S146*H146</f>
        <v>0</v>
      </c>
      <c r="AR146" s="231" t="s">
        <v>152</v>
      </c>
      <c r="AT146" s="231" t="s">
        <v>136</v>
      </c>
      <c r="AU146" s="231" t="s">
        <v>88</v>
      </c>
      <c r="AY146" s="13" t="s">
        <v>124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3" t="s">
        <v>86</v>
      </c>
      <c r="BK146" s="232">
        <f>ROUND(I146*H146,2)</f>
        <v>0</v>
      </c>
      <c r="BL146" s="13" t="s">
        <v>152</v>
      </c>
      <c r="BM146" s="231" t="s">
        <v>220</v>
      </c>
    </row>
    <row r="147" spans="2:65" s="1" customFormat="1" ht="16.5" customHeight="1">
      <c r="B147" s="34"/>
      <c r="C147" s="220" t="s">
        <v>8</v>
      </c>
      <c r="D147" s="220" t="s">
        <v>128</v>
      </c>
      <c r="E147" s="221" t="s">
        <v>221</v>
      </c>
      <c r="F147" s="222" t="s">
        <v>222</v>
      </c>
      <c r="G147" s="223" t="s">
        <v>166</v>
      </c>
      <c r="H147" s="224">
        <v>5</v>
      </c>
      <c r="I147" s="225"/>
      <c r="J147" s="226">
        <f>ROUND(I147*H147,2)</f>
        <v>0</v>
      </c>
      <c r="K147" s="222" t="s">
        <v>156</v>
      </c>
      <c r="L147" s="39"/>
      <c r="M147" s="227" t="s">
        <v>1</v>
      </c>
      <c r="N147" s="228" t="s">
        <v>43</v>
      </c>
      <c r="O147" s="8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1" t="s">
        <v>148</v>
      </c>
      <c r="AT147" s="231" t="s">
        <v>128</v>
      </c>
      <c r="AU147" s="231" t="s">
        <v>88</v>
      </c>
      <c r="AY147" s="13" t="s">
        <v>124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3" t="s">
        <v>86</v>
      </c>
      <c r="BK147" s="232">
        <f>ROUND(I147*H147,2)</f>
        <v>0</v>
      </c>
      <c r="BL147" s="13" t="s">
        <v>148</v>
      </c>
      <c r="BM147" s="231" t="s">
        <v>223</v>
      </c>
    </row>
    <row r="148" spans="2:65" s="1" customFormat="1" ht="16.5" customHeight="1">
      <c r="B148" s="34"/>
      <c r="C148" s="233" t="s">
        <v>133</v>
      </c>
      <c r="D148" s="233" t="s">
        <v>136</v>
      </c>
      <c r="E148" s="234" t="s">
        <v>224</v>
      </c>
      <c r="F148" s="235" t="s">
        <v>225</v>
      </c>
      <c r="G148" s="236" t="s">
        <v>166</v>
      </c>
      <c r="H148" s="237">
        <v>5</v>
      </c>
      <c r="I148" s="238"/>
      <c r="J148" s="239">
        <f>ROUND(I148*H148,2)</f>
        <v>0</v>
      </c>
      <c r="K148" s="235" t="s">
        <v>1</v>
      </c>
      <c r="L148" s="240"/>
      <c r="M148" s="241" t="s">
        <v>1</v>
      </c>
      <c r="N148" s="242" t="s">
        <v>43</v>
      </c>
      <c r="O148" s="8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1" t="s">
        <v>152</v>
      </c>
      <c r="AT148" s="231" t="s">
        <v>136</v>
      </c>
      <c r="AU148" s="231" t="s">
        <v>88</v>
      </c>
      <c r="AY148" s="13" t="s">
        <v>124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3" t="s">
        <v>86</v>
      </c>
      <c r="BK148" s="232">
        <f>ROUND(I148*H148,2)</f>
        <v>0</v>
      </c>
      <c r="BL148" s="13" t="s">
        <v>152</v>
      </c>
      <c r="BM148" s="231" t="s">
        <v>226</v>
      </c>
    </row>
    <row r="149" spans="2:65" s="1" customFormat="1" ht="24" customHeight="1">
      <c r="B149" s="34"/>
      <c r="C149" s="220" t="s">
        <v>227</v>
      </c>
      <c r="D149" s="220" t="s">
        <v>128</v>
      </c>
      <c r="E149" s="221" t="s">
        <v>228</v>
      </c>
      <c r="F149" s="222" t="s">
        <v>229</v>
      </c>
      <c r="G149" s="223" t="s">
        <v>131</v>
      </c>
      <c r="H149" s="224">
        <v>180</v>
      </c>
      <c r="I149" s="225"/>
      <c r="J149" s="226">
        <f>ROUND(I149*H149,2)</f>
        <v>0</v>
      </c>
      <c r="K149" s="222" t="s">
        <v>147</v>
      </c>
      <c r="L149" s="39"/>
      <c r="M149" s="227" t="s">
        <v>1</v>
      </c>
      <c r="N149" s="228" t="s">
        <v>43</v>
      </c>
      <c r="O149" s="8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1" t="s">
        <v>148</v>
      </c>
      <c r="AT149" s="231" t="s">
        <v>128</v>
      </c>
      <c r="AU149" s="231" t="s">
        <v>88</v>
      </c>
      <c r="AY149" s="13" t="s">
        <v>124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3" t="s">
        <v>86</v>
      </c>
      <c r="BK149" s="232">
        <f>ROUND(I149*H149,2)</f>
        <v>0</v>
      </c>
      <c r="BL149" s="13" t="s">
        <v>148</v>
      </c>
      <c r="BM149" s="231" t="s">
        <v>230</v>
      </c>
    </row>
    <row r="150" spans="2:65" s="1" customFormat="1" ht="16.5" customHeight="1">
      <c r="B150" s="34"/>
      <c r="C150" s="233" t="s">
        <v>231</v>
      </c>
      <c r="D150" s="233" t="s">
        <v>136</v>
      </c>
      <c r="E150" s="234" t="s">
        <v>232</v>
      </c>
      <c r="F150" s="235" t="s">
        <v>233</v>
      </c>
      <c r="G150" s="236" t="s">
        <v>131</v>
      </c>
      <c r="H150" s="237">
        <v>180</v>
      </c>
      <c r="I150" s="238"/>
      <c r="J150" s="239">
        <f>ROUND(I150*H150,2)</f>
        <v>0</v>
      </c>
      <c r="K150" s="235" t="s">
        <v>147</v>
      </c>
      <c r="L150" s="240"/>
      <c r="M150" s="241" t="s">
        <v>1</v>
      </c>
      <c r="N150" s="242" t="s">
        <v>43</v>
      </c>
      <c r="O150" s="82"/>
      <c r="P150" s="229">
        <f>O150*H150</f>
        <v>0</v>
      </c>
      <c r="Q150" s="229">
        <v>0.001</v>
      </c>
      <c r="R150" s="229">
        <f>Q150*H150</f>
        <v>0.18</v>
      </c>
      <c r="S150" s="229">
        <v>0</v>
      </c>
      <c r="T150" s="230">
        <f>S150*H150</f>
        <v>0</v>
      </c>
      <c r="AR150" s="231" t="s">
        <v>152</v>
      </c>
      <c r="AT150" s="231" t="s">
        <v>136</v>
      </c>
      <c r="AU150" s="231" t="s">
        <v>88</v>
      </c>
      <c r="AY150" s="13" t="s">
        <v>124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3" t="s">
        <v>86</v>
      </c>
      <c r="BK150" s="232">
        <f>ROUND(I150*H150,2)</f>
        <v>0</v>
      </c>
      <c r="BL150" s="13" t="s">
        <v>152</v>
      </c>
      <c r="BM150" s="231" t="s">
        <v>234</v>
      </c>
    </row>
    <row r="151" spans="2:65" s="1" customFormat="1" ht="24" customHeight="1">
      <c r="B151" s="34"/>
      <c r="C151" s="220" t="s">
        <v>235</v>
      </c>
      <c r="D151" s="220" t="s">
        <v>128</v>
      </c>
      <c r="E151" s="221" t="s">
        <v>236</v>
      </c>
      <c r="F151" s="222" t="s">
        <v>237</v>
      </c>
      <c r="G151" s="223" t="s">
        <v>166</v>
      </c>
      <c r="H151" s="224">
        <v>5</v>
      </c>
      <c r="I151" s="225"/>
      <c r="J151" s="226">
        <f>ROUND(I151*H151,2)</f>
        <v>0</v>
      </c>
      <c r="K151" s="222" t="s">
        <v>147</v>
      </c>
      <c r="L151" s="39"/>
      <c r="M151" s="227" t="s">
        <v>1</v>
      </c>
      <c r="N151" s="228" t="s">
        <v>43</v>
      </c>
      <c r="O151" s="8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1" t="s">
        <v>148</v>
      </c>
      <c r="AT151" s="231" t="s">
        <v>128</v>
      </c>
      <c r="AU151" s="231" t="s">
        <v>88</v>
      </c>
      <c r="AY151" s="13" t="s">
        <v>124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3" t="s">
        <v>86</v>
      </c>
      <c r="BK151" s="232">
        <f>ROUND(I151*H151,2)</f>
        <v>0</v>
      </c>
      <c r="BL151" s="13" t="s">
        <v>148</v>
      </c>
      <c r="BM151" s="231" t="s">
        <v>238</v>
      </c>
    </row>
    <row r="152" spans="2:65" s="1" customFormat="1" ht="16.5" customHeight="1">
      <c r="B152" s="34"/>
      <c r="C152" s="233" t="s">
        <v>239</v>
      </c>
      <c r="D152" s="233" t="s">
        <v>136</v>
      </c>
      <c r="E152" s="234" t="s">
        <v>240</v>
      </c>
      <c r="F152" s="235" t="s">
        <v>241</v>
      </c>
      <c r="G152" s="236" t="s">
        <v>166</v>
      </c>
      <c r="H152" s="237">
        <v>5</v>
      </c>
      <c r="I152" s="238"/>
      <c r="J152" s="239">
        <f>ROUND(I152*H152,2)</f>
        <v>0</v>
      </c>
      <c r="K152" s="235" t="s">
        <v>147</v>
      </c>
      <c r="L152" s="240"/>
      <c r="M152" s="241" t="s">
        <v>1</v>
      </c>
      <c r="N152" s="242" t="s">
        <v>43</v>
      </c>
      <c r="O152" s="82"/>
      <c r="P152" s="229">
        <f>O152*H152</f>
        <v>0</v>
      </c>
      <c r="Q152" s="229">
        <v>0.00016</v>
      </c>
      <c r="R152" s="229">
        <f>Q152*H152</f>
        <v>0.0008</v>
      </c>
      <c r="S152" s="229">
        <v>0</v>
      </c>
      <c r="T152" s="230">
        <f>S152*H152</f>
        <v>0</v>
      </c>
      <c r="AR152" s="231" t="s">
        <v>152</v>
      </c>
      <c r="AT152" s="231" t="s">
        <v>136</v>
      </c>
      <c r="AU152" s="231" t="s">
        <v>88</v>
      </c>
      <c r="AY152" s="13" t="s">
        <v>124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3" t="s">
        <v>86</v>
      </c>
      <c r="BK152" s="232">
        <f>ROUND(I152*H152,2)</f>
        <v>0</v>
      </c>
      <c r="BL152" s="13" t="s">
        <v>152</v>
      </c>
      <c r="BM152" s="231" t="s">
        <v>242</v>
      </c>
    </row>
    <row r="153" spans="2:65" s="1" customFormat="1" ht="24" customHeight="1">
      <c r="B153" s="34"/>
      <c r="C153" s="220" t="s">
        <v>7</v>
      </c>
      <c r="D153" s="220" t="s">
        <v>128</v>
      </c>
      <c r="E153" s="221" t="s">
        <v>243</v>
      </c>
      <c r="F153" s="222" t="s">
        <v>244</v>
      </c>
      <c r="G153" s="223" t="s">
        <v>166</v>
      </c>
      <c r="H153" s="224">
        <v>16</v>
      </c>
      <c r="I153" s="225"/>
      <c r="J153" s="226">
        <f>ROUND(I153*H153,2)</f>
        <v>0</v>
      </c>
      <c r="K153" s="222" t="s">
        <v>147</v>
      </c>
      <c r="L153" s="39"/>
      <c r="M153" s="227" t="s">
        <v>1</v>
      </c>
      <c r="N153" s="228" t="s">
        <v>43</v>
      </c>
      <c r="O153" s="8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1" t="s">
        <v>148</v>
      </c>
      <c r="AT153" s="231" t="s">
        <v>128</v>
      </c>
      <c r="AU153" s="231" t="s">
        <v>88</v>
      </c>
      <c r="AY153" s="13" t="s">
        <v>124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3" t="s">
        <v>86</v>
      </c>
      <c r="BK153" s="232">
        <f>ROUND(I153*H153,2)</f>
        <v>0</v>
      </c>
      <c r="BL153" s="13" t="s">
        <v>148</v>
      </c>
      <c r="BM153" s="231" t="s">
        <v>245</v>
      </c>
    </row>
    <row r="154" spans="2:65" s="1" customFormat="1" ht="16.5" customHeight="1">
      <c r="B154" s="34"/>
      <c r="C154" s="233" t="s">
        <v>246</v>
      </c>
      <c r="D154" s="233" t="s">
        <v>136</v>
      </c>
      <c r="E154" s="234" t="s">
        <v>247</v>
      </c>
      <c r="F154" s="235" t="s">
        <v>248</v>
      </c>
      <c r="G154" s="236" t="s">
        <v>166</v>
      </c>
      <c r="H154" s="237">
        <v>16</v>
      </c>
      <c r="I154" s="238"/>
      <c r="J154" s="239">
        <f>ROUND(I154*H154,2)</f>
        <v>0</v>
      </c>
      <c r="K154" s="235" t="s">
        <v>147</v>
      </c>
      <c r="L154" s="240"/>
      <c r="M154" s="241" t="s">
        <v>1</v>
      </c>
      <c r="N154" s="242" t="s">
        <v>43</v>
      </c>
      <c r="O154" s="82"/>
      <c r="P154" s="229">
        <f>O154*H154</f>
        <v>0</v>
      </c>
      <c r="Q154" s="229">
        <v>0.00016</v>
      </c>
      <c r="R154" s="229">
        <f>Q154*H154</f>
        <v>0.00256</v>
      </c>
      <c r="S154" s="229">
        <v>0</v>
      </c>
      <c r="T154" s="230">
        <f>S154*H154</f>
        <v>0</v>
      </c>
      <c r="AR154" s="231" t="s">
        <v>207</v>
      </c>
      <c r="AT154" s="231" t="s">
        <v>136</v>
      </c>
      <c r="AU154" s="231" t="s">
        <v>88</v>
      </c>
      <c r="AY154" s="13" t="s">
        <v>124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3" t="s">
        <v>86</v>
      </c>
      <c r="BK154" s="232">
        <f>ROUND(I154*H154,2)</f>
        <v>0</v>
      </c>
      <c r="BL154" s="13" t="s">
        <v>148</v>
      </c>
      <c r="BM154" s="231" t="s">
        <v>249</v>
      </c>
    </row>
    <row r="155" spans="2:65" s="1" customFormat="1" ht="16.5" customHeight="1">
      <c r="B155" s="34"/>
      <c r="C155" s="220" t="s">
        <v>250</v>
      </c>
      <c r="D155" s="220" t="s">
        <v>128</v>
      </c>
      <c r="E155" s="221" t="s">
        <v>251</v>
      </c>
      <c r="F155" s="222" t="s">
        <v>252</v>
      </c>
      <c r="G155" s="223" t="s">
        <v>166</v>
      </c>
      <c r="H155" s="224">
        <v>10</v>
      </c>
      <c r="I155" s="225"/>
      <c r="J155" s="226">
        <f>ROUND(I155*H155,2)</f>
        <v>0</v>
      </c>
      <c r="K155" s="222" t="s">
        <v>156</v>
      </c>
      <c r="L155" s="39"/>
      <c r="M155" s="227" t="s">
        <v>1</v>
      </c>
      <c r="N155" s="228" t="s">
        <v>43</v>
      </c>
      <c r="O155" s="82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1" t="s">
        <v>148</v>
      </c>
      <c r="AT155" s="231" t="s">
        <v>128</v>
      </c>
      <c r="AU155" s="231" t="s">
        <v>88</v>
      </c>
      <c r="AY155" s="13" t="s">
        <v>124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3" t="s">
        <v>86</v>
      </c>
      <c r="BK155" s="232">
        <f>ROUND(I155*H155,2)</f>
        <v>0</v>
      </c>
      <c r="BL155" s="13" t="s">
        <v>148</v>
      </c>
      <c r="BM155" s="231" t="s">
        <v>253</v>
      </c>
    </row>
    <row r="156" spans="2:65" s="1" customFormat="1" ht="24" customHeight="1">
      <c r="B156" s="34"/>
      <c r="C156" s="220" t="s">
        <v>254</v>
      </c>
      <c r="D156" s="220" t="s">
        <v>128</v>
      </c>
      <c r="E156" s="221" t="s">
        <v>255</v>
      </c>
      <c r="F156" s="222" t="s">
        <v>256</v>
      </c>
      <c r="G156" s="223" t="s">
        <v>131</v>
      </c>
      <c r="H156" s="224">
        <v>24</v>
      </c>
      <c r="I156" s="225"/>
      <c r="J156" s="226">
        <f>ROUND(I156*H156,2)</f>
        <v>0</v>
      </c>
      <c r="K156" s="222" t="s">
        <v>147</v>
      </c>
      <c r="L156" s="39"/>
      <c r="M156" s="227" t="s">
        <v>1</v>
      </c>
      <c r="N156" s="228" t="s">
        <v>43</v>
      </c>
      <c r="O156" s="8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1" t="s">
        <v>148</v>
      </c>
      <c r="AT156" s="231" t="s">
        <v>128</v>
      </c>
      <c r="AU156" s="231" t="s">
        <v>88</v>
      </c>
      <c r="AY156" s="13" t="s">
        <v>124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3" t="s">
        <v>86</v>
      </c>
      <c r="BK156" s="232">
        <f>ROUND(I156*H156,2)</f>
        <v>0</v>
      </c>
      <c r="BL156" s="13" t="s">
        <v>148</v>
      </c>
      <c r="BM156" s="231" t="s">
        <v>257</v>
      </c>
    </row>
    <row r="157" spans="2:65" s="1" customFormat="1" ht="16.5" customHeight="1">
      <c r="B157" s="34"/>
      <c r="C157" s="233" t="s">
        <v>258</v>
      </c>
      <c r="D157" s="233" t="s">
        <v>136</v>
      </c>
      <c r="E157" s="234" t="s">
        <v>259</v>
      </c>
      <c r="F157" s="235" t="s">
        <v>260</v>
      </c>
      <c r="G157" s="236" t="s">
        <v>131</v>
      </c>
      <c r="H157" s="237">
        <v>24</v>
      </c>
      <c r="I157" s="238"/>
      <c r="J157" s="239">
        <f>ROUND(I157*H157,2)</f>
        <v>0</v>
      </c>
      <c r="K157" s="235" t="s">
        <v>147</v>
      </c>
      <c r="L157" s="240"/>
      <c r="M157" s="241" t="s">
        <v>1</v>
      </c>
      <c r="N157" s="242" t="s">
        <v>43</v>
      </c>
      <c r="O157" s="82"/>
      <c r="P157" s="229">
        <f>O157*H157</f>
        <v>0</v>
      </c>
      <c r="Q157" s="229">
        <v>0.000117</v>
      </c>
      <c r="R157" s="229">
        <f>Q157*H157</f>
        <v>0.0028079999999999997</v>
      </c>
      <c r="S157" s="229">
        <v>0</v>
      </c>
      <c r="T157" s="230">
        <f>S157*H157</f>
        <v>0</v>
      </c>
      <c r="AR157" s="231" t="s">
        <v>152</v>
      </c>
      <c r="AT157" s="231" t="s">
        <v>136</v>
      </c>
      <c r="AU157" s="231" t="s">
        <v>88</v>
      </c>
      <c r="AY157" s="13" t="s">
        <v>124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3" t="s">
        <v>86</v>
      </c>
      <c r="BK157" s="232">
        <f>ROUND(I157*H157,2)</f>
        <v>0</v>
      </c>
      <c r="BL157" s="13" t="s">
        <v>152</v>
      </c>
      <c r="BM157" s="231" t="s">
        <v>261</v>
      </c>
    </row>
    <row r="158" spans="2:65" s="1" customFormat="1" ht="24" customHeight="1">
      <c r="B158" s="34"/>
      <c r="C158" s="220" t="s">
        <v>262</v>
      </c>
      <c r="D158" s="220" t="s">
        <v>128</v>
      </c>
      <c r="E158" s="221" t="s">
        <v>263</v>
      </c>
      <c r="F158" s="222" t="s">
        <v>264</v>
      </c>
      <c r="G158" s="223" t="s">
        <v>131</v>
      </c>
      <c r="H158" s="224">
        <v>185</v>
      </c>
      <c r="I158" s="225"/>
      <c r="J158" s="226">
        <f>ROUND(I158*H158,2)</f>
        <v>0</v>
      </c>
      <c r="K158" s="222" t="s">
        <v>132</v>
      </c>
      <c r="L158" s="39"/>
      <c r="M158" s="227" t="s">
        <v>1</v>
      </c>
      <c r="N158" s="228" t="s">
        <v>43</v>
      </c>
      <c r="O158" s="82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1" t="s">
        <v>148</v>
      </c>
      <c r="AT158" s="231" t="s">
        <v>128</v>
      </c>
      <c r="AU158" s="231" t="s">
        <v>88</v>
      </c>
      <c r="AY158" s="13" t="s">
        <v>124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3" t="s">
        <v>86</v>
      </c>
      <c r="BK158" s="232">
        <f>ROUND(I158*H158,2)</f>
        <v>0</v>
      </c>
      <c r="BL158" s="13" t="s">
        <v>148</v>
      </c>
      <c r="BM158" s="231" t="s">
        <v>265</v>
      </c>
    </row>
    <row r="159" spans="2:65" s="1" customFormat="1" ht="16.5" customHeight="1">
      <c r="B159" s="34"/>
      <c r="C159" s="233" t="s">
        <v>266</v>
      </c>
      <c r="D159" s="233" t="s">
        <v>136</v>
      </c>
      <c r="E159" s="234" t="s">
        <v>267</v>
      </c>
      <c r="F159" s="235" t="s">
        <v>268</v>
      </c>
      <c r="G159" s="236" t="s">
        <v>131</v>
      </c>
      <c r="H159" s="237">
        <v>185</v>
      </c>
      <c r="I159" s="238"/>
      <c r="J159" s="239">
        <f>ROUND(I159*H159,2)</f>
        <v>0</v>
      </c>
      <c r="K159" s="235" t="s">
        <v>132</v>
      </c>
      <c r="L159" s="240"/>
      <c r="M159" s="241" t="s">
        <v>1</v>
      </c>
      <c r="N159" s="242" t="s">
        <v>43</v>
      </c>
      <c r="O159" s="82"/>
      <c r="P159" s="229">
        <f>O159*H159</f>
        <v>0</v>
      </c>
      <c r="Q159" s="229">
        <v>0.00063</v>
      </c>
      <c r="R159" s="229">
        <f>Q159*H159</f>
        <v>0.11655</v>
      </c>
      <c r="S159" s="229">
        <v>0</v>
      </c>
      <c r="T159" s="230">
        <f>S159*H159</f>
        <v>0</v>
      </c>
      <c r="AR159" s="231" t="s">
        <v>152</v>
      </c>
      <c r="AT159" s="231" t="s">
        <v>136</v>
      </c>
      <c r="AU159" s="231" t="s">
        <v>88</v>
      </c>
      <c r="AY159" s="13" t="s">
        <v>124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3" t="s">
        <v>86</v>
      </c>
      <c r="BK159" s="232">
        <f>ROUND(I159*H159,2)</f>
        <v>0</v>
      </c>
      <c r="BL159" s="13" t="s">
        <v>152</v>
      </c>
      <c r="BM159" s="231" t="s">
        <v>269</v>
      </c>
    </row>
    <row r="160" spans="2:65" s="1" customFormat="1" ht="16.5" customHeight="1">
      <c r="B160" s="34"/>
      <c r="C160" s="220" t="s">
        <v>270</v>
      </c>
      <c r="D160" s="220" t="s">
        <v>128</v>
      </c>
      <c r="E160" s="221" t="s">
        <v>271</v>
      </c>
      <c r="F160" s="222" t="s">
        <v>272</v>
      </c>
      <c r="G160" s="223" t="s">
        <v>273</v>
      </c>
      <c r="H160" s="243"/>
      <c r="I160" s="225"/>
      <c r="J160" s="226">
        <f>ROUND(I160*H160,2)</f>
        <v>0</v>
      </c>
      <c r="K160" s="222" t="s">
        <v>1</v>
      </c>
      <c r="L160" s="39"/>
      <c r="M160" s="227" t="s">
        <v>1</v>
      </c>
      <c r="N160" s="228" t="s">
        <v>43</v>
      </c>
      <c r="O160" s="82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1" t="s">
        <v>152</v>
      </c>
      <c r="AT160" s="231" t="s">
        <v>128</v>
      </c>
      <c r="AU160" s="231" t="s">
        <v>88</v>
      </c>
      <c r="AY160" s="13" t="s">
        <v>124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3" t="s">
        <v>86</v>
      </c>
      <c r="BK160" s="232">
        <f>ROUND(I160*H160,2)</f>
        <v>0</v>
      </c>
      <c r="BL160" s="13" t="s">
        <v>152</v>
      </c>
      <c r="BM160" s="231" t="s">
        <v>274</v>
      </c>
    </row>
    <row r="161" spans="2:63" s="11" customFormat="1" ht="22.8" customHeight="1">
      <c r="B161" s="204"/>
      <c r="C161" s="205"/>
      <c r="D161" s="206" t="s">
        <v>77</v>
      </c>
      <c r="E161" s="218" t="s">
        <v>275</v>
      </c>
      <c r="F161" s="218" t="s">
        <v>276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SUM(P162:P191)</f>
        <v>0</v>
      </c>
      <c r="Q161" s="212"/>
      <c r="R161" s="213">
        <f>SUM(R162:R191)</f>
        <v>38.994186</v>
      </c>
      <c r="S161" s="212"/>
      <c r="T161" s="214">
        <f>SUM(T162:T191)</f>
        <v>0</v>
      </c>
      <c r="AR161" s="215" t="s">
        <v>142</v>
      </c>
      <c r="AT161" s="216" t="s">
        <v>77</v>
      </c>
      <c r="AU161" s="216" t="s">
        <v>86</v>
      </c>
      <c r="AY161" s="215" t="s">
        <v>124</v>
      </c>
      <c r="BK161" s="217">
        <f>SUM(BK162:BK191)</f>
        <v>0</v>
      </c>
    </row>
    <row r="162" spans="2:65" s="1" customFormat="1" ht="24" customHeight="1">
      <c r="B162" s="34"/>
      <c r="C162" s="220" t="s">
        <v>277</v>
      </c>
      <c r="D162" s="220" t="s">
        <v>128</v>
      </c>
      <c r="E162" s="221" t="s">
        <v>278</v>
      </c>
      <c r="F162" s="222" t="s">
        <v>279</v>
      </c>
      <c r="G162" s="223" t="s">
        <v>280</v>
      </c>
      <c r="H162" s="224">
        <v>0.165</v>
      </c>
      <c r="I162" s="225"/>
      <c r="J162" s="226">
        <f>ROUND(I162*H162,2)</f>
        <v>0</v>
      </c>
      <c r="K162" s="222" t="s">
        <v>147</v>
      </c>
      <c r="L162" s="39"/>
      <c r="M162" s="227" t="s">
        <v>1</v>
      </c>
      <c r="N162" s="228" t="s">
        <v>43</v>
      </c>
      <c r="O162" s="82"/>
      <c r="P162" s="229">
        <f>O162*H162</f>
        <v>0</v>
      </c>
      <c r="Q162" s="229">
        <v>0.0044</v>
      </c>
      <c r="R162" s="229">
        <f>Q162*H162</f>
        <v>0.0007260000000000001</v>
      </c>
      <c r="S162" s="229">
        <v>0</v>
      </c>
      <c r="T162" s="230">
        <f>S162*H162</f>
        <v>0</v>
      </c>
      <c r="AR162" s="231" t="s">
        <v>148</v>
      </c>
      <c r="AT162" s="231" t="s">
        <v>128</v>
      </c>
      <c r="AU162" s="231" t="s">
        <v>88</v>
      </c>
      <c r="AY162" s="13" t="s">
        <v>124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3" t="s">
        <v>86</v>
      </c>
      <c r="BK162" s="232">
        <f>ROUND(I162*H162,2)</f>
        <v>0</v>
      </c>
      <c r="BL162" s="13" t="s">
        <v>148</v>
      </c>
      <c r="BM162" s="231" t="s">
        <v>281</v>
      </c>
    </row>
    <row r="163" spans="2:65" s="1" customFormat="1" ht="16.5" customHeight="1">
      <c r="B163" s="34"/>
      <c r="C163" s="220" t="s">
        <v>282</v>
      </c>
      <c r="D163" s="220" t="s">
        <v>128</v>
      </c>
      <c r="E163" s="221" t="s">
        <v>283</v>
      </c>
      <c r="F163" s="222" t="s">
        <v>284</v>
      </c>
      <c r="G163" s="223" t="s">
        <v>285</v>
      </c>
      <c r="H163" s="224">
        <v>83</v>
      </c>
      <c r="I163" s="225"/>
      <c r="J163" s="226">
        <f>ROUND(I163*H163,2)</f>
        <v>0</v>
      </c>
      <c r="K163" s="222" t="s">
        <v>147</v>
      </c>
      <c r="L163" s="39"/>
      <c r="M163" s="227" t="s">
        <v>1</v>
      </c>
      <c r="N163" s="228" t="s">
        <v>43</v>
      </c>
      <c r="O163" s="8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1" t="s">
        <v>148</v>
      </c>
      <c r="AT163" s="231" t="s">
        <v>128</v>
      </c>
      <c r="AU163" s="231" t="s">
        <v>88</v>
      </c>
      <c r="AY163" s="13" t="s">
        <v>124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3" t="s">
        <v>86</v>
      </c>
      <c r="BK163" s="232">
        <f>ROUND(I163*H163,2)</f>
        <v>0</v>
      </c>
      <c r="BL163" s="13" t="s">
        <v>148</v>
      </c>
      <c r="BM163" s="231" t="s">
        <v>286</v>
      </c>
    </row>
    <row r="164" spans="2:65" s="1" customFormat="1" ht="24" customHeight="1">
      <c r="B164" s="34"/>
      <c r="C164" s="220" t="s">
        <v>287</v>
      </c>
      <c r="D164" s="220" t="s">
        <v>128</v>
      </c>
      <c r="E164" s="221" t="s">
        <v>288</v>
      </c>
      <c r="F164" s="222" t="s">
        <v>289</v>
      </c>
      <c r="G164" s="223" t="s">
        <v>285</v>
      </c>
      <c r="H164" s="224">
        <v>3</v>
      </c>
      <c r="I164" s="225"/>
      <c r="J164" s="226">
        <f>ROUND(I164*H164,2)</f>
        <v>0</v>
      </c>
      <c r="K164" s="222" t="s">
        <v>132</v>
      </c>
      <c r="L164" s="39"/>
      <c r="M164" s="227" t="s">
        <v>1</v>
      </c>
      <c r="N164" s="228" t="s">
        <v>43</v>
      </c>
      <c r="O164" s="8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231" t="s">
        <v>148</v>
      </c>
      <c r="AT164" s="231" t="s">
        <v>128</v>
      </c>
      <c r="AU164" s="231" t="s">
        <v>88</v>
      </c>
      <c r="AY164" s="13" t="s">
        <v>124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3" t="s">
        <v>86</v>
      </c>
      <c r="BK164" s="232">
        <f>ROUND(I164*H164,2)</f>
        <v>0</v>
      </c>
      <c r="BL164" s="13" t="s">
        <v>148</v>
      </c>
      <c r="BM164" s="231" t="s">
        <v>290</v>
      </c>
    </row>
    <row r="165" spans="2:65" s="1" customFormat="1" ht="24" customHeight="1">
      <c r="B165" s="34"/>
      <c r="C165" s="220" t="s">
        <v>291</v>
      </c>
      <c r="D165" s="220" t="s">
        <v>128</v>
      </c>
      <c r="E165" s="221" t="s">
        <v>292</v>
      </c>
      <c r="F165" s="222" t="s">
        <v>293</v>
      </c>
      <c r="G165" s="223" t="s">
        <v>285</v>
      </c>
      <c r="H165" s="224">
        <v>3</v>
      </c>
      <c r="I165" s="225"/>
      <c r="J165" s="226">
        <f>ROUND(I165*H165,2)</f>
        <v>0</v>
      </c>
      <c r="K165" s="222" t="s">
        <v>132</v>
      </c>
      <c r="L165" s="39"/>
      <c r="M165" s="227" t="s">
        <v>1</v>
      </c>
      <c r="N165" s="228" t="s">
        <v>43</v>
      </c>
      <c r="O165" s="8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1" t="s">
        <v>148</v>
      </c>
      <c r="AT165" s="231" t="s">
        <v>128</v>
      </c>
      <c r="AU165" s="231" t="s">
        <v>88</v>
      </c>
      <c r="AY165" s="13" t="s">
        <v>124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3" t="s">
        <v>86</v>
      </c>
      <c r="BK165" s="232">
        <f>ROUND(I165*H165,2)</f>
        <v>0</v>
      </c>
      <c r="BL165" s="13" t="s">
        <v>148</v>
      </c>
      <c r="BM165" s="231" t="s">
        <v>294</v>
      </c>
    </row>
    <row r="166" spans="2:65" s="1" customFormat="1" ht="24" customHeight="1">
      <c r="B166" s="34"/>
      <c r="C166" s="220" t="s">
        <v>295</v>
      </c>
      <c r="D166" s="220" t="s">
        <v>128</v>
      </c>
      <c r="E166" s="221" t="s">
        <v>296</v>
      </c>
      <c r="F166" s="222" t="s">
        <v>297</v>
      </c>
      <c r="G166" s="223" t="s">
        <v>285</v>
      </c>
      <c r="H166" s="224">
        <v>3</v>
      </c>
      <c r="I166" s="225"/>
      <c r="J166" s="226">
        <f>ROUND(I166*H166,2)</f>
        <v>0</v>
      </c>
      <c r="K166" s="222" t="s">
        <v>132</v>
      </c>
      <c r="L166" s="39"/>
      <c r="M166" s="227" t="s">
        <v>1</v>
      </c>
      <c r="N166" s="228" t="s">
        <v>43</v>
      </c>
      <c r="O166" s="82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1" t="s">
        <v>148</v>
      </c>
      <c r="AT166" s="231" t="s">
        <v>128</v>
      </c>
      <c r="AU166" s="231" t="s">
        <v>88</v>
      </c>
      <c r="AY166" s="13" t="s">
        <v>124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3" t="s">
        <v>86</v>
      </c>
      <c r="BK166" s="232">
        <f>ROUND(I166*H166,2)</f>
        <v>0</v>
      </c>
      <c r="BL166" s="13" t="s">
        <v>148</v>
      </c>
      <c r="BM166" s="231" t="s">
        <v>298</v>
      </c>
    </row>
    <row r="167" spans="2:65" s="1" customFormat="1" ht="24" customHeight="1">
      <c r="B167" s="34"/>
      <c r="C167" s="220" t="s">
        <v>299</v>
      </c>
      <c r="D167" s="220" t="s">
        <v>128</v>
      </c>
      <c r="E167" s="221" t="s">
        <v>300</v>
      </c>
      <c r="F167" s="222" t="s">
        <v>301</v>
      </c>
      <c r="G167" s="223" t="s">
        <v>131</v>
      </c>
      <c r="H167" s="224">
        <v>8</v>
      </c>
      <c r="I167" s="225"/>
      <c r="J167" s="226">
        <f>ROUND(I167*H167,2)</f>
        <v>0</v>
      </c>
      <c r="K167" s="222" t="s">
        <v>132</v>
      </c>
      <c r="L167" s="39"/>
      <c r="M167" s="227" t="s">
        <v>1</v>
      </c>
      <c r="N167" s="228" t="s">
        <v>43</v>
      </c>
      <c r="O167" s="82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148</v>
      </c>
      <c r="AT167" s="231" t="s">
        <v>128</v>
      </c>
      <c r="AU167" s="231" t="s">
        <v>88</v>
      </c>
      <c r="AY167" s="13" t="s">
        <v>124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3" t="s">
        <v>86</v>
      </c>
      <c r="BK167" s="232">
        <f>ROUND(I167*H167,2)</f>
        <v>0</v>
      </c>
      <c r="BL167" s="13" t="s">
        <v>148</v>
      </c>
      <c r="BM167" s="231" t="s">
        <v>302</v>
      </c>
    </row>
    <row r="168" spans="2:65" s="1" customFormat="1" ht="24" customHeight="1">
      <c r="B168" s="34"/>
      <c r="C168" s="220" t="s">
        <v>139</v>
      </c>
      <c r="D168" s="220" t="s">
        <v>128</v>
      </c>
      <c r="E168" s="221" t="s">
        <v>303</v>
      </c>
      <c r="F168" s="222" t="s">
        <v>304</v>
      </c>
      <c r="G168" s="223" t="s">
        <v>166</v>
      </c>
      <c r="H168" s="224">
        <v>5</v>
      </c>
      <c r="I168" s="225"/>
      <c r="J168" s="226">
        <f>ROUND(I168*H168,2)</f>
        <v>0</v>
      </c>
      <c r="K168" s="222" t="s">
        <v>1</v>
      </c>
      <c r="L168" s="39"/>
      <c r="M168" s="227" t="s">
        <v>1</v>
      </c>
      <c r="N168" s="228" t="s">
        <v>43</v>
      </c>
      <c r="O168" s="82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1" t="s">
        <v>148</v>
      </c>
      <c r="AT168" s="231" t="s">
        <v>128</v>
      </c>
      <c r="AU168" s="231" t="s">
        <v>88</v>
      </c>
      <c r="AY168" s="13" t="s">
        <v>124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3" t="s">
        <v>86</v>
      </c>
      <c r="BK168" s="232">
        <f>ROUND(I168*H168,2)</f>
        <v>0</v>
      </c>
      <c r="BL168" s="13" t="s">
        <v>148</v>
      </c>
      <c r="BM168" s="231" t="s">
        <v>305</v>
      </c>
    </row>
    <row r="169" spans="2:65" s="1" customFormat="1" ht="24" customHeight="1">
      <c r="B169" s="34"/>
      <c r="C169" s="220" t="s">
        <v>306</v>
      </c>
      <c r="D169" s="220" t="s">
        <v>128</v>
      </c>
      <c r="E169" s="221" t="s">
        <v>307</v>
      </c>
      <c r="F169" s="222" t="s">
        <v>308</v>
      </c>
      <c r="G169" s="223" t="s">
        <v>309</v>
      </c>
      <c r="H169" s="224">
        <v>4</v>
      </c>
      <c r="I169" s="225"/>
      <c r="J169" s="226">
        <f>ROUND(I169*H169,2)</f>
        <v>0</v>
      </c>
      <c r="K169" s="222" t="s">
        <v>132</v>
      </c>
      <c r="L169" s="39"/>
      <c r="M169" s="227" t="s">
        <v>1</v>
      </c>
      <c r="N169" s="228" t="s">
        <v>43</v>
      </c>
      <c r="O169" s="82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1" t="s">
        <v>148</v>
      </c>
      <c r="AT169" s="231" t="s">
        <v>128</v>
      </c>
      <c r="AU169" s="231" t="s">
        <v>88</v>
      </c>
      <c r="AY169" s="13" t="s">
        <v>124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3" t="s">
        <v>86</v>
      </c>
      <c r="BK169" s="232">
        <f>ROUND(I169*H169,2)</f>
        <v>0</v>
      </c>
      <c r="BL169" s="13" t="s">
        <v>148</v>
      </c>
      <c r="BM169" s="231" t="s">
        <v>310</v>
      </c>
    </row>
    <row r="170" spans="2:65" s="1" customFormat="1" ht="24" customHeight="1">
      <c r="B170" s="34"/>
      <c r="C170" s="220" t="s">
        <v>311</v>
      </c>
      <c r="D170" s="220" t="s">
        <v>128</v>
      </c>
      <c r="E170" s="221" t="s">
        <v>312</v>
      </c>
      <c r="F170" s="222" t="s">
        <v>313</v>
      </c>
      <c r="G170" s="223" t="s">
        <v>309</v>
      </c>
      <c r="H170" s="224">
        <v>3.5</v>
      </c>
      <c r="I170" s="225"/>
      <c r="J170" s="226">
        <f>ROUND(I170*H170,2)</f>
        <v>0</v>
      </c>
      <c r="K170" s="222" t="s">
        <v>147</v>
      </c>
      <c r="L170" s="39"/>
      <c r="M170" s="227" t="s">
        <v>1</v>
      </c>
      <c r="N170" s="228" t="s">
        <v>43</v>
      </c>
      <c r="O170" s="82"/>
      <c r="P170" s="229">
        <f>O170*H170</f>
        <v>0</v>
      </c>
      <c r="Q170" s="229">
        <v>2.25634</v>
      </c>
      <c r="R170" s="229">
        <f>Q170*H170</f>
        <v>7.897189999999999</v>
      </c>
      <c r="S170" s="229">
        <v>0</v>
      </c>
      <c r="T170" s="230">
        <f>S170*H170</f>
        <v>0</v>
      </c>
      <c r="AR170" s="231" t="s">
        <v>148</v>
      </c>
      <c r="AT170" s="231" t="s">
        <v>128</v>
      </c>
      <c r="AU170" s="231" t="s">
        <v>88</v>
      </c>
      <c r="AY170" s="13" t="s">
        <v>124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3" t="s">
        <v>86</v>
      </c>
      <c r="BK170" s="232">
        <f>ROUND(I170*H170,2)</f>
        <v>0</v>
      </c>
      <c r="BL170" s="13" t="s">
        <v>148</v>
      </c>
      <c r="BM170" s="231" t="s">
        <v>314</v>
      </c>
    </row>
    <row r="171" spans="2:65" s="1" customFormat="1" ht="16.5" customHeight="1">
      <c r="B171" s="34"/>
      <c r="C171" s="233" t="s">
        <v>315</v>
      </c>
      <c r="D171" s="233" t="s">
        <v>136</v>
      </c>
      <c r="E171" s="234" t="s">
        <v>316</v>
      </c>
      <c r="F171" s="235" t="s">
        <v>317</v>
      </c>
      <c r="G171" s="236" t="s">
        <v>309</v>
      </c>
      <c r="H171" s="237">
        <v>3.5</v>
      </c>
      <c r="I171" s="238"/>
      <c r="J171" s="239">
        <f>ROUND(I171*H171,2)</f>
        <v>0</v>
      </c>
      <c r="K171" s="235" t="s">
        <v>147</v>
      </c>
      <c r="L171" s="240"/>
      <c r="M171" s="241" t="s">
        <v>1</v>
      </c>
      <c r="N171" s="242" t="s">
        <v>43</v>
      </c>
      <c r="O171" s="82"/>
      <c r="P171" s="229">
        <f>O171*H171</f>
        <v>0</v>
      </c>
      <c r="Q171" s="229">
        <v>1</v>
      </c>
      <c r="R171" s="229">
        <f>Q171*H171</f>
        <v>3.5</v>
      </c>
      <c r="S171" s="229">
        <v>0</v>
      </c>
      <c r="T171" s="230">
        <f>S171*H171</f>
        <v>0</v>
      </c>
      <c r="AR171" s="231" t="s">
        <v>152</v>
      </c>
      <c r="AT171" s="231" t="s">
        <v>136</v>
      </c>
      <c r="AU171" s="231" t="s">
        <v>88</v>
      </c>
      <c r="AY171" s="13" t="s">
        <v>124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3" t="s">
        <v>86</v>
      </c>
      <c r="BK171" s="232">
        <f>ROUND(I171*H171,2)</f>
        <v>0</v>
      </c>
      <c r="BL171" s="13" t="s">
        <v>152</v>
      </c>
      <c r="BM171" s="231" t="s">
        <v>318</v>
      </c>
    </row>
    <row r="172" spans="2:65" s="1" customFormat="1" ht="16.5" customHeight="1">
      <c r="B172" s="34"/>
      <c r="C172" s="233" t="s">
        <v>319</v>
      </c>
      <c r="D172" s="233" t="s">
        <v>136</v>
      </c>
      <c r="E172" s="234" t="s">
        <v>320</v>
      </c>
      <c r="F172" s="235" t="s">
        <v>321</v>
      </c>
      <c r="G172" s="236" t="s">
        <v>166</v>
      </c>
      <c r="H172" s="237">
        <v>5</v>
      </c>
      <c r="I172" s="238"/>
      <c r="J172" s="239">
        <f>ROUND(I172*H172,2)</f>
        <v>0</v>
      </c>
      <c r="K172" s="235" t="s">
        <v>156</v>
      </c>
      <c r="L172" s="240"/>
      <c r="M172" s="241" t="s">
        <v>1</v>
      </c>
      <c r="N172" s="242" t="s">
        <v>43</v>
      </c>
      <c r="O172" s="82"/>
      <c r="P172" s="229">
        <f>O172*H172</f>
        <v>0</v>
      </c>
      <c r="Q172" s="229">
        <v>0.0131</v>
      </c>
      <c r="R172" s="229">
        <f>Q172*H172</f>
        <v>0.0655</v>
      </c>
      <c r="S172" s="229">
        <v>0</v>
      </c>
      <c r="T172" s="230">
        <f>S172*H172</f>
        <v>0</v>
      </c>
      <c r="AR172" s="231" t="s">
        <v>152</v>
      </c>
      <c r="AT172" s="231" t="s">
        <v>136</v>
      </c>
      <c r="AU172" s="231" t="s">
        <v>88</v>
      </c>
      <c r="AY172" s="13" t="s">
        <v>124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3" t="s">
        <v>86</v>
      </c>
      <c r="BK172" s="232">
        <f>ROUND(I172*H172,2)</f>
        <v>0</v>
      </c>
      <c r="BL172" s="13" t="s">
        <v>152</v>
      </c>
      <c r="BM172" s="231" t="s">
        <v>322</v>
      </c>
    </row>
    <row r="173" spans="2:65" s="1" customFormat="1" ht="24" customHeight="1">
      <c r="B173" s="34"/>
      <c r="C173" s="220" t="s">
        <v>323</v>
      </c>
      <c r="D173" s="220" t="s">
        <v>128</v>
      </c>
      <c r="E173" s="221" t="s">
        <v>324</v>
      </c>
      <c r="F173" s="222" t="s">
        <v>325</v>
      </c>
      <c r="G173" s="223" t="s">
        <v>131</v>
      </c>
      <c r="H173" s="224">
        <v>4</v>
      </c>
      <c r="I173" s="225"/>
      <c r="J173" s="226">
        <f>ROUND(I173*H173,2)</f>
        <v>0</v>
      </c>
      <c r="K173" s="222" t="s">
        <v>132</v>
      </c>
      <c r="L173" s="39"/>
      <c r="M173" s="227" t="s">
        <v>1</v>
      </c>
      <c r="N173" s="228" t="s">
        <v>43</v>
      </c>
      <c r="O173" s="82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AR173" s="231" t="s">
        <v>148</v>
      </c>
      <c r="AT173" s="231" t="s">
        <v>128</v>
      </c>
      <c r="AU173" s="231" t="s">
        <v>88</v>
      </c>
      <c r="AY173" s="13" t="s">
        <v>124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3" t="s">
        <v>86</v>
      </c>
      <c r="BK173" s="232">
        <f>ROUND(I173*H173,2)</f>
        <v>0</v>
      </c>
      <c r="BL173" s="13" t="s">
        <v>148</v>
      </c>
      <c r="BM173" s="231" t="s">
        <v>326</v>
      </c>
    </row>
    <row r="174" spans="2:65" s="1" customFormat="1" ht="24" customHeight="1">
      <c r="B174" s="34"/>
      <c r="C174" s="220" t="s">
        <v>327</v>
      </c>
      <c r="D174" s="220" t="s">
        <v>128</v>
      </c>
      <c r="E174" s="221" t="s">
        <v>328</v>
      </c>
      <c r="F174" s="222" t="s">
        <v>329</v>
      </c>
      <c r="G174" s="223" t="s">
        <v>131</v>
      </c>
      <c r="H174" s="224">
        <v>165</v>
      </c>
      <c r="I174" s="225"/>
      <c r="J174" s="226">
        <f>ROUND(I174*H174,2)</f>
        <v>0</v>
      </c>
      <c r="K174" s="222" t="s">
        <v>161</v>
      </c>
      <c r="L174" s="39"/>
      <c r="M174" s="227" t="s">
        <v>1</v>
      </c>
      <c r="N174" s="228" t="s">
        <v>43</v>
      </c>
      <c r="O174" s="82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1" t="s">
        <v>148</v>
      </c>
      <c r="AT174" s="231" t="s">
        <v>128</v>
      </c>
      <c r="AU174" s="231" t="s">
        <v>88</v>
      </c>
      <c r="AY174" s="13" t="s">
        <v>124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3" t="s">
        <v>86</v>
      </c>
      <c r="BK174" s="232">
        <f>ROUND(I174*H174,2)</f>
        <v>0</v>
      </c>
      <c r="BL174" s="13" t="s">
        <v>148</v>
      </c>
      <c r="BM174" s="231" t="s">
        <v>330</v>
      </c>
    </row>
    <row r="175" spans="2:65" s="1" customFormat="1" ht="16.5" customHeight="1">
      <c r="B175" s="34"/>
      <c r="C175" s="220" t="s">
        <v>331</v>
      </c>
      <c r="D175" s="220" t="s">
        <v>128</v>
      </c>
      <c r="E175" s="221" t="s">
        <v>332</v>
      </c>
      <c r="F175" s="222" t="s">
        <v>333</v>
      </c>
      <c r="G175" s="223" t="s">
        <v>309</v>
      </c>
      <c r="H175" s="224">
        <v>13</v>
      </c>
      <c r="I175" s="225"/>
      <c r="J175" s="226">
        <f>ROUND(I175*H175,2)</f>
        <v>0</v>
      </c>
      <c r="K175" s="222" t="s">
        <v>147</v>
      </c>
      <c r="L175" s="39"/>
      <c r="M175" s="227" t="s">
        <v>1</v>
      </c>
      <c r="N175" s="228" t="s">
        <v>43</v>
      </c>
      <c r="O175" s="8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1" t="s">
        <v>148</v>
      </c>
      <c r="AT175" s="231" t="s">
        <v>128</v>
      </c>
      <c r="AU175" s="231" t="s">
        <v>88</v>
      </c>
      <c r="AY175" s="13" t="s">
        <v>124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3" t="s">
        <v>86</v>
      </c>
      <c r="BK175" s="232">
        <f>ROUND(I175*H175,2)</f>
        <v>0</v>
      </c>
      <c r="BL175" s="13" t="s">
        <v>148</v>
      </c>
      <c r="BM175" s="231" t="s">
        <v>334</v>
      </c>
    </row>
    <row r="176" spans="2:65" s="1" customFormat="1" ht="24" customHeight="1">
      <c r="B176" s="34"/>
      <c r="C176" s="220" t="s">
        <v>335</v>
      </c>
      <c r="D176" s="220" t="s">
        <v>128</v>
      </c>
      <c r="E176" s="221" t="s">
        <v>336</v>
      </c>
      <c r="F176" s="222" t="s">
        <v>337</v>
      </c>
      <c r="G176" s="223" t="s">
        <v>131</v>
      </c>
      <c r="H176" s="224">
        <v>5</v>
      </c>
      <c r="I176" s="225"/>
      <c r="J176" s="226">
        <f>ROUND(I176*H176,2)</f>
        <v>0</v>
      </c>
      <c r="K176" s="222" t="s">
        <v>156</v>
      </c>
      <c r="L176" s="39"/>
      <c r="M176" s="227" t="s">
        <v>1</v>
      </c>
      <c r="N176" s="228" t="s">
        <v>43</v>
      </c>
      <c r="O176" s="82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1" t="s">
        <v>148</v>
      </c>
      <c r="AT176" s="231" t="s">
        <v>128</v>
      </c>
      <c r="AU176" s="231" t="s">
        <v>88</v>
      </c>
      <c r="AY176" s="13" t="s">
        <v>124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3" t="s">
        <v>86</v>
      </c>
      <c r="BK176" s="232">
        <f>ROUND(I176*H176,2)</f>
        <v>0</v>
      </c>
      <c r="BL176" s="13" t="s">
        <v>148</v>
      </c>
      <c r="BM176" s="231" t="s">
        <v>338</v>
      </c>
    </row>
    <row r="177" spans="2:65" s="1" customFormat="1" ht="16.5" customHeight="1">
      <c r="B177" s="34"/>
      <c r="C177" s="220" t="s">
        <v>339</v>
      </c>
      <c r="D177" s="220" t="s">
        <v>128</v>
      </c>
      <c r="E177" s="221" t="s">
        <v>340</v>
      </c>
      <c r="F177" s="222" t="s">
        <v>341</v>
      </c>
      <c r="G177" s="223" t="s">
        <v>131</v>
      </c>
      <c r="H177" s="224">
        <v>165</v>
      </c>
      <c r="I177" s="225"/>
      <c r="J177" s="226">
        <f>ROUND(I177*H177,2)</f>
        <v>0</v>
      </c>
      <c r="K177" s="222" t="s">
        <v>1</v>
      </c>
      <c r="L177" s="39"/>
      <c r="M177" s="227" t="s">
        <v>1</v>
      </c>
      <c r="N177" s="228" t="s">
        <v>43</v>
      </c>
      <c r="O177" s="82"/>
      <c r="P177" s="229">
        <f>O177*H177</f>
        <v>0</v>
      </c>
      <c r="Q177" s="229">
        <v>0.156</v>
      </c>
      <c r="R177" s="229">
        <f>Q177*H177</f>
        <v>25.74</v>
      </c>
      <c r="S177" s="229">
        <v>0</v>
      </c>
      <c r="T177" s="230">
        <f>S177*H177</f>
        <v>0</v>
      </c>
      <c r="AR177" s="231" t="s">
        <v>148</v>
      </c>
      <c r="AT177" s="231" t="s">
        <v>128</v>
      </c>
      <c r="AU177" s="231" t="s">
        <v>88</v>
      </c>
      <c r="AY177" s="13" t="s">
        <v>124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3" t="s">
        <v>86</v>
      </c>
      <c r="BK177" s="232">
        <f>ROUND(I177*H177,2)</f>
        <v>0</v>
      </c>
      <c r="BL177" s="13" t="s">
        <v>148</v>
      </c>
      <c r="BM177" s="231" t="s">
        <v>342</v>
      </c>
    </row>
    <row r="178" spans="2:65" s="1" customFormat="1" ht="16.5" customHeight="1">
      <c r="B178" s="34"/>
      <c r="C178" s="233" t="s">
        <v>343</v>
      </c>
      <c r="D178" s="233" t="s">
        <v>136</v>
      </c>
      <c r="E178" s="234" t="s">
        <v>344</v>
      </c>
      <c r="F178" s="235" t="s">
        <v>345</v>
      </c>
      <c r="G178" s="236" t="s">
        <v>131</v>
      </c>
      <c r="H178" s="237">
        <v>165</v>
      </c>
      <c r="I178" s="238"/>
      <c r="J178" s="239">
        <f>ROUND(I178*H178,2)</f>
        <v>0</v>
      </c>
      <c r="K178" s="235" t="s">
        <v>147</v>
      </c>
      <c r="L178" s="240"/>
      <c r="M178" s="241" t="s">
        <v>1</v>
      </c>
      <c r="N178" s="242" t="s">
        <v>43</v>
      </c>
      <c r="O178" s="82"/>
      <c r="P178" s="229">
        <f>O178*H178</f>
        <v>0</v>
      </c>
      <c r="Q178" s="229">
        <v>2E-05</v>
      </c>
      <c r="R178" s="229">
        <f>Q178*H178</f>
        <v>0.0033000000000000004</v>
      </c>
      <c r="S178" s="229">
        <v>0</v>
      </c>
      <c r="T178" s="230">
        <f>S178*H178</f>
        <v>0</v>
      </c>
      <c r="AR178" s="231" t="s">
        <v>152</v>
      </c>
      <c r="AT178" s="231" t="s">
        <v>136</v>
      </c>
      <c r="AU178" s="231" t="s">
        <v>88</v>
      </c>
      <c r="AY178" s="13" t="s">
        <v>124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3" t="s">
        <v>86</v>
      </c>
      <c r="BK178" s="232">
        <f>ROUND(I178*H178,2)</f>
        <v>0</v>
      </c>
      <c r="BL178" s="13" t="s">
        <v>152</v>
      </c>
      <c r="BM178" s="231" t="s">
        <v>346</v>
      </c>
    </row>
    <row r="179" spans="2:65" s="1" customFormat="1" ht="24" customHeight="1">
      <c r="B179" s="34"/>
      <c r="C179" s="220" t="s">
        <v>347</v>
      </c>
      <c r="D179" s="220" t="s">
        <v>128</v>
      </c>
      <c r="E179" s="221" t="s">
        <v>348</v>
      </c>
      <c r="F179" s="222" t="s">
        <v>349</v>
      </c>
      <c r="G179" s="223" t="s">
        <v>131</v>
      </c>
      <c r="H179" s="224">
        <v>165</v>
      </c>
      <c r="I179" s="225"/>
      <c r="J179" s="226">
        <f>ROUND(I179*H179,2)</f>
        <v>0</v>
      </c>
      <c r="K179" s="222" t="s">
        <v>156</v>
      </c>
      <c r="L179" s="39"/>
      <c r="M179" s="227" t="s">
        <v>1</v>
      </c>
      <c r="N179" s="228" t="s">
        <v>43</v>
      </c>
      <c r="O179" s="82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AR179" s="231" t="s">
        <v>148</v>
      </c>
      <c r="AT179" s="231" t="s">
        <v>128</v>
      </c>
      <c r="AU179" s="231" t="s">
        <v>88</v>
      </c>
      <c r="AY179" s="13" t="s">
        <v>124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3" t="s">
        <v>86</v>
      </c>
      <c r="BK179" s="232">
        <f>ROUND(I179*H179,2)</f>
        <v>0</v>
      </c>
      <c r="BL179" s="13" t="s">
        <v>148</v>
      </c>
      <c r="BM179" s="231" t="s">
        <v>350</v>
      </c>
    </row>
    <row r="180" spans="2:65" s="1" customFormat="1" ht="16.5" customHeight="1">
      <c r="B180" s="34"/>
      <c r="C180" s="220" t="s">
        <v>351</v>
      </c>
      <c r="D180" s="220" t="s">
        <v>128</v>
      </c>
      <c r="E180" s="221" t="s">
        <v>352</v>
      </c>
      <c r="F180" s="222" t="s">
        <v>353</v>
      </c>
      <c r="G180" s="223" t="s">
        <v>166</v>
      </c>
      <c r="H180" s="224">
        <v>2</v>
      </c>
      <c r="I180" s="225"/>
      <c r="J180" s="226">
        <f>ROUND(I180*H180,2)</f>
        <v>0</v>
      </c>
      <c r="K180" s="222" t="s">
        <v>156</v>
      </c>
      <c r="L180" s="39"/>
      <c r="M180" s="227" t="s">
        <v>1</v>
      </c>
      <c r="N180" s="228" t="s">
        <v>43</v>
      </c>
      <c r="O180" s="82"/>
      <c r="P180" s="229">
        <f>O180*H180</f>
        <v>0</v>
      </c>
      <c r="Q180" s="229">
        <v>0.0076</v>
      </c>
      <c r="R180" s="229">
        <f>Q180*H180</f>
        <v>0.0152</v>
      </c>
      <c r="S180" s="229">
        <v>0</v>
      </c>
      <c r="T180" s="230">
        <f>S180*H180</f>
        <v>0</v>
      </c>
      <c r="AR180" s="231" t="s">
        <v>148</v>
      </c>
      <c r="AT180" s="231" t="s">
        <v>128</v>
      </c>
      <c r="AU180" s="231" t="s">
        <v>88</v>
      </c>
      <c r="AY180" s="13" t="s">
        <v>124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3" t="s">
        <v>86</v>
      </c>
      <c r="BK180" s="232">
        <f>ROUND(I180*H180,2)</f>
        <v>0</v>
      </c>
      <c r="BL180" s="13" t="s">
        <v>148</v>
      </c>
      <c r="BM180" s="231" t="s">
        <v>354</v>
      </c>
    </row>
    <row r="181" spans="2:65" s="1" customFormat="1" ht="24" customHeight="1">
      <c r="B181" s="34"/>
      <c r="C181" s="220" t="s">
        <v>355</v>
      </c>
      <c r="D181" s="220" t="s">
        <v>128</v>
      </c>
      <c r="E181" s="221" t="s">
        <v>356</v>
      </c>
      <c r="F181" s="222" t="s">
        <v>357</v>
      </c>
      <c r="G181" s="223" t="s">
        <v>131</v>
      </c>
      <c r="H181" s="224">
        <v>2</v>
      </c>
      <c r="I181" s="225"/>
      <c r="J181" s="226">
        <f>ROUND(I181*H181,2)</f>
        <v>0</v>
      </c>
      <c r="K181" s="222" t="s">
        <v>156</v>
      </c>
      <c r="L181" s="39"/>
      <c r="M181" s="227" t="s">
        <v>1</v>
      </c>
      <c r="N181" s="228" t="s">
        <v>43</v>
      </c>
      <c r="O181" s="82"/>
      <c r="P181" s="229">
        <f>O181*H181</f>
        <v>0</v>
      </c>
      <c r="Q181" s="229">
        <v>0.0019</v>
      </c>
      <c r="R181" s="229">
        <f>Q181*H181</f>
        <v>0.0038</v>
      </c>
      <c r="S181" s="229">
        <v>0</v>
      </c>
      <c r="T181" s="230">
        <f>S181*H181</f>
        <v>0</v>
      </c>
      <c r="AR181" s="231" t="s">
        <v>148</v>
      </c>
      <c r="AT181" s="231" t="s">
        <v>128</v>
      </c>
      <c r="AU181" s="231" t="s">
        <v>88</v>
      </c>
      <c r="AY181" s="13" t="s">
        <v>124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3" t="s">
        <v>86</v>
      </c>
      <c r="BK181" s="232">
        <f>ROUND(I181*H181,2)</f>
        <v>0</v>
      </c>
      <c r="BL181" s="13" t="s">
        <v>148</v>
      </c>
      <c r="BM181" s="231" t="s">
        <v>358</v>
      </c>
    </row>
    <row r="182" spans="2:65" s="1" customFormat="1" ht="24" customHeight="1">
      <c r="B182" s="34"/>
      <c r="C182" s="220" t="s">
        <v>359</v>
      </c>
      <c r="D182" s="220" t="s">
        <v>128</v>
      </c>
      <c r="E182" s="221" t="s">
        <v>360</v>
      </c>
      <c r="F182" s="222" t="s">
        <v>361</v>
      </c>
      <c r="G182" s="223" t="s">
        <v>131</v>
      </c>
      <c r="H182" s="224">
        <v>165</v>
      </c>
      <c r="I182" s="225"/>
      <c r="J182" s="226">
        <f>ROUND(I182*H182,2)</f>
        <v>0</v>
      </c>
      <c r="K182" s="222" t="s">
        <v>161</v>
      </c>
      <c r="L182" s="39"/>
      <c r="M182" s="227" t="s">
        <v>1</v>
      </c>
      <c r="N182" s="228" t="s">
        <v>43</v>
      </c>
      <c r="O182" s="82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1" t="s">
        <v>148</v>
      </c>
      <c r="AT182" s="231" t="s">
        <v>128</v>
      </c>
      <c r="AU182" s="231" t="s">
        <v>88</v>
      </c>
      <c r="AY182" s="13" t="s">
        <v>124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3" t="s">
        <v>86</v>
      </c>
      <c r="BK182" s="232">
        <f>ROUND(I182*H182,2)</f>
        <v>0</v>
      </c>
      <c r="BL182" s="13" t="s">
        <v>148</v>
      </c>
      <c r="BM182" s="231" t="s">
        <v>362</v>
      </c>
    </row>
    <row r="183" spans="2:65" s="1" customFormat="1" ht="24" customHeight="1">
      <c r="B183" s="34"/>
      <c r="C183" s="220" t="s">
        <v>363</v>
      </c>
      <c r="D183" s="220" t="s">
        <v>128</v>
      </c>
      <c r="E183" s="221" t="s">
        <v>364</v>
      </c>
      <c r="F183" s="222" t="s">
        <v>365</v>
      </c>
      <c r="G183" s="223" t="s">
        <v>131</v>
      </c>
      <c r="H183" s="224">
        <v>4</v>
      </c>
      <c r="I183" s="225"/>
      <c r="J183" s="226">
        <f>ROUND(I183*H183,2)</f>
        <v>0</v>
      </c>
      <c r="K183" s="222" t="s">
        <v>132</v>
      </c>
      <c r="L183" s="39"/>
      <c r="M183" s="227" t="s">
        <v>1</v>
      </c>
      <c r="N183" s="228" t="s">
        <v>43</v>
      </c>
      <c r="O183" s="82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AR183" s="231" t="s">
        <v>148</v>
      </c>
      <c r="AT183" s="231" t="s">
        <v>128</v>
      </c>
      <c r="AU183" s="231" t="s">
        <v>88</v>
      </c>
      <c r="AY183" s="13" t="s">
        <v>124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3" t="s">
        <v>86</v>
      </c>
      <c r="BK183" s="232">
        <f>ROUND(I183*H183,2)</f>
        <v>0</v>
      </c>
      <c r="BL183" s="13" t="s">
        <v>148</v>
      </c>
      <c r="BM183" s="231" t="s">
        <v>366</v>
      </c>
    </row>
    <row r="184" spans="2:65" s="1" customFormat="1" ht="24" customHeight="1">
      <c r="B184" s="34"/>
      <c r="C184" s="220" t="s">
        <v>367</v>
      </c>
      <c r="D184" s="220" t="s">
        <v>128</v>
      </c>
      <c r="E184" s="221" t="s">
        <v>368</v>
      </c>
      <c r="F184" s="222" t="s">
        <v>369</v>
      </c>
      <c r="G184" s="223" t="s">
        <v>309</v>
      </c>
      <c r="H184" s="224">
        <v>5</v>
      </c>
      <c r="I184" s="225"/>
      <c r="J184" s="226">
        <f>ROUND(I184*H184,2)</f>
        <v>0</v>
      </c>
      <c r="K184" s="222" t="s">
        <v>156</v>
      </c>
      <c r="L184" s="39"/>
      <c r="M184" s="227" t="s">
        <v>1</v>
      </c>
      <c r="N184" s="228" t="s">
        <v>43</v>
      </c>
      <c r="O184" s="82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31" t="s">
        <v>148</v>
      </c>
      <c r="AT184" s="231" t="s">
        <v>128</v>
      </c>
      <c r="AU184" s="231" t="s">
        <v>88</v>
      </c>
      <c r="AY184" s="13" t="s">
        <v>124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3" t="s">
        <v>86</v>
      </c>
      <c r="BK184" s="232">
        <f>ROUND(I184*H184,2)</f>
        <v>0</v>
      </c>
      <c r="BL184" s="13" t="s">
        <v>148</v>
      </c>
      <c r="BM184" s="231" t="s">
        <v>370</v>
      </c>
    </row>
    <row r="185" spans="2:65" s="1" customFormat="1" ht="16.5" customHeight="1">
      <c r="B185" s="34"/>
      <c r="C185" s="220" t="s">
        <v>371</v>
      </c>
      <c r="D185" s="220" t="s">
        <v>128</v>
      </c>
      <c r="E185" s="221" t="s">
        <v>372</v>
      </c>
      <c r="F185" s="222" t="s">
        <v>373</v>
      </c>
      <c r="G185" s="223" t="s">
        <v>309</v>
      </c>
      <c r="H185" s="224">
        <v>5</v>
      </c>
      <c r="I185" s="225"/>
      <c r="J185" s="226">
        <f>ROUND(I185*H185,2)</f>
        <v>0</v>
      </c>
      <c r="K185" s="222" t="s">
        <v>147</v>
      </c>
      <c r="L185" s="39"/>
      <c r="M185" s="227" t="s">
        <v>1</v>
      </c>
      <c r="N185" s="228" t="s">
        <v>43</v>
      </c>
      <c r="O185" s="82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AR185" s="231" t="s">
        <v>148</v>
      </c>
      <c r="AT185" s="231" t="s">
        <v>128</v>
      </c>
      <c r="AU185" s="231" t="s">
        <v>88</v>
      </c>
      <c r="AY185" s="13" t="s">
        <v>124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3" t="s">
        <v>86</v>
      </c>
      <c r="BK185" s="232">
        <f>ROUND(I185*H185,2)</f>
        <v>0</v>
      </c>
      <c r="BL185" s="13" t="s">
        <v>148</v>
      </c>
      <c r="BM185" s="231" t="s">
        <v>374</v>
      </c>
    </row>
    <row r="186" spans="2:65" s="1" customFormat="1" ht="16.5" customHeight="1">
      <c r="B186" s="34"/>
      <c r="C186" s="220" t="s">
        <v>375</v>
      </c>
      <c r="D186" s="220" t="s">
        <v>128</v>
      </c>
      <c r="E186" s="221" t="s">
        <v>376</v>
      </c>
      <c r="F186" s="222" t="s">
        <v>377</v>
      </c>
      <c r="G186" s="223" t="s">
        <v>285</v>
      </c>
      <c r="H186" s="224">
        <v>83</v>
      </c>
      <c r="I186" s="225"/>
      <c r="J186" s="226">
        <f>ROUND(I186*H186,2)</f>
        <v>0</v>
      </c>
      <c r="K186" s="222" t="s">
        <v>147</v>
      </c>
      <c r="L186" s="39"/>
      <c r="M186" s="227" t="s">
        <v>1</v>
      </c>
      <c r="N186" s="228" t="s">
        <v>43</v>
      </c>
      <c r="O186" s="82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AR186" s="231" t="s">
        <v>148</v>
      </c>
      <c r="AT186" s="231" t="s">
        <v>128</v>
      </c>
      <c r="AU186" s="231" t="s">
        <v>88</v>
      </c>
      <c r="AY186" s="13" t="s">
        <v>124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3" t="s">
        <v>86</v>
      </c>
      <c r="BK186" s="232">
        <f>ROUND(I186*H186,2)</f>
        <v>0</v>
      </c>
      <c r="BL186" s="13" t="s">
        <v>148</v>
      </c>
      <c r="BM186" s="231" t="s">
        <v>378</v>
      </c>
    </row>
    <row r="187" spans="2:65" s="1" customFormat="1" ht="16.5" customHeight="1">
      <c r="B187" s="34"/>
      <c r="C187" s="220" t="s">
        <v>379</v>
      </c>
      <c r="D187" s="220" t="s">
        <v>128</v>
      </c>
      <c r="E187" s="221" t="s">
        <v>380</v>
      </c>
      <c r="F187" s="222" t="s">
        <v>381</v>
      </c>
      <c r="G187" s="223" t="s">
        <v>285</v>
      </c>
      <c r="H187" s="224">
        <v>83</v>
      </c>
      <c r="I187" s="225"/>
      <c r="J187" s="226">
        <f>ROUND(I187*H187,2)</f>
        <v>0</v>
      </c>
      <c r="K187" s="222" t="s">
        <v>147</v>
      </c>
      <c r="L187" s="39"/>
      <c r="M187" s="227" t="s">
        <v>1</v>
      </c>
      <c r="N187" s="228" t="s">
        <v>43</v>
      </c>
      <c r="O187" s="82"/>
      <c r="P187" s="229">
        <f>O187*H187</f>
        <v>0</v>
      </c>
      <c r="Q187" s="229">
        <v>3E-05</v>
      </c>
      <c r="R187" s="229">
        <f>Q187*H187</f>
        <v>0.00249</v>
      </c>
      <c r="S187" s="229">
        <v>0</v>
      </c>
      <c r="T187" s="230">
        <f>S187*H187</f>
        <v>0</v>
      </c>
      <c r="AR187" s="231" t="s">
        <v>148</v>
      </c>
      <c r="AT187" s="231" t="s">
        <v>128</v>
      </c>
      <c r="AU187" s="231" t="s">
        <v>88</v>
      </c>
      <c r="AY187" s="13" t="s">
        <v>124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3" t="s">
        <v>86</v>
      </c>
      <c r="BK187" s="232">
        <f>ROUND(I187*H187,2)</f>
        <v>0</v>
      </c>
      <c r="BL187" s="13" t="s">
        <v>148</v>
      </c>
      <c r="BM187" s="231" t="s">
        <v>382</v>
      </c>
    </row>
    <row r="188" spans="2:65" s="1" customFormat="1" ht="16.5" customHeight="1">
      <c r="B188" s="34"/>
      <c r="C188" s="220" t="s">
        <v>383</v>
      </c>
      <c r="D188" s="220" t="s">
        <v>128</v>
      </c>
      <c r="E188" s="221" t="s">
        <v>384</v>
      </c>
      <c r="F188" s="222" t="s">
        <v>385</v>
      </c>
      <c r="G188" s="223" t="s">
        <v>285</v>
      </c>
      <c r="H188" s="224">
        <v>83</v>
      </c>
      <c r="I188" s="225"/>
      <c r="J188" s="226">
        <f>ROUND(I188*H188,2)</f>
        <v>0</v>
      </c>
      <c r="K188" s="222" t="s">
        <v>147</v>
      </c>
      <c r="L188" s="39"/>
      <c r="M188" s="227" t="s">
        <v>1</v>
      </c>
      <c r="N188" s="228" t="s">
        <v>43</v>
      </c>
      <c r="O188" s="82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1" t="s">
        <v>148</v>
      </c>
      <c r="AT188" s="231" t="s">
        <v>128</v>
      </c>
      <c r="AU188" s="231" t="s">
        <v>88</v>
      </c>
      <c r="AY188" s="13" t="s">
        <v>124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3" t="s">
        <v>86</v>
      </c>
      <c r="BK188" s="232">
        <f>ROUND(I188*H188,2)</f>
        <v>0</v>
      </c>
      <c r="BL188" s="13" t="s">
        <v>148</v>
      </c>
      <c r="BM188" s="231" t="s">
        <v>386</v>
      </c>
    </row>
    <row r="189" spans="2:65" s="1" customFormat="1" ht="16.5" customHeight="1">
      <c r="B189" s="34"/>
      <c r="C189" s="220" t="s">
        <v>387</v>
      </c>
      <c r="D189" s="220" t="s">
        <v>128</v>
      </c>
      <c r="E189" s="221" t="s">
        <v>388</v>
      </c>
      <c r="F189" s="222" t="s">
        <v>389</v>
      </c>
      <c r="G189" s="223" t="s">
        <v>285</v>
      </c>
      <c r="H189" s="224">
        <v>3</v>
      </c>
      <c r="I189" s="225"/>
      <c r="J189" s="226">
        <f>ROUND(I189*H189,2)</f>
        <v>0</v>
      </c>
      <c r="K189" s="222" t="s">
        <v>156</v>
      </c>
      <c r="L189" s="39"/>
      <c r="M189" s="227" t="s">
        <v>1</v>
      </c>
      <c r="N189" s="228" t="s">
        <v>43</v>
      </c>
      <c r="O189" s="82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AR189" s="231" t="s">
        <v>148</v>
      </c>
      <c r="AT189" s="231" t="s">
        <v>128</v>
      </c>
      <c r="AU189" s="231" t="s">
        <v>88</v>
      </c>
      <c r="AY189" s="13" t="s">
        <v>124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3" t="s">
        <v>86</v>
      </c>
      <c r="BK189" s="232">
        <f>ROUND(I189*H189,2)</f>
        <v>0</v>
      </c>
      <c r="BL189" s="13" t="s">
        <v>148</v>
      </c>
      <c r="BM189" s="231" t="s">
        <v>390</v>
      </c>
    </row>
    <row r="190" spans="2:65" s="1" customFormat="1" ht="24" customHeight="1">
      <c r="B190" s="34"/>
      <c r="C190" s="220" t="s">
        <v>391</v>
      </c>
      <c r="D190" s="220" t="s">
        <v>128</v>
      </c>
      <c r="E190" s="221" t="s">
        <v>392</v>
      </c>
      <c r="F190" s="222" t="s">
        <v>393</v>
      </c>
      <c r="G190" s="223" t="s">
        <v>285</v>
      </c>
      <c r="H190" s="224">
        <v>3</v>
      </c>
      <c r="I190" s="225"/>
      <c r="J190" s="226">
        <f>ROUND(I190*H190,2)</f>
        <v>0</v>
      </c>
      <c r="K190" s="222" t="s">
        <v>147</v>
      </c>
      <c r="L190" s="39"/>
      <c r="M190" s="227" t="s">
        <v>1</v>
      </c>
      <c r="N190" s="228" t="s">
        <v>43</v>
      </c>
      <c r="O190" s="82"/>
      <c r="P190" s="229">
        <f>O190*H190</f>
        <v>0</v>
      </c>
      <c r="Q190" s="229">
        <v>0.2024</v>
      </c>
      <c r="R190" s="229">
        <f>Q190*H190</f>
        <v>0.6072</v>
      </c>
      <c r="S190" s="229">
        <v>0</v>
      </c>
      <c r="T190" s="230">
        <f>S190*H190</f>
        <v>0</v>
      </c>
      <c r="AR190" s="231" t="s">
        <v>148</v>
      </c>
      <c r="AT190" s="231" t="s">
        <v>128</v>
      </c>
      <c r="AU190" s="231" t="s">
        <v>88</v>
      </c>
      <c r="AY190" s="13" t="s">
        <v>124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3" t="s">
        <v>86</v>
      </c>
      <c r="BK190" s="232">
        <f>ROUND(I190*H190,2)</f>
        <v>0</v>
      </c>
      <c r="BL190" s="13" t="s">
        <v>148</v>
      </c>
      <c r="BM190" s="231" t="s">
        <v>394</v>
      </c>
    </row>
    <row r="191" spans="2:65" s="1" customFormat="1" ht="24" customHeight="1">
      <c r="B191" s="34"/>
      <c r="C191" s="220" t="s">
        <v>395</v>
      </c>
      <c r="D191" s="220" t="s">
        <v>128</v>
      </c>
      <c r="E191" s="221" t="s">
        <v>396</v>
      </c>
      <c r="F191" s="222" t="s">
        <v>397</v>
      </c>
      <c r="G191" s="223" t="s">
        <v>285</v>
      </c>
      <c r="H191" s="224">
        <v>3</v>
      </c>
      <c r="I191" s="225"/>
      <c r="J191" s="226">
        <f>ROUND(I191*H191,2)</f>
        <v>0</v>
      </c>
      <c r="K191" s="222" t="s">
        <v>156</v>
      </c>
      <c r="L191" s="39"/>
      <c r="M191" s="227" t="s">
        <v>1</v>
      </c>
      <c r="N191" s="228" t="s">
        <v>43</v>
      </c>
      <c r="O191" s="82"/>
      <c r="P191" s="229">
        <f>O191*H191</f>
        <v>0</v>
      </c>
      <c r="Q191" s="229">
        <v>0.38626</v>
      </c>
      <c r="R191" s="229">
        <f>Q191*H191</f>
        <v>1.15878</v>
      </c>
      <c r="S191" s="229">
        <v>0</v>
      </c>
      <c r="T191" s="230">
        <f>S191*H191</f>
        <v>0</v>
      </c>
      <c r="AR191" s="231" t="s">
        <v>148</v>
      </c>
      <c r="AT191" s="231" t="s">
        <v>128</v>
      </c>
      <c r="AU191" s="231" t="s">
        <v>88</v>
      </c>
      <c r="AY191" s="13" t="s">
        <v>124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3" t="s">
        <v>86</v>
      </c>
      <c r="BK191" s="232">
        <f>ROUND(I191*H191,2)</f>
        <v>0</v>
      </c>
      <c r="BL191" s="13" t="s">
        <v>148</v>
      </c>
      <c r="BM191" s="231" t="s">
        <v>398</v>
      </c>
    </row>
    <row r="192" spans="2:63" s="11" customFormat="1" ht="25.9" customHeight="1">
      <c r="B192" s="204"/>
      <c r="C192" s="205"/>
      <c r="D192" s="206" t="s">
        <v>77</v>
      </c>
      <c r="E192" s="207" t="s">
        <v>399</v>
      </c>
      <c r="F192" s="207" t="s">
        <v>400</v>
      </c>
      <c r="G192" s="205"/>
      <c r="H192" s="205"/>
      <c r="I192" s="208"/>
      <c r="J192" s="209">
        <f>BK192</f>
        <v>0</v>
      </c>
      <c r="K192" s="205"/>
      <c r="L192" s="210"/>
      <c r="M192" s="211"/>
      <c r="N192" s="212"/>
      <c r="O192" s="212"/>
      <c r="P192" s="213">
        <f>SUM(P193:P206)</f>
        <v>0</v>
      </c>
      <c r="Q192" s="212"/>
      <c r="R192" s="213">
        <f>SUM(R193:R206)</f>
        <v>0</v>
      </c>
      <c r="S192" s="212"/>
      <c r="T192" s="214">
        <f>SUM(T193:T206)</f>
        <v>0</v>
      </c>
      <c r="AR192" s="215" t="s">
        <v>158</v>
      </c>
      <c r="AT192" s="216" t="s">
        <v>77</v>
      </c>
      <c r="AU192" s="216" t="s">
        <v>78</v>
      </c>
      <c r="AY192" s="215" t="s">
        <v>124</v>
      </c>
      <c r="BK192" s="217">
        <f>SUM(BK193:BK206)</f>
        <v>0</v>
      </c>
    </row>
    <row r="193" spans="2:65" s="1" customFormat="1" ht="16.5" customHeight="1">
      <c r="B193" s="34"/>
      <c r="C193" s="220" t="s">
        <v>401</v>
      </c>
      <c r="D193" s="220" t="s">
        <v>128</v>
      </c>
      <c r="E193" s="221" t="s">
        <v>86</v>
      </c>
      <c r="F193" s="222" t="s">
        <v>402</v>
      </c>
      <c r="G193" s="223" t="s">
        <v>403</v>
      </c>
      <c r="H193" s="224">
        <v>0.5</v>
      </c>
      <c r="I193" s="225"/>
      <c r="J193" s="226">
        <f>ROUND(I193*H193,2)</f>
        <v>0</v>
      </c>
      <c r="K193" s="222" t="s">
        <v>1</v>
      </c>
      <c r="L193" s="39"/>
      <c r="M193" s="227" t="s">
        <v>1</v>
      </c>
      <c r="N193" s="228" t="s">
        <v>43</v>
      </c>
      <c r="O193" s="82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AR193" s="231" t="s">
        <v>404</v>
      </c>
      <c r="AT193" s="231" t="s">
        <v>128</v>
      </c>
      <c r="AU193" s="231" t="s">
        <v>86</v>
      </c>
      <c r="AY193" s="13" t="s">
        <v>124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3" t="s">
        <v>86</v>
      </c>
      <c r="BK193" s="232">
        <f>ROUND(I193*H193,2)</f>
        <v>0</v>
      </c>
      <c r="BL193" s="13" t="s">
        <v>404</v>
      </c>
      <c r="BM193" s="231" t="s">
        <v>405</v>
      </c>
    </row>
    <row r="194" spans="2:65" s="1" customFormat="1" ht="16.5" customHeight="1">
      <c r="B194" s="34"/>
      <c r="C194" s="220" t="s">
        <v>406</v>
      </c>
      <c r="D194" s="220" t="s">
        <v>128</v>
      </c>
      <c r="E194" s="221" t="s">
        <v>8</v>
      </c>
      <c r="F194" s="222" t="s">
        <v>407</v>
      </c>
      <c r="G194" s="223" t="s">
        <v>408</v>
      </c>
      <c r="H194" s="224">
        <v>1</v>
      </c>
      <c r="I194" s="225"/>
      <c r="J194" s="226">
        <f>ROUND(I194*H194,2)</f>
        <v>0</v>
      </c>
      <c r="K194" s="222" t="s">
        <v>1</v>
      </c>
      <c r="L194" s="39"/>
      <c r="M194" s="227" t="s">
        <v>1</v>
      </c>
      <c r="N194" s="228" t="s">
        <v>43</v>
      </c>
      <c r="O194" s="82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31" t="s">
        <v>404</v>
      </c>
      <c r="AT194" s="231" t="s">
        <v>128</v>
      </c>
      <c r="AU194" s="231" t="s">
        <v>86</v>
      </c>
      <c r="AY194" s="13" t="s">
        <v>124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3" t="s">
        <v>86</v>
      </c>
      <c r="BK194" s="232">
        <f>ROUND(I194*H194,2)</f>
        <v>0</v>
      </c>
      <c r="BL194" s="13" t="s">
        <v>404</v>
      </c>
      <c r="BM194" s="231" t="s">
        <v>409</v>
      </c>
    </row>
    <row r="195" spans="2:65" s="1" customFormat="1" ht="16.5" customHeight="1">
      <c r="B195" s="34"/>
      <c r="C195" s="220" t="s">
        <v>410</v>
      </c>
      <c r="D195" s="220" t="s">
        <v>128</v>
      </c>
      <c r="E195" s="221" t="s">
        <v>227</v>
      </c>
      <c r="F195" s="222" t="s">
        <v>411</v>
      </c>
      <c r="G195" s="223" t="s">
        <v>408</v>
      </c>
      <c r="H195" s="224">
        <v>1</v>
      </c>
      <c r="I195" s="225"/>
      <c r="J195" s="226">
        <f>ROUND(I195*H195,2)</f>
        <v>0</v>
      </c>
      <c r="K195" s="222" t="s">
        <v>1</v>
      </c>
      <c r="L195" s="39"/>
      <c r="M195" s="227" t="s">
        <v>1</v>
      </c>
      <c r="N195" s="228" t="s">
        <v>43</v>
      </c>
      <c r="O195" s="82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AR195" s="231" t="s">
        <v>404</v>
      </c>
      <c r="AT195" s="231" t="s">
        <v>128</v>
      </c>
      <c r="AU195" s="231" t="s">
        <v>86</v>
      </c>
      <c r="AY195" s="13" t="s">
        <v>124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3" t="s">
        <v>86</v>
      </c>
      <c r="BK195" s="232">
        <f>ROUND(I195*H195,2)</f>
        <v>0</v>
      </c>
      <c r="BL195" s="13" t="s">
        <v>404</v>
      </c>
      <c r="BM195" s="231" t="s">
        <v>412</v>
      </c>
    </row>
    <row r="196" spans="2:65" s="1" customFormat="1" ht="16.5" customHeight="1">
      <c r="B196" s="34"/>
      <c r="C196" s="220" t="s">
        <v>413</v>
      </c>
      <c r="D196" s="220" t="s">
        <v>128</v>
      </c>
      <c r="E196" s="221" t="s">
        <v>235</v>
      </c>
      <c r="F196" s="222" t="s">
        <v>414</v>
      </c>
      <c r="G196" s="223" t="s">
        <v>408</v>
      </c>
      <c r="H196" s="224">
        <v>5</v>
      </c>
      <c r="I196" s="225"/>
      <c r="J196" s="226">
        <f>ROUND(I196*H196,2)</f>
        <v>0</v>
      </c>
      <c r="K196" s="222" t="s">
        <v>1</v>
      </c>
      <c r="L196" s="39"/>
      <c r="M196" s="227" t="s">
        <v>1</v>
      </c>
      <c r="N196" s="228" t="s">
        <v>43</v>
      </c>
      <c r="O196" s="82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AR196" s="231" t="s">
        <v>404</v>
      </c>
      <c r="AT196" s="231" t="s">
        <v>128</v>
      </c>
      <c r="AU196" s="231" t="s">
        <v>86</v>
      </c>
      <c r="AY196" s="13" t="s">
        <v>124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3" t="s">
        <v>86</v>
      </c>
      <c r="BK196" s="232">
        <f>ROUND(I196*H196,2)</f>
        <v>0</v>
      </c>
      <c r="BL196" s="13" t="s">
        <v>404</v>
      </c>
      <c r="BM196" s="231" t="s">
        <v>415</v>
      </c>
    </row>
    <row r="197" spans="2:65" s="1" customFormat="1" ht="16.5" customHeight="1">
      <c r="B197" s="34"/>
      <c r="C197" s="220" t="s">
        <v>416</v>
      </c>
      <c r="D197" s="220" t="s">
        <v>128</v>
      </c>
      <c r="E197" s="221" t="s">
        <v>88</v>
      </c>
      <c r="F197" s="222" t="s">
        <v>417</v>
      </c>
      <c r="G197" s="223" t="s">
        <v>408</v>
      </c>
      <c r="H197" s="224">
        <v>1</v>
      </c>
      <c r="I197" s="225"/>
      <c r="J197" s="226">
        <f>ROUND(I197*H197,2)</f>
        <v>0</v>
      </c>
      <c r="K197" s="222" t="s">
        <v>1</v>
      </c>
      <c r="L197" s="39"/>
      <c r="M197" s="227" t="s">
        <v>1</v>
      </c>
      <c r="N197" s="228" t="s">
        <v>43</v>
      </c>
      <c r="O197" s="82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AR197" s="231" t="s">
        <v>404</v>
      </c>
      <c r="AT197" s="231" t="s">
        <v>128</v>
      </c>
      <c r="AU197" s="231" t="s">
        <v>86</v>
      </c>
      <c r="AY197" s="13" t="s">
        <v>124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3" t="s">
        <v>86</v>
      </c>
      <c r="BK197" s="232">
        <f>ROUND(I197*H197,2)</f>
        <v>0</v>
      </c>
      <c r="BL197" s="13" t="s">
        <v>404</v>
      </c>
      <c r="BM197" s="231" t="s">
        <v>418</v>
      </c>
    </row>
    <row r="198" spans="2:65" s="1" customFormat="1" ht="16.5" customHeight="1">
      <c r="B198" s="34"/>
      <c r="C198" s="220" t="s">
        <v>419</v>
      </c>
      <c r="D198" s="220" t="s">
        <v>128</v>
      </c>
      <c r="E198" s="221" t="s">
        <v>420</v>
      </c>
      <c r="F198" s="222" t="s">
        <v>421</v>
      </c>
      <c r="G198" s="223" t="s">
        <v>408</v>
      </c>
      <c r="H198" s="224">
        <v>1</v>
      </c>
      <c r="I198" s="225"/>
      <c r="J198" s="226">
        <f>ROUND(I198*H198,2)</f>
        <v>0</v>
      </c>
      <c r="K198" s="222" t="s">
        <v>1</v>
      </c>
      <c r="L198" s="39"/>
      <c r="M198" s="227" t="s">
        <v>1</v>
      </c>
      <c r="N198" s="228" t="s">
        <v>43</v>
      </c>
      <c r="O198" s="82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AR198" s="231" t="s">
        <v>404</v>
      </c>
      <c r="AT198" s="231" t="s">
        <v>128</v>
      </c>
      <c r="AU198" s="231" t="s">
        <v>86</v>
      </c>
      <c r="AY198" s="13" t="s">
        <v>124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3" t="s">
        <v>86</v>
      </c>
      <c r="BK198" s="232">
        <f>ROUND(I198*H198,2)</f>
        <v>0</v>
      </c>
      <c r="BL198" s="13" t="s">
        <v>404</v>
      </c>
      <c r="BM198" s="231" t="s">
        <v>422</v>
      </c>
    </row>
    <row r="199" spans="2:65" s="1" customFormat="1" ht="16.5" customHeight="1">
      <c r="B199" s="34"/>
      <c r="C199" s="220" t="s">
        <v>423</v>
      </c>
      <c r="D199" s="220" t="s">
        <v>128</v>
      </c>
      <c r="E199" s="221" t="s">
        <v>246</v>
      </c>
      <c r="F199" s="222" t="s">
        <v>424</v>
      </c>
      <c r="G199" s="223" t="s">
        <v>408</v>
      </c>
      <c r="H199" s="224">
        <v>1</v>
      </c>
      <c r="I199" s="225"/>
      <c r="J199" s="226">
        <f>ROUND(I199*H199,2)</f>
        <v>0</v>
      </c>
      <c r="K199" s="222" t="s">
        <v>1</v>
      </c>
      <c r="L199" s="39"/>
      <c r="M199" s="227" t="s">
        <v>1</v>
      </c>
      <c r="N199" s="228" t="s">
        <v>43</v>
      </c>
      <c r="O199" s="82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AR199" s="231" t="s">
        <v>404</v>
      </c>
      <c r="AT199" s="231" t="s">
        <v>128</v>
      </c>
      <c r="AU199" s="231" t="s">
        <v>86</v>
      </c>
      <c r="AY199" s="13" t="s">
        <v>124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3" t="s">
        <v>86</v>
      </c>
      <c r="BK199" s="232">
        <f>ROUND(I199*H199,2)</f>
        <v>0</v>
      </c>
      <c r="BL199" s="13" t="s">
        <v>404</v>
      </c>
      <c r="BM199" s="231" t="s">
        <v>425</v>
      </c>
    </row>
    <row r="200" spans="2:65" s="1" customFormat="1" ht="16.5" customHeight="1">
      <c r="B200" s="34"/>
      <c r="C200" s="220" t="s">
        <v>426</v>
      </c>
      <c r="D200" s="220" t="s">
        <v>128</v>
      </c>
      <c r="E200" s="221" t="s">
        <v>250</v>
      </c>
      <c r="F200" s="222" t="s">
        <v>427</v>
      </c>
      <c r="G200" s="223" t="s">
        <v>408</v>
      </c>
      <c r="H200" s="224">
        <v>1</v>
      </c>
      <c r="I200" s="225"/>
      <c r="J200" s="226">
        <f>ROUND(I200*H200,2)</f>
        <v>0</v>
      </c>
      <c r="K200" s="222" t="s">
        <v>1</v>
      </c>
      <c r="L200" s="39"/>
      <c r="M200" s="227" t="s">
        <v>1</v>
      </c>
      <c r="N200" s="228" t="s">
        <v>43</v>
      </c>
      <c r="O200" s="82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AR200" s="231" t="s">
        <v>404</v>
      </c>
      <c r="AT200" s="231" t="s">
        <v>128</v>
      </c>
      <c r="AU200" s="231" t="s">
        <v>86</v>
      </c>
      <c r="AY200" s="13" t="s">
        <v>124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3" t="s">
        <v>86</v>
      </c>
      <c r="BK200" s="232">
        <f>ROUND(I200*H200,2)</f>
        <v>0</v>
      </c>
      <c r="BL200" s="13" t="s">
        <v>404</v>
      </c>
      <c r="BM200" s="231" t="s">
        <v>428</v>
      </c>
    </row>
    <row r="201" spans="2:65" s="1" customFormat="1" ht="16.5" customHeight="1">
      <c r="B201" s="34"/>
      <c r="C201" s="220" t="s">
        <v>429</v>
      </c>
      <c r="D201" s="220" t="s">
        <v>128</v>
      </c>
      <c r="E201" s="221" t="s">
        <v>254</v>
      </c>
      <c r="F201" s="222" t="s">
        <v>430</v>
      </c>
      <c r="G201" s="223" t="s">
        <v>408</v>
      </c>
      <c r="H201" s="224">
        <v>1</v>
      </c>
      <c r="I201" s="225"/>
      <c r="J201" s="226">
        <f>ROUND(I201*H201,2)</f>
        <v>0</v>
      </c>
      <c r="K201" s="222" t="s">
        <v>1</v>
      </c>
      <c r="L201" s="39"/>
      <c r="M201" s="227" t="s">
        <v>1</v>
      </c>
      <c r="N201" s="228" t="s">
        <v>43</v>
      </c>
      <c r="O201" s="82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AR201" s="231" t="s">
        <v>404</v>
      </c>
      <c r="AT201" s="231" t="s">
        <v>128</v>
      </c>
      <c r="AU201" s="231" t="s">
        <v>86</v>
      </c>
      <c r="AY201" s="13" t="s">
        <v>124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3" t="s">
        <v>86</v>
      </c>
      <c r="BK201" s="232">
        <f>ROUND(I201*H201,2)</f>
        <v>0</v>
      </c>
      <c r="BL201" s="13" t="s">
        <v>404</v>
      </c>
      <c r="BM201" s="231" t="s">
        <v>431</v>
      </c>
    </row>
    <row r="202" spans="2:65" s="1" customFormat="1" ht="16.5" customHeight="1">
      <c r="B202" s="34"/>
      <c r="C202" s="220" t="s">
        <v>148</v>
      </c>
      <c r="D202" s="220" t="s">
        <v>128</v>
      </c>
      <c r="E202" s="221" t="s">
        <v>142</v>
      </c>
      <c r="F202" s="222" t="s">
        <v>432</v>
      </c>
      <c r="G202" s="223" t="s">
        <v>403</v>
      </c>
      <c r="H202" s="224">
        <v>4</v>
      </c>
      <c r="I202" s="225"/>
      <c r="J202" s="226">
        <f>ROUND(I202*H202,2)</f>
        <v>0</v>
      </c>
      <c r="K202" s="222" t="s">
        <v>1</v>
      </c>
      <c r="L202" s="39"/>
      <c r="M202" s="227" t="s">
        <v>1</v>
      </c>
      <c r="N202" s="228" t="s">
        <v>43</v>
      </c>
      <c r="O202" s="82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AR202" s="231" t="s">
        <v>404</v>
      </c>
      <c r="AT202" s="231" t="s">
        <v>128</v>
      </c>
      <c r="AU202" s="231" t="s">
        <v>86</v>
      </c>
      <c r="AY202" s="13" t="s">
        <v>124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3" t="s">
        <v>86</v>
      </c>
      <c r="BK202" s="232">
        <f>ROUND(I202*H202,2)</f>
        <v>0</v>
      </c>
      <c r="BL202" s="13" t="s">
        <v>404</v>
      </c>
      <c r="BM202" s="231" t="s">
        <v>433</v>
      </c>
    </row>
    <row r="203" spans="2:65" s="1" customFormat="1" ht="16.5" customHeight="1">
      <c r="B203" s="34"/>
      <c r="C203" s="220" t="s">
        <v>434</v>
      </c>
      <c r="D203" s="220" t="s">
        <v>128</v>
      </c>
      <c r="E203" s="221" t="s">
        <v>158</v>
      </c>
      <c r="F203" s="222" t="s">
        <v>435</v>
      </c>
      <c r="G203" s="223" t="s">
        <v>408</v>
      </c>
      <c r="H203" s="224">
        <v>1</v>
      </c>
      <c r="I203" s="225"/>
      <c r="J203" s="226">
        <f>ROUND(I203*H203,2)</f>
        <v>0</v>
      </c>
      <c r="K203" s="222" t="s">
        <v>1</v>
      </c>
      <c r="L203" s="39"/>
      <c r="M203" s="227" t="s">
        <v>1</v>
      </c>
      <c r="N203" s="228" t="s">
        <v>43</v>
      </c>
      <c r="O203" s="82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AR203" s="231" t="s">
        <v>404</v>
      </c>
      <c r="AT203" s="231" t="s">
        <v>128</v>
      </c>
      <c r="AU203" s="231" t="s">
        <v>86</v>
      </c>
      <c r="AY203" s="13" t="s">
        <v>124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3" t="s">
        <v>86</v>
      </c>
      <c r="BK203" s="232">
        <f>ROUND(I203*H203,2)</f>
        <v>0</v>
      </c>
      <c r="BL203" s="13" t="s">
        <v>404</v>
      </c>
      <c r="BM203" s="231" t="s">
        <v>436</v>
      </c>
    </row>
    <row r="204" spans="2:65" s="1" customFormat="1" ht="16.5" customHeight="1">
      <c r="B204" s="34"/>
      <c r="C204" s="220" t="s">
        <v>437</v>
      </c>
      <c r="D204" s="220" t="s">
        <v>128</v>
      </c>
      <c r="E204" s="221" t="s">
        <v>438</v>
      </c>
      <c r="F204" s="222" t="s">
        <v>439</v>
      </c>
      <c r="G204" s="223" t="s">
        <v>408</v>
      </c>
      <c r="H204" s="224">
        <v>1</v>
      </c>
      <c r="I204" s="225"/>
      <c r="J204" s="226">
        <f>ROUND(I204*H204,2)</f>
        <v>0</v>
      </c>
      <c r="K204" s="222" t="s">
        <v>1</v>
      </c>
      <c r="L204" s="39"/>
      <c r="M204" s="227" t="s">
        <v>1</v>
      </c>
      <c r="N204" s="228" t="s">
        <v>43</v>
      </c>
      <c r="O204" s="82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AR204" s="231" t="s">
        <v>404</v>
      </c>
      <c r="AT204" s="231" t="s">
        <v>128</v>
      </c>
      <c r="AU204" s="231" t="s">
        <v>86</v>
      </c>
      <c r="AY204" s="13" t="s">
        <v>124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3" t="s">
        <v>86</v>
      </c>
      <c r="BK204" s="232">
        <f>ROUND(I204*H204,2)</f>
        <v>0</v>
      </c>
      <c r="BL204" s="13" t="s">
        <v>404</v>
      </c>
      <c r="BM204" s="231" t="s">
        <v>440</v>
      </c>
    </row>
    <row r="205" spans="2:65" s="1" customFormat="1" ht="16.5" customHeight="1">
      <c r="B205" s="34"/>
      <c r="C205" s="220" t="s">
        <v>441</v>
      </c>
      <c r="D205" s="220" t="s">
        <v>128</v>
      </c>
      <c r="E205" s="221" t="s">
        <v>163</v>
      </c>
      <c r="F205" s="222" t="s">
        <v>442</v>
      </c>
      <c r="G205" s="223" t="s">
        <v>403</v>
      </c>
      <c r="H205" s="224">
        <v>5</v>
      </c>
      <c r="I205" s="225"/>
      <c r="J205" s="226">
        <f>ROUND(I205*H205,2)</f>
        <v>0</v>
      </c>
      <c r="K205" s="222" t="s">
        <v>1</v>
      </c>
      <c r="L205" s="39"/>
      <c r="M205" s="227" t="s">
        <v>1</v>
      </c>
      <c r="N205" s="228" t="s">
        <v>43</v>
      </c>
      <c r="O205" s="82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1" t="s">
        <v>404</v>
      </c>
      <c r="AT205" s="231" t="s">
        <v>128</v>
      </c>
      <c r="AU205" s="231" t="s">
        <v>86</v>
      </c>
      <c r="AY205" s="13" t="s">
        <v>124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3" t="s">
        <v>86</v>
      </c>
      <c r="BK205" s="232">
        <f>ROUND(I205*H205,2)</f>
        <v>0</v>
      </c>
      <c r="BL205" s="13" t="s">
        <v>404</v>
      </c>
      <c r="BM205" s="231" t="s">
        <v>443</v>
      </c>
    </row>
    <row r="206" spans="2:65" s="1" customFormat="1" ht="16.5" customHeight="1">
      <c r="B206" s="34"/>
      <c r="C206" s="220" t="s">
        <v>444</v>
      </c>
      <c r="D206" s="220" t="s">
        <v>128</v>
      </c>
      <c r="E206" s="221" t="s">
        <v>176</v>
      </c>
      <c r="F206" s="222" t="s">
        <v>445</v>
      </c>
      <c r="G206" s="223" t="s">
        <v>403</v>
      </c>
      <c r="H206" s="224">
        <v>1</v>
      </c>
      <c r="I206" s="225"/>
      <c r="J206" s="226">
        <f>ROUND(I206*H206,2)</f>
        <v>0</v>
      </c>
      <c r="K206" s="222" t="s">
        <v>1</v>
      </c>
      <c r="L206" s="39"/>
      <c r="M206" s="244" t="s">
        <v>1</v>
      </c>
      <c r="N206" s="245" t="s">
        <v>43</v>
      </c>
      <c r="O206" s="246"/>
      <c r="P206" s="247">
        <f>O206*H206</f>
        <v>0</v>
      </c>
      <c r="Q206" s="247">
        <v>0</v>
      </c>
      <c r="R206" s="247">
        <f>Q206*H206</f>
        <v>0</v>
      </c>
      <c r="S206" s="247">
        <v>0</v>
      </c>
      <c r="T206" s="248">
        <f>S206*H206</f>
        <v>0</v>
      </c>
      <c r="AR206" s="231" t="s">
        <v>404</v>
      </c>
      <c r="AT206" s="231" t="s">
        <v>128</v>
      </c>
      <c r="AU206" s="231" t="s">
        <v>86</v>
      </c>
      <c r="AY206" s="13" t="s">
        <v>124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3" t="s">
        <v>86</v>
      </c>
      <c r="BK206" s="232">
        <f>ROUND(I206*H206,2)</f>
        <v>0</v>
      </c>
      <c r="BL206" s="13" t="s">
        <v>404</v>
      </c>
      <c r="BM206" s="231" t="s">
        <v>446</v>
      </c>
    </row>
    <row r="207" spans="2:12" s="1" customFormat="1" ht="6.95" customHeight="1">
      <c r="B207" s="57"/>
      <c r="C207" s="58"/>
      <c r="D207" s="58"/>
      <c r="E207" s="58"/>
      <c r="F207" s="58"/>
      <c r="G207" s="58"/>
      <c r="H207" s="58"/>
      <c r="I207" s="169"/>
      <c r="J207" s="58"/>
      <c r="K207" s="58"/>
      <c r="L207" s="39"/>
    </row>
  </sheetData>
  <sheetProtection password="CC35" sheet="1" objects="1" scenarios="1" formatColumns="0" formatRows="0" autoFilter="0"/>
  <autoFilter ref="C121:K20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91</v>
      </c>
    </row>
    <row r="3" spans="2:46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88</v>
      </c>
    </row>
    <row r="4" spans="2:46" ht="24.95" customHeight="1">
      <c r="B4" s="16"/>
      <c r="D4" s="131" t="s">
        <v>95</v>
      </c>
      <c r="L4" s="16"/>
      <c r="M4" s="132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3" t="s">
        <v>16</v>
      </c>
      <c r="L6" s="16"/>
    </row>
    <row r="7" spans="2:12" ht="16.5" customHeight="1">
      <c r="B7" s="16"/>
      <c r="E7" s="134" t="str">
        <f>'Rekapitulace stavby'!K6</f>
        <v>Veřejné osvětlení ulice Březinská</v>
      </c>
      <c r="F7" s="133"/>
      <c r="G7" s="133"/>
      <c r="H7" s="133"/>
      <c r="L7" s="16"/>
    </row>
    <row r="8" spans="2:12" s="1" customFormat="1" ht="12" customHeight="1">
      <c r="B8" s="39"/>
      <c r="D8" s="133" t="s">
        <v>96</v>
      </c>
      <c r="I8" s="135"/>
      <c r="L8" s="39"/>
    </row>
    <row r="9" spans="2:12" s="1" customFormat="1" ht="36.95" customHeight="1">
      <c r="B9" s="39"/>
      <c r="E9" s="136" t="s">
        <v>447</v>
      </c>
      <c r="F9" s="1"/>
      <c r="G9" s="1"/>
      <c r="H9" s="1"/>
      <c r="I9" s="135"/>
      <c r="L9" s="39"/>
    </row>
    <row r="10" spans="2:12" s="1" customFormat="1" ht="12">
      <c r="B10" s="39"/>
      <c r="I10" s="135"/>
      <c r="L10" s="39"/>
    </row>
    <row r="11" spans="2:12" s="1" customFormat="1" ht="12" customHeight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pans="2:12" s="1" customFormat="1" ht="12" customHeight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17. 12. 2019</v>
      </c>
      <c r="L12" s="39"/>
    </row>
    <row r="13" spans="2:12" s="1" customFormat="1" ht="10.8" customHeight="1">
      <c r="B13" s="39"/>
      <c r="I13" s="135"/>
      <c r="L13" s="39"/>
    </row>
    <row r="14" spans="2:12" s="1" customFormat="1" ht="12" customHeight="1">
      <c r="B14" s="39"/>
      <c r="D14" s="133" t="s">
        <v>24</v>
      </c>
      <c r="I14" s="138" t="s">
        <v>25</v>
      </c>
      <c r="J14" s="137" t="s">
        <v>26</v>
      </c>
      <c r="L14" s="39"/>
    </row>
    <row r="15" spans="2:12" s="1" customFormat="1" ht="18" customHeight="1">
      <c r="B15" s="39"/>
      <c r="E15" s="137" t="s">
        <v>27</v>
      </c>
      <c r="I15" s="138" t="s">
        <v>28</v>
      </c>
      <c r="J15" s="137" t="s">
        <v>29</v>
      </c>
      <c r="L15" s="39"/>
    </row>
    <row r="16" spans="2:12" s="1" customFormat="1" ht="6.95" customHeight="1">
      <c r="B16" s="39"/>
      <c r="I16" s="135"/>
      <c r="L16" s="39"/>
    </row>
    <row r="17" spans="2:12" s="1" customFormat="1" ht="12" customHeight="1">
      <c r="B17" s="39"/>
      <c r="D17" s="133" t="s">
        <v>30</v>
      </c>
      <c r="I17" s="138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7"/>
      <c r="G18" s="137"/>
      <c r="H18" s="137"/>
      <c r="I18" s="138" t="s">
        <v>28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5"/>
      <c r="L19" s="39"/>
    </row>
    <row r="20" spans="2:12" s="1" customFormat="1" ht="12" customHeight="1">
      <c r="B20" s="39"/>
      <c r="D20" s="133" t="s">
        <v>32</v>
      </c>
      <c r="I20" s="138" t="s">
        <v>25</v>
      </c>
      <c r="J20" s="137" t="str">
        <f>IF('Rekapitulace stavby'!AN16="","",'Rekapitulace stavby'!AN16)</f>
        <v/>
      </c>
      <c r="L20" s="39"/>
    </row>
    <row r="21" spans="2:12" s="1" customFormat="1" ht="18" customHeight="1">
      <c r="B21" s="39"/>
      <c r="E21" s="137" t="str">
        <f>IF('Rekapitulace stavby'!E17="","",'Rekapitulace stavby'!E17)</f>
        <v xml:space="preserve"> </v>
      </c>
      <c r="I21" s="138" t="s">
        <v>28</v>
      </c>
      <c r="J21" s="137" t="str">
        <f>IF('Rekapitulace stavby'!AN17="","",'Rekapitulace stavby'!AN17)</f>
        <v/>
      </c>
      <c r="L21" s="39"/>
    </row>
    <row r="22" spans="2:12" s="1" customFormat="1" ht="6.95" customHeight="1">
      <c r="B22" s="39"/>
      <c r="I22" s="135"/>
      <c r="L22" s="39"/>
    </row>
    <row r="23" spans="2:12" s="1" customFormat="1" ht="12" customHeight="1">
      <c r="B23" s="39"/>
      <c r="D23" s="133" t="s">
        <v>35</v>
      </c>
      <c r="I23" s="138" t="s">
        <v>25</v>
      </c>
      <c r="J23" s="137" t="s">
        <v>1</v>
      </c>
      <c r="L23" s="39"/>
    </row>
    <row r="24" spans="2:12" s="1" customFormat="1" ht="18" customHeight="1">
      <c r="B24" s="39"/>
      <c r="E24" s="137" t="s">
        <v>36</v>
      </c>
      <c r="I24" s="138" t="s">
        <v>28</v>
      </c>
      <c r="J24" s="137" t="s">
        <v>1</v>
      </c>
      <c r="L24" s="39"/>
    </row>
    <row r="25" spans="2:12" s="1" customFormat="1" ht="6.95" customHeight="1">
      <c r="B25" s="39"/>
      <c r="I25" s="135"/>
      <c r="L25" s="39"/>
    </row>
    <row r="26" spans="2:12" s="1" customFormat="1" ht="12" customHeight="1">
      <c r="B26" s="39"/>
      <c r="D26" s="133" t="s">
        <v>37</v>
      </c>
      <c r="I26" s="135"/>
      <c r="L26" s="39"/>
    </row>
    <row r="27" spans="2:12" s="7" customFormat="1" ht="16.5" customHeight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>
      <c r="B28" s="39"/>
      <c r="I28" s="135"/>
      <c r="L28" s="39"/>
    </row>
    <row r="29" spans="2:12" s="1" customFormat="1" ht="6.95" customHeight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>
      <c r="B30" s="39"/>
      <c r="D30" s="144" t="s">
        <v>38</v>
      </c>
      <c r="I30" s="135"/>
      <c r="J30" s="145">
        <f>ROUND(J122,2)</f>
        <v>0</v>
      </c>
      <c r="L30" s="39"/>
    </row>
    <row r="31" spans="2:12" s="1" customFormat="1" ht="6.95" customHeight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>
      <c r="B32" s="39"/>
      <c r="F32" s="146" t="s">
        <v>40</v>
      </c>
      <c r="I32" s="147" t="s">
        <v>39</v>
      </c>
      <c r="J32" s="146" t="s">
        <v>41</v>
      </c>
      <c r="L32" s="39"/>
    </row>
    <row r="33" spans="2:12" s="1" customFormat="1" ht="14.4" customHeight="1">
      <c r="B33" s="39"/>
      <c r="D33" s="148" t="s">
        <v>42</v>
      </c>
      <c r="E33" s="133" t="s">
        <v>43</v>
      </c>
      <c r="F33" s="149">
        <f>ROUND((SUM(BE122:BE211)),2)</f>
        <v>0</v>
      </c>
      <c r="I33" s="150">
        <v>0.21</v>
      </c>
      <c r="J33" s="149">
        <f>ROUND(((SUM(BE122:BE211))*I33),2)</f>
        <v>0</v>
      </c>
      <c r="L33" s="39"/>
    </row>
    <row r="34" spans="2:12" s="1" customFormat="1" ht="14.4" customHeight="1">
      <c r="B34" s="39"/>
      <c r="E34" s="133" t="s">
        <v>44</v>
      </c>
      <c r="F34" s="149">
        <f>ROUND((SUM(BF122:BF211)),2)</f>
        <v>0</v>
      </c>
      <c r="I34" s="150">
        <v>0.15</v>
      </c>
      <c r="J34" s="149">
        <f>ROUND(((SUM(BF122:BF211))*I34),2)</f>
        <v>0</v>
      </c>
      <c r="L34" s="39"/>
    </row>
    <row r="35" spans="2:12" s="1" customFormat="1" ht="14.4" customHeight="1" hidden="1">
      <c r="B35" s="39"/>
      <c r="E35" s="133" t="s">
        <v>45</v>
      </c>
      <c r="F35" s="149">
        <f>ROUND((SUM(BG122:BG211)),2)</f>
        <v>0</v>
      </c>
      <c r="I35" s="150">
        <v>0.21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46</v>
      </c>
      <c r="F36" s="149">
        <f>ROUND((SUM(BH122:BH211)),2)</f>
        <v>0</v>
      </c>
      <c r="I36" s="150">
        <v>0.15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47</v>
      </c>
      <c r="F37" s="149">
        <f>ROUND((SUM(BI122:BI211)),2)</f>
        <v>0</v>
      </c>
      <c r="I37" s="150">
        <v>0</v>
      </c>
      <c r="J37" s="149">
        <f>0</f>
        <v>0</v>
      </c>
      <c r="L37" s="39"/>
    </row>
    <row r="38" spans="2:12" s="1" customFormat="1" ht="6.95" customHeight="1">
      <c r="B38" s="39"/>
      <c r="I38" s="135"/>
      <c r="L38" s="39"/>
    </row>
    <row r="39" spans="2:12" s="1" customFormat="1" ht="25.4" customHeight="1">
      <c r="B39" s="39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6"/>
      <c r="J39" s="157">
        <f>SUM(J30:J37)</f>
        <v>0</v>
      </c>
      <c r="K39" s="158"/>
      <c r="L39" s="39"/>
    </row>
    <row r="40" spans="2:12" s="1" customFormat="1" ht="14.4" customHeight="1">
      <c r="B40" s="39"/>
      <c r="I40" s="135"/>
      <c r="L40" s="39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39"/>
      <c r="D50" s="159" t="s">
        <v>51</v>
      </c>
      <c r="E50" s="160"/>
      <c r="F50" s="160"/>
      <c r="G50" s="159" t="s">
        <v>52</v>
      </c>
      <c r="H50" s="160"/>
      <c r="I50" s="161"/>
      <c r="J50" s="160"/>
      <c r="K50" s="160"/>
      <c r="L50" s="39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">
      <c r="B61" s="39"/>
      <c r="D61" s="162" t="s">
        <v>53</v>
      </c>
      <c r="E61" s="163"/>
      <c r="F61" s="164" t="s">
        <v>54</v>
      </c>
      <c r="G61" s="162" t="s">
        <v>53</v>
      </c>
      <c r="H61" s="163"/>
      <c r="I61" s="165"/>
      <c r="J61" s="166" t="s">
        <v>54</v>
      </c>
      <c r="K61" s="163"/>
      <c r="L61" s="39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">
      <c r="B65" s="39"/>
      <c r="D65" s="159" t="s">
        <v>55</v>
      </c>
      <c r="E65" s="160"/>
      <c r="F65" s="160"/>
      <c r="G65" s="159" t="s">
        <v>56</v>
      </c>
      <c r="H65" s="160"/>
      <c r="I65" s="161"/>
      <c r="J65" s="160"/>
      <c r="K65" s="160"/>
      <c r="L65" s="39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">
      <c r="B76" s="39"/>
      <c r="D76" s="162" t="s">
        <v>53</v>
      </c>
      <c r="E76" s="163"/>
      <c r="F76" s="164" t="s">
        <v>54</v>
      </c>
      <c r="G76" s="162" t="s">
        <v>53</v>
      </c>
      <c r="H76" s="163"/>
      <c r="I76" s="165"/>
      <c r="J76" s="166" t="s">
        <v>54</v>
      </c>
      <c r="K76" s="163"/>
      <c r="L76" s="39"/>
    </row>
    <row r="77" spans="2:12" s="1" customFormat="1" ht="14.4" customHeight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 hidden="1">
      <c r="B82" s="34"/>
      <c r="C82" s="19" t="s">
        <v>98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 hidden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 hidden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 hidden="1">
      <c r="B85" s="34"/>
      <c r="C85" s="35"/>
      <c r="D85" s="35"/>
      <c r="E85" s="173" t="str">
        <f>E7</f>
        <v>Veřejné osvětlení ulice Březinská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 hidden="1">
      <c r="B86" s="34"/>
      <c r="C86" s="28" t="s">
        <v>96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 hidden="1">
      <c r="B87" s="34"/>
      <c r="C87" s="35"/>
      <c r="D87" s="35"/>
      <c r="E87" s="67" t="str">
        <f>E9</f>
        <v>ESL_2019_010_02 - Osvětlení ulice Březinská - II.etapa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 hidden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 hidden="1">
      <c r="B89" s="34"/>
      <c r="C89" s="28" t="s">
        <v>20</v>
      </c>
      <c r="D89" s="35"/>
      <c r="E89" s="35"/>
      <c r="F89" s="23" t="str">
        <f>F12</f>
        <v>Petřvald</v>
      </c>
      <c r="G89" s="35"/>
      <c r="H89" s="35"/>
      <c r="I89" s="138" t="s">
        <v>22</v>
      </c>
      <c r="J89" s="70" t="str">
        <f>IF(J12="","",J12)</f>
        <v>17. 12. 2019</v>
      </c>
      <c r="K89" s="35"/>
      <c r="L89" s="39"/>
    </row>
    <row r="90" spans="2:12" s="1" customFormat="1" ht="6.95" customHeight="1" hidden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 hidden="1">
      <c r="B91" s="34"/>
      <c r="C91" s="28" t="s">
        <v>24</v>
      </c>
      <c r="D91" s="35"/>
      <c r="E91" s="35"/>
      <c r="F91" s="23" t="str">
        <f>E15</f>
        <v>Město Petřvald</v>
      </c>
      <c r="G91" s="35"/>
      <c r="H91" s="35"/>
      <c r="I91" s="138" t="s">
        <v>32</v>
      </c>
      <c r="J91" s="32" t="str">
        <f>E21</f>
        <v xml:space="preserve"> </v>
      </c>
      <c r="K91" s="35"/>
      <c r="L91" s="39"/>
    </row>
    <row r="92" spans="2:12" s="1" customFormat="1" ht="15.15" customHeight="1" hidden="1">
      <c r="B92" s="34"/>
      <c r="C92" s="28" t="s">
        <v>30</v>
      </c>
      <c r="D92" s="35"/>
      <c r="E92" s="35"/>
      <c r="F92" s="23" t="str">
        <f>IF(E18="","",E18)</f>
        <v>Vyplň údaj</v>
      </c>
      <c r="G92" s="35"/>
      <c r="H92" s="35"/>
      <c r="I92" s="138" t="s">
        <v>35</v>
      </c>
      <c r="J92" s="32" t="str">
        <f>E24</f>
        <v>Jiří Kotas</v>
      </c>
      <c r="K92" s="35"/>
      <c r="L92" s="39"/>
    </row>
    <row r="93" spans="2:12" s="1" customFormat="1" ht="10.3" customHeight="1" hidden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 hidden="1">
      <c r="B94" s="34"/>
      <c r="C94" s="174" t="s">
        <v>99</v>
      </c>
      <c r="D94" s="175"/>
      <c r="E94" s="175"/>
      <c r="F94" s="175"/>
      <c r="G94" s="175"/>
      <c r="H94" s="175"/>
      <c r="I94" s="176"/>
      <c r="J94" s="177" t="s">
        <v>100</v>
      </c>
      <c r="K94" s="175"/>
      <c r="L94" s="39"/>
    </row>
    <row r="95" spans="2:12" s="1" customFormat="1" ht="10.3" customHeight="1" hidden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 hidden="1">
      <c r="B96" s="34"/>
      <c r="C96" s="178" t="s">
        <v>101</v>
      </c>
      <c r="D96" s="35"/>
      <c r="E96" s="35"/>
      <c r="F96" s="35"/>
      <c r="G96" s="35"/>
      <c r="H96" s="35"/>
      <c r="I96" s="135"/>
      <c r="J96" s="101">
        <f>J122</f>
        <v>0</v>
      </c>
      <c r="K96" s="35"/>
      <c r="L96" s="39"/>
      <c r="AU96" s="13" t="s">
        <v>102</v>
      </c>
    </row>
    <row r="97" spans="2:12" s="8" customFormat="1" ht="24.95" customHeight="1" hidden="1">
      <c r="B97" s="179"/>
      <c r="C97" s="180"/>
      <c r="D97" s="181" t="s">
        <v>103</v>
      </c>
      <c r="E97" s="182"/>
      <c r="F97" s="182"/>
      <c r="G97" s="182"/>
      <c r="H97" s="182"/>
      <c r="I97" s="183"/>
      <c r="J97" s="184">
        <f>J123</f>
        <v>0</v>
      </c>
      <c r="K97" s="180"/>
      <c r="L97" s="185"/>
    </row>
    <row r="98" spans="2:12" s="9" customFormat="1" ht="19.9" customHeight="1" hidden="1">
      <c r="B98" s="186"/>
      <c r="C98" s="187"/>
      <c r="D98" s="188" t="s">
        <v>104</v>
      </c>
      <c r="E98" s="189"/>
      <c r="F98" s="189"/>
      <c r="G98" s="189"/>
      <c r="H98" s="189"/>
      <c r="I98" s="190"/>
      <c r="J98" s="191">
        <f>J124</f>
        <v>0</v>
      </c>
      <c r="K98" s="187"/>
      <c r="L98" s="192"/>
    </row>
    <row r="99" spans="2:12" s="8" customFormat="1" ht="24.95" customHeight="1" hidden="1">
      <c r="B99" s="179"/>
      <c r="C99" s="180"/>
      <c r="D99" s="181" t="s">
        <v>105</v>
      </c>
      <c r="E99" s="182"/>
      <c r="F99" s="182"/>
      <c r="G99" s="182"/>
      <c r="H99" s="182"/>
      <c r="I99" s="183"/>
      <c r="J99" s="184">
        <f>J127</f>
        <v>0</v>
      </c>
      <c r="K99" s="180"/>
      <c r="L99" s="185"/>
    </row>
    <row r="100" spans="2:12" s="9" customFormat="1" ht="19.9" customHeight="1" hidden="1">
      <c r="B100" s="186"/>
      <c r="C100" s="187"/>
      <c r="D100" s="188" t="s">
        <v>448</v>
      </c>
      <c r="E100" s="189"/>
      <c r="F100" s="189"/>
      <c r="G100" s="189"/>
      <c r="H100" s="189"/>
      <c r="I100" s="190"/>
      <c r="J100" s="191">
        <f>J128</f>
        <v>0</v>
      </c>
      <c r="K100" s="187"/>
      <c r="L100" s="192"/>
    </row>
    <row r="101" spans="2:12" s="9" customFormat="1" ht="19.9" customHeight="1" hidden="1">
      <c r="B101" s="186"/>
      <c r="C101" s="187"/>
      <c r="D101" s="188" t="s">
        <v>107</v>
      </c>
      <c r="E101" s="189"/>
      <c r="F101" s="189"/>
      <c r="G101" s="189"/>
      <c r="H101" s="189"/>
      <c r="I101" s="190"/>
      <c r="J101" s="191">
        <f>J170</f>
        <v>0</v>
      </c>
      <c r="K101" s="187"/>
      <c r="L101" s="192"/>
    </row>
    <row r="102" spans="2:12" s="8" customFormat="1" ht="24.95" customHeight="1" hidden="1">
      <c r="B102" s="179"/>
      <c r="C102" s="180"/>
      <c r="D102" s="181" t="s">
        <v>108</v>
      </c>
      <c r="E102" s="182"/>
      <c r="F102" s="182"/>
      <c r="G102" s="182"/>
      <c r="H102" s="182"/>
      <c r="I102" s="183"/>
      <c r="J102" s="184">
        <f>J197</f>
        <v>0</v>
      </c>
      <c r="K102" s="180"/>
      <c r="L102" s="185"/>
    </row>
    <row r="103" spans="2:12" s="1" customFormat="1" ht="21.8" customHeight="1" hidden="1">
      <c r="B103" s="34"/>
      <c r="C103" s="35"/>
      <c r="D103" s="35"/>
      <c r="E103" s="35"/>
      <c r="F103" s="35"/>
      <c r="G103" s="35"/>
      <c r="H103" s="35"/>
      <c r="I103" s="135"/>
      <c r="J103" s="35"/>
      <c r="K103" s="35"/>
      <c r="L103" s="39"/>
    </row>
    <row r="104" spans="2:12" s="1" customFormat="1" ht="6.95" customHeight="1" hidden="1">
      <c r="B104" s="57"/>
      <c r="C104" s="58"/>
      <c r="D104" s="58"/>
      <c r="E104" s="58"/>
      <c r="F104" s="58"/>
      <c r="G104" s="58"/>
      <c r="H104" s="58"/>
      <c r="I104" s="169"/>
      <c r="J104" s="58"/>
      <c r="K104" s="58"/>
      <c r="L104" s="39"/>
    </row>
    <row r="105" ht="12" hidden="1"/>
    <row r="106" ht="12" hidden="1"/>
    <row r="107" ht="12" hidden="1"/>
    <row r="108" spans="2:12" s="1" customFormat="1" ht="6.95" customHeight="1">
      <c r="B108" s="59"/>
      <c r="C108" s="60"/>
      <c r="D108" s="60"/>
      <c r="E108" s="60"/>
      <c r="F108" s="60"/>
      <c r="G108" s="60"/>
      <c r="H108" s="60"/>
      <c r="I108" s="172"/>
      <c r="J108" s="60"/>
      <c r="K108" s="60"/>
      <c r="L108" s="39"/>
    </row>
    <row r="109" spans="2:12" s="1" customFormat="1" ht="24.95" customHeight="1">
      <c r="B109" s="34"/>
      <c r="C109" s="19" t="s">
        <v>109</v>
      </c>
      <c r="D109" s="35"/>
      <c r="E109" s="35"/>
      <c r="F109" s="35"/>
      <c r="G109" s="35"/>
      <c r="H109" s="35"/>
      <c r="I109" s="135"/>
      <c r="J109" s="35"/>
      <c r="K109" s="35"/>
      <c r="L109" s="39"/>
    </row>
    <row r="110" spans="2:12" s="1" customFormat="1" ht="6.95" customHeight="1">
      <c r="B110" s="34"/>
      <c r="C110" s="35"/>
      <c r="D110" s="35"/>
      <c r="E110" s="35"/>
      <c r="F110" s="35"/>
      <c r="G110" s="35"/>
      <c r="H110" s="35"/>
      <c r="I110" s="135"/>
      <c r="J110" s="35"/>
      <c r="K110" s="35"/>
      <c r="L110" s="39"/>
    </row>
    <row r="111" spans="2:12" s="1" customFormat="1" ht="12" customHeight="1">
      <c r="B111" s="34"/>
      <c r="C111" s="28" t="s">
        <v>16</v>
      </c>
      <c r="D111" s="35"/>
      <c r="E111" s="35"/>
      <c r="F111" s="35"/>
      <c r="G111" s="35"/>
      <c r="H111" s="35"/>
      <c r="I111" s="135"/>
      <c r="J111" s="35"/>
      <c r="K111" s="35"/>
      <c r="L111" s="39"/>
    </row>
    <row r="112" spans="2:12" s="1" customFormat="1" ht="16.5" customHeight="1">
      <c r="B112" s="34"/>
      <c r="C112" s="35"/>
      <c r="D112" s="35"/>
      <c r="E112" s="173" t="str">
        <f>E7</f>
        <v>Veřejné osvětlení ulice Březinská</v>
      </c>
      <c r="F112" s="28"/>
      <c r="G112" s="28"/>
      <c r="H112" s="28"/>
      <c r="I112" s="135"/>
      <c r="J112" s="35"/>
      <c r="K112" s="35"/>
      <c r="L112" s="39"/>
    </row>
    <row r="113" spans="2:12" s="1" customFormat="1" ht="12" customHeight="1">
      <c r="B113" s="34"/>
      <c r="C113" s="28" t="s">
        <v>96</v>
      </c>
      <c r="D113" s="35"/>
      <c r="E113" s="35"/>
      <c r="F113" s="35"/>
      <c r="G113" s="35"/>
      <c r="H113" s="35"/>
      <c r="I113" s="135"/>
      <c r="J113" s="35"/>
      <c r="K113" s="35"/>
      <c r="L113" s="39"/>
    </row>
    <row r="114" spans="2:12" s="1" customFormat="1" ht="16.5" customHeight="1">
      <c r="B114" s="34"/>
      <c r="C114" s="35"/>
      <c r="D114" s="35"/>
      <c r="E114" s="67" t="str">
        <f>E9</f>
        <v>ESL_2019_010_02 - Osvětlení ulice Březinská - II.etapa</v>
      </c>
      <c r="F114" s="35"/>
      <c r="G114" s="35"/>
      <c r="H114" s="35"/>
      <c r="I114" s="135"/>
      <c r="J114" s="35"/>
      <c r="K114" s="35"/>
      <c r="L114" s="39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35"/>
      <c r="J115" s="35"/>
      <c r="K115" s="35"/>
      <c r="L115" s="39"/>
    </row>
    <row r="116" spans="2:12" s="1" customFormat="1" ht="12" customHeight="1">
      <c r="B116" s="34"/>
      <c r="C116" s="28" t="s">
        <v>20</v>
      </c>
      <c r="D116" s="35"/>
      <c r="E116" s="35"/>
      <c r="F116" s="23" t="str">
        <f>F12</f>
        <v>Petřvald</v>
      </c>
      <c r="G116" s="35"/>
      <c r="H116" s="35"/>
      <c r="I116" s="138" t="s">
        <v>22</v>
      </c>
      <c r="J116" s="70" t="str">
        <f>IF(J12="","",J12)</f>
        <v>17. 12. 2019</v>
      </c>
      <c r="K116" s="35"/>
      <c r="L116" s="39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35"/>
      <c r="J117" s="35"/>
      <c r="K117" s="35"/>
      <c r="L117" s="39"/>
    </row>
    <row r="118" spans="2:12" s="1" customFormat="1" ht="15.15" customHeight="1">
      <c r="B118" s="34"/>
      <c r="C118" s="28" t="s">
        <v>24</v>
      </c>
      <c r="D118" s="35"/>
      <c r="E118" s="35"/>
      <c r="F118" s="23" t="str">
        <f>E15</f>
        <v>Město Petřvald</v>
      </c>
      <c r="G118" s="35"/>
      <c r="H118" s="35"/>
      <c r="I118" s="138" t="s">
        <v>32</v>
      </c>
      <c r="J118" s="32" t="str">
        <f>E21</f>
        <v xml:space="preserve"> </v>
      </c>
      <c r="K118" s="35"/>
      <c r="L118" s="39"/>
    </row>
    <row r="119" spans="2:12" s="1" customFormat="1" ht="15.15" customHeight="1">
      <c r="B119" s="34"/>
      <c r="C119" s="28" t="s">
        <v>30</v>
      </c>
      <c r="D119" s="35"/>
      <c r="E119" s="35"/>
      <c r="F119" s="23" t="str">
        <f>IF(E18="","",E18)</f>
        <v>Vyplň údaj</v>
      </c>
      <c r="G119" s="35"/>
      <c r="H119" s="35"/>
      <c r="I119" s="138" t="s">
        <v>35</v>
      </c>
      <c r="J119" s="32" t="str">
        <f>E24</f>
        <v>Jiří Kotas</v>
      </c>
      <c r="K119" s="35"/>
      <c r="L119" s="39"/>
    </row>
    <row r="120" spans="2:12" s="1" customFormat="1" ht="10.3" customHeight="1">
      <c r="B120" s="34"/>
      <c r="C120" s="35"/>
      <c r="D120" s="35"/>
      <c r="E120" s="35"/>
      <c r="F120" s="35"/>
      <c r="G120" s="35"/>
      <c r="H120" s="35"/>
      <c r="I120" s="135"/>
      <c r="J120" s="35"/>
      <c r="K120" s="35"/>
      <c r="L120" s="39"/>
    </row>
    <row r="121" spans="2:20" s="10" customFormat="1" ht="29.25" customHeight="1">
      <c r="B121" s="193"/>
      <c r="C121" s="194" t="s">
        <v>110</v>
      </c>
      <c r="D121" s="195" t="s">
        <v>63</v>
      </c>
      <c r="E121" s="195" t="s">
        <v>59</v>
      </c>
      <c r="F121" s="195" t="s">
        <v>60</v>
      </c>
      <c r="G121" s="195" t="s">
        <v>111</v>
      </c>
      <c r="H121" s="195" t="s">
        <v>112</v>
      </c>
      <c r="I121" s="196" t="s">
        <v>113</v>
      </c>
      <c r="J121" s="197" t="s">
        <v>100</v>
      </c>
      <c r="K121" s="198" t="s">
        <v>114</v>
      </c>
      <c r="L121" s="199"/>
      <c r="M121" s="91" t="s">
        <v>1</v>
      </c>
      <c r="N121" s="92" t="s">
        <v>42</v>
      </c>
      <c r="O121" s="92" t="s">
        <v>115</v>
      </c>
      <c r="P121" s="92" t="s">
        <v>116</v>
      </c>
      <c r="Q121" s="92" t="s">
        <v>117</v>
      </c>
      <c r="R121" s="92" t="s">
        <v>118</v>
      </c>
      <c r="S121" s="92" t="s">
        <v>119</v>
      </c>
      <c r="T121" s="93" t="s">
        <v>120</v>
      </c>
    </row>
    <row r="122" spans="2:63" s="1" customFormat="1" ht="22.8" customHeight="1">
      <c r="B122" s="34"/>
      <c r="C122" s="98" t="s">
        <v>121</v>
      </c>
      <c r="D122" s="35"/>
      <c r="E122" s="35"/>
      <c r="F122" s="35"/>
      <c r="G122" s="35"/>
      <c r="H122" s="35"/>
      <c r="I122" s="135"/>
      <c r="J122" s="200">
        <f>BK122</f>
        <v>0</v>
      </c>
      <c r="K122" s="35"/>
      <c r="L122" s="39"/>
      <c r="M122" s="94"/>
      <c r="N122" s="95"/>
      <c r="O122" s="95"/>
      <c r="P122" s="201">
        <f>P123+P127+P197</f>
        <v>0</v>
      </c>
      <c r="Q122" s="95"/>
      <c r="R122" s="201">
        <f>R123+R127+R197</f>
        <v>65.87037939999999</v>
      </c>
      <c r="S122" s="95"/>
      <c r="T122" s="202">
        <f>T123+T127+T197</f>
        <v>0</v>
      </c>
      <c r="AT122" s="13" t="s">
        <v>77</v>
      </c>
      <c r="AU122" s="13" t="s">
        <v>102</v>
      </c>
      <c r="BK122" s="203">
        <f>BK123+BK127+BK197</f>
        <v>0</v>
      </c>
    </row>
    <row r="123" spans="2:63" s="11" customFormat="1" ht="25.9" customHeight="1">
      <c r="B123" s="204"/>
      <c r="C123" s="205"/>
      <c r="D123" s="206" t="s">
        <v>77</v>
      </c>
      <c r="E123" s="207" t="s">
        <v>122</v>
      </c>
      <c r="F123" s="207" t="s">
        <v>123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</f>
        <v>0</v>
      </c>
      <c r="Q123" s="212"/>
      <c r="R123" s="213">
        <f>R124</f>
        <v>0.006749999999999999</v>
      </c>
      <c r="S123" s="212"/>
      <c r="T123" s="214">
        <f>T124</f>
        <v>0</v>
      </c>
      <c r="AR123" s="215" t="s">
        <v>88</v>
      </c>
      <c r="AT123" s="216" t="s">
        <v>77</v>
      </c>
      <c r="AU123" s="216" t="s">
        <v>78</v>
      </c>
      <c r="AY123" s="215" t="s">
        <v>124</v>
      </c>
      <c r="BK123" s="217">
        <f>BK124</f>
        <v>0</v>
      </c>
    </row>
    <row r="124" spans="2:63" s="11" customFormat="1" ht="22.8" customHeight="1">
      <c r="B124" s="204"/>
      <c r="C124" s="205"/>
      <c r="D124" s="206" t="s">
        <v>77</v>
      </c>
      <c r="E124" s="218" t="s">
        <v>125</v>
      </c>
      <c r="F124" s="218" t="s">
        <v>126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SUM(P125:P126)</f>
        <v>0</v>
      </c>
      <c r="Q124" s="212"/>
      <c r="R124" s="213">
        <f>SUM(R125:R126)</f>
        <v>0.006749999999999999</v>
      </c>
      <c r="S124" s="212"/>
      <c r="T124" s="214">
        <f>SUM(T125:T126)</f>
        <v>0</v>
      </c>
      <c r="AR124" s="215" t="s">
        <v>88</v>
      </c>
      <c r="AT124" s="216" t="s">
        <v>77</v>
      </c>
      <c r="AU124" s="216" t="s">
        <v>86</v>
      </c>
      <c r="AY124" s="215" t="s">
        <v>124</v>
      </c>
      <c r="BK124" s="217">
        <f>SUM(BK125:BK126)</f>
        <v>0</v>
      </c>
    </row>
    <row r="125" spans="2:65" s="1" customFormat="1" ht="24" customHeight="1">
      <c r="B125" s="34"/>
      <c r="C125" s="220" t="s">
        <v>86</v>
      </c>
      <c r="D125" s="220" t="s">
        <v>128</v>
      </c>
      <c r="E125" s="221" t="s">
        <v>129</v>
      </c>
      <c r="F125" s="222" t="s">
        <v>130</v>
      </c>
      <c r="G125" s="223" t="s">
        <v>131</v>
      </c>
      <c r="H125" s="224">
        <v>3</v>
      </c>
      <c r="I125" s="225"/>
      <c r="J125" s="226">
        <f>ROUND(I125*H125,2)</f>
        <v>0</v>
      </c>
      <c r="K125" s="222" t="s">
        <v>132</v>
      </c>
      <c r="L125" s="39"/>
      <c r="M125" s="227" t="s">
        <v>1</v>
      </c>
      <c r="N125" s="228" t="s">
        <v>43</v>
      </c>
      <c r="O125" s="8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1" t="s">
        <v>133</v>
      </c>
      <c r="AT125" s="231" t="s">
        <v>128</v>
      </c>
      <c r="AU125" s="231" t="s">
        <v>88</v>
      </c>
      <c r="AY125" s="13" t="s">
        <v>124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3" t="s">
        <v>86</v>
      </c>
      <c r="BK125" s="232">
        <f>ROUND(I125*H125,2)</f>
        <v>0</v>
      </c>
      <c r="BL125" s="13" t="s">
        <v>133</v>
      </c>
      <c r="BM125" s="231" t="s">
        <v>449</v>
      </c>
    </row>
    <row r="126" spans="2:65" s="1" customFormat="1" ht="24" customHeight="1">
      <c r="B126" s="34"/>
      <c r="C126" s="233" t="s">
        <v>88</v>
      </c>
      <c r="D126" s="233" t="s">
        <v>136</v>
      </c>
      <c r="E126" s="234" t="s">
        <v>137</v>
      </c>
      <c r="F126" s="235" t="s">
        <v>138</v>
      </c>
      <c r="G126" s="236" t="s">
        <v>131</v>
      </c>
      <c r="H126" s="237">
        <v>3</v>
      </c>
      <c r="I126" s="238"/>
      <c r="J126" s="239">
        <f>ROUND(I126*H126,2)</f>
        <v>0</v>
      </c>
      <c r="K126" s="235" t="s">
        <v>132</v>
      </c>
      <c r="L126" s="240"/>
      <c r="M126" s="241" t="s">
        <v>1</v>
      </c>
      <c r="N126" s="242" t="s">
        <v>43</v>
      </c>
      <c r="O126" s="82"/>
      <c r="P126" s="229">
        <f>O126*H126</f>
        <v>0</v>
      </c>
      <c r="Q126" s="229">
        <v>0.00225</v>
      </c>
      <c r="R126" s="229">
        <f>Q126*H126</f>
        <v>0.006749999999999999</v>
      </c>
      <c r="S126" s="229">
        <v>0</v>
      </c>
      <c r="T126" s="230">
        <f>S126*H126</f>
        <v>0</v>
      </c>
      <c r="AR126" s="231" t="s">
        <v>139</v>
      </c>
      <c r="AT126" s="231" t="s">
        <v>136</v>
      </c>
      <c r="AU126" s="231" t="s">
        <v>88</v>
      </c>
      <c r="AY126" s="13" t="s">
        <v>124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3" t="s">
        <v>86</v>
      </c>
      <c r="BK126" s="232">
        <f>ROUND(I126*H126,2)</f>
        <v>0</v>
      </c>
      <c r="BL126" s="13" t="s">
        <v>133</v>
      </c>
      <c r="BM126" s="231" t="s">
        <v>450</v>
      </c>
    </row>
    <row r="127" spans="2:63" s="11" customFormat="1" ht="25.9" customHeight="1">
      <c r="B127" s="204"/>
      <c r="C127" s="205"/>
      <c r="D127" s="206" t="s">
        <v>77</v>
      </c>
      <c r="E127" s="207" t="s">
        <v>136</v>
      </c>
      <c r="F127" s="207" t="s">
        <v>141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P128+P170</f>
        <v>0</v>
      </c>
      <c r="Q127" s="212"/>
      <c r="R127" s="213">
        <f>R128+R170</f>
        <v>65.8636294</v>
      </c>
      <c r="S127" s="212"/>
      <c r="T127" s="214">
        <f>T128+T170</f>
        <v>0</v>
      </c>
      <c r="AR127" s="215" t="s">
        <v>142</v>
      </c>
      <c r="AT127" s="216" t="s">
        <v>77</v>
      </c>
      <c r="AU127" s="216" t="s">
        <v>78</v>
      </c>
      <c r="AY127" s="215" t="s">
        <v>124</v>
      </c>
      <c r="BK127" s="217">
        <f>BK128+BK170</f>
        <v>0</v>
      </c>
    </row>
    <row r="128" spans="2:63" s="11" customFormat="1" ht="22.8" customHeight="1">
      <c r="B128" s="204"/>
      <c r="C128" s="205"/>
      <c r="D128" s="206" t="s">
        <v>77</v>
      </c>
      <c r="E128" s="218" t="s">
        <v>143</v>
      </c>
      <c r="F128" s="218" t="s">
        <v>451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SUM(P129:P169)</f>
        <v>0</v>
      </c>
      <c r="Q128" s="212"/>
      <c r="R128" s="213">
        <f>SUM(R129:R169)</f>
        <v>1.0568534</v>
      </c>
      <c r="S128" s="212"/>
      <c r="T128" s="214">
        <f>SUM(T129:T169)</f>
        <v>0</v>
      </c>
      <c r="AR128" s="215" t="s">
        <v>142</v>
      </c>
      <c r="AT128" s="216" t="s">
        <v>77</v>
      </c>
      <c r="AU128" s="216" t="s">
        <v>86</v>
      </c>
      <c r="AY128" s="215" t="s">
        <v>124</v>
      </c>
      <c r="BK128" s="217">
        <f>SUM(BK129:BK169)</f>
        <v>0</v>
      </c>
    </row>
    <row r="129" spans="2:65" s="1" customFormat="1" ht="24" customHeight="1">
      <c r="B129" s="34"/>
      <c r="C129" s="220" t="s">
        <v>142</v>
      </c>
      <c r="D129" s="220" t="s">
        <v>128</v>
      </c>
      <c r="E129" s="221" t="s">
        <v>145</v>
      </c>
      <c r="F129" s="222" t="s">
        <v>146</v>
      </c>
      <c r="G129" s="223" t="s">
        <v>131</v>
      </c>
      <c r="H129" s="224">
        <v>32</v>
      </c>
      <c r="I129" s="225"/>
      <c r="J129" s="226">
        <f>ROUND(I129*H129,2)</f>
        <v>0</v>
      </c>
      <c r="K129" s="222" t="s">
        <v>147</v>
      </c>
      <c r="L129" s="39"/>
      <c r="M129" s="227" t="s">
        <v>1</v>
      </c>
      <c r="N129" s="228" t="s">
        <v>43</v>
      </c>
      <c r="O129" s="8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148</v>
      </c>
      <c r="AT129" s="231" t="s">
        <v>128</v>
      </c>
      <c r="AU129" s="231" t="s">
        <v>88</v>
      </c>
      <c r="AY129" s="13" t="s">
        <v>124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3" t="s">
        <v>86</v>
      </c>
      <c r="BK129" s="232">
        <f>ROUND(I129*H129,2)</f>
        <v>0</v>
      </c>
      <c r="BL129" s="13" t="s">
        <v>148</v>
      </c>
      <c r="BM129" s="231" t="s">
        <v>452</v>
      </c>
    </row>
    <row r="130" spans="2:65" s="1" customFormat="1" ht="24" customHeight="1">
      <c r="B130" s="34"/>
      <c r="C130" s="233" t="s">
        <v>158</v>
      </c>
      <c r="D130" s="233" t="s">
        <v>136</v>
      </c>
      <c r="E130" s="234" t="s">
        <v>150</v>
      </c>
      <c r="F130" s="235" t="s">
        <v>151</v>
      </c>
      <c r="G130" s="236" t="s">
        <v>131</v>
      </c>
      <c r="H130" s="237">
        <v>32</v>
      </c>
      <c r="I130" s="238"/>
      <c r="J130" s="239">
        <f>ROUND(I130*H130,2)</f>
        <v>0</v>
      </c>
      <c r="K130" s="235" t="s">
        <v>147</v>
      </c>
      <c r="L130" s="240"/>
      <c r="M130" s="241" t="s">
        <v>1</v>
      </c>
      <c r="N130" s="242" t="s">
        <v>43</v>
      </c>
      <c r="O130" s="82"/>
      <c r="P130" s="229">
        <f>O130*H130</f>
        <v>0</v>
      </c>
      <c r="Q130" s="229">
        <v>0.00019</v>
      </c>
      <c r="R130" s="229">
        <f>Q130*H130</f>
        <v>0.00608</v>
      </c>
      <c r="S130" s="229">
        <v>0</v>
      </c>
      <c r="T130" s="230">
        <f>S130*H130</f>
        <v>0</v>
      </c>
      <c r="AR130" s="231" t="s">
        <v>152</v>
      </c>
      <c r="AT130" s="231" t="s">
        <v>136</v>
      </c>
      <c r="AU130" s="231" t="s">
        <v>88</v>
      </c>
      <c r="AY130" s="13" t="s">
        <v>124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3" t="s">
        <v>86</v>
      </c>
      <c r="BK130" s="232">
        <f>ROUND(I130*H130,2)</f>
        <v>0</v>
      </c>
      <c r="BL130" s="13" t="s">
        <v>152</v>
      </c>
      <c r="BM130" s="231" t="s">
        <v>453</v>
      </c>
    </row>
    <row r="131" spans="2:65" s="1" customFormat="1" ht="24" customHeight="1">
      <c r="B131" s="34"/>
      <c r="C131" s="220" t="s">
        <v>163</v>
      </c>
      <c r="D131" s="220" t="s">
        <v>128</v>
      </c>
      <c r="E131" s="221" t="s">
        <v>154</v>
      </c>
      <c r="F131" s="222" t="s">
        <v>155</v>
      </c>
      <c r="G131" s="223" t="s">
        <v>131</v>
      </c>
      <c r="H131" s="224">
        <v>265</v>
      </c>
      <c r="I131" s="225"/>
      <c r="J131" s="226">
        <f>ROUND(I131*H131,2)</f>
        <v>0</v>
      </c>
      <c r="K131" s="222" t="s">
        <v>156</v>
      </c>
      <c r="L131" s="39"/>
      <c r="M131" s="227" t="s">
        <v>1</v>
      </c>
      <c r="N131" s="228" t="s">
        <v>43</v>
      </c>
      <c r="O131" s="8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1" t="s">
        <v>148</v>
      </c>
      <c r="AT131" s="231" t="s">
        <v>128</v>
      </c>
      <c r="AU131" s="231" t="s">
        <v>88</v>
      </c>
      <c r="AY131" s="13" t="s">
        <v>124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3" t="s">
        <v>86</v>
      </c>
      <c r="BK131" s="232">
        <f>ROUND(I131*H131,2)</f>
        <v>0</v>
      </c>
      <c r="BL131" s="13" t="s">
        <v>148</v>
      </c>
      <c r="BM131" s="231" t="s">
        <v>454</v>
      </c>
    </row>
    <row r="132" spans="2:65" s="1" customFormat="1" ht="24" customHeight="1">
      <c r="B132" s="34"/>
      <c r="C132" s="233" t="s">
        <v>168</v>
      </c>
      <c r="D132" s="233" t="s">
        <v>136</v>
      </c>
      <c r="E132" s="234" t="s">
        <v>159</v>
      </c>
      <c r="F132" s="235" t="s">
        <v>160</v>
      </c>
      <c r="G132" s="236" t="s">
        <v>131</v>
      </c>
      <c r="H132" s="237">
        <v>265</v>
      </c>
      <c r="I132" s="238"/>
      <c r="J132" s="239">
        <f>ROUND(I132*H132,2)</f>
        <v>0</v>
      </c>
      <c r="K132" s="235" t="s">
        <v>161</v>
      </c>
      <c r="L132" s="240"/>
      <c r="M132" s="241" t="s">
        <v>1</v>
      </c>
      <c r="N132" s="242" t="s">
        <v>43</v>
      </c>
      <c r="O132" s="82"/>
      <c r="P132" s="229">
        <f>O132*H132</f>
        <v>0</v>
      </c>
      <c r="Q132" s="229">
        <v>0.00035</v>
      </c>
      <c r="R132" s="229">
        <f>Q132*H132</f>
        <v>0.09275</v>
      </c>
      <c r="S132" s="229">
        <v>0</v>
      </c>
      <c r="T132" s="230">
        <f>S132*H132</f>
        <v>0</v>
      </c>
      <c r="AR132" s="231" t="s">
        <v>152</v>
      </c>
      <c r="AT132" s="231" t="s">
        <v>136</v>
      </c>
      <c r="AU132" s="231" t="s">
        <v>88</v>
      </c>
      <c r="AY132" s="13" t="s">
        <v>124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3" t="s">
        <v>86</v>
      </c>
      <c r="BK132" s="232">
        <f>ROUND(I132*H132,2)</f>
        <v>0</v>
      </c>
      <c r="BL132" s="13" t="s">
        <v>152</v>
      </c>
      <c r="BM132" s="231" t="s">
        <v>455</v>
      </c>
    </row>
    <row r="133" spans="2:65" s="1" customFormat="1" ht="16.5" customHeight="1">
      <c r="B133" s="34"/>
      <c r="C133" s="220" t="s">
        <v>363</v>
      </c>
      <c r="D133" s="220" t="s">
        <v>128</v>
      </c>
      <c r="E133" s="221" t="s">
        <v>456</v>
      </c>
      <c r="F133" s="222" t="s">
        <v>457</v>
      </c>
      <c r="G133" s="223" t="s">
        <v>166</v>
      </c>
      <c r="H133" s="224">
        <v>3</v>
      </c>
      <c r="I133" s="225"/>
      <c r="J133" s="226">
        <f>ROUND(I133*H133,2)</f>
        <v>0</v>
      </c>
      <c r="K133" s="222" t="s">
        <v>161</v>
      </c>
      <c r="L133" s="39"/>
      <c r="M133" s="227" t="s">
        <v>1</v>
      </c>
      <c r="N133" s="228" t="s">
        <v>43</v>
      </c>
      <c r="O133" s="8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1" t="s">
        <v>148</v>
      </c>
      <c r="AT133" s="231" t="s">
        <v>128</v>
      </c>
      <c r="AU133" s="231" t="s">
        <v>88</v>
      </c>
      <c r="AY133" s="13" t="s">
        <v>124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3" t="s">
        <v>86</v>
      </c>
      <c r="BK133" s="232">
        <f>ROUND(I133*H133,2)</f>
        <v>0</v>
      </c>
      <c r="BL133" s="13" t="s">
        <v>148</v>
      </c>
      <c r="BM133" s="231" t="s">
        <v>458</v>
      </c>
    </row>
    <row r="134" spans="2:65" s="1" customFormat="1" ht="16.5" customHeight="1">
      <c r="B134" s="34"/>
      <c r="C134" s="233" t="s">
        <v>306</v>
      </c>
      <c r="D134" s="233" t="s">
        <v>136</v>
      </c>
      <c r="E134" s="234" t="s">
        <v>459</v>
      </c>
      <c r="F134" s="235" t="s">
        <v>460</v>
      </c>
      <c r="G134" s="236" t="s">
        <v>166</v>
      </c>
      <c r="H134" s="237">
        <v>3</v>
      </c>
      <c r="I134" s="238"/>
      <c r="J134" s="239">
        <f>ROUND(I134*H134,2)</f>
        <v>0</v>
      </c>
      <c r="K134" s="235" t="s">
        <v>161</v>
      </c>
      <c r="L134" s="240"/>
      <c r="M134" s="241" t="s">
        <v>1</v>
      </c>
      <c r="N134" s="242" t="s">
        <v>43</v>
      </c>
      <c r="O134" s="82"/>
      <c r="P134" s="229">
        <f>O134*H134</f>
        <v>0</v>
      </c>
      <c r="Q134" s="229">
        <v>0.0016</v>
      </c>
      <c r="R134" s="229">
        <f>Q134*H134</f>
        <v>0.0048000000000000004</v>
      </c>
      <c r="S134" s="229">
        <v>0</v>
      </c>
      <c r="T134" s="230">
        <f>S134*H134</f>
        <v>0</v>
      </c>
      <c r="AR134" s="231" t="s">
        <v>152</v>
      </c>
      <c r="AT134" s="231" t="s">
        <v>136</v>
      </c>
      <c r="AU134" s="231" t="s">
        <v>88</v>
      </c>
      <c r="AY134" s="13" t="s">
        <v>124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3" t="s">
        <v>86</v>
      </c>
      <c r="BK134" s="232">
        <f>ROUND(I134*H134,2)</f>
        <v>0</v>
      </c>
      <c r="BL134" s="13" t="s">
        <v>152</v>
      </c>
      <c r="BM134" s="231" t="s">
        <v>461</v>
      </c>
    </row>
    <row r="135" spans="2:65" s="1" customFormat="1" ht="16.5" customHeight="1">
      <c r="B135" s="34"/>
      <c r="C135" s="220" t="s">
        <v>127</v>
      </c>
      <c r="D135" s="220" t="s">
        <v>128</v>
      </c>
      <c r="E135" s="221" t="s">
        <v>462</v>
      </c>
      <c r="F135" s="222" t="s">
        <v>463</v>
      </c>
      <c r="G135" s="223" t="s">
        <v>166</v>
      </c>
      <c r="H135" s="224">
        <v>1</v>
      </c>
      <c r="I135" s="225"/>
      <c r="J135" s="226">
        <f>ROUND(I135*H135,2)</f>
        <v>0</v>
      </c>
      <c r="K135" s="222" t="s">
        <v>147</v>
      </c>
      <c r="L135" s="39"/>
      <c r="M135" s="227" t="s">
        <v>1</v>
      </c>
      <c r="N135" s="228" t="s">
        <v>43</v>
      </c>
      <c r="O135" s="8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148</v>
      </c>
      <c r="AT135" s="231" t="s">
        <v>128</v>
      </c>
      <c r="AU135" s="231" t="s">
        <v>88</v>
      </c>
      <c r="AY135" s="13" t="s">
        <v>124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3" t="s">
        <v>86</v>
      </c>
      <c r="BK135" s="232">
        <f>ROUND(I135*H135,2)</f>
        <v>0</v>
      </c>
      <c r="BL135" s="13" t="s">
        <v>148</v>
      </c>
      <c r="BM135" s="231" t="s">
        <v>464</v>
      </c>
    </row>
    <row r="136" spans="2:65" s="1" customFormat="1" ht="16.5" customHeight="1">
      <c r="B136" s="34"/>
      <c r="C136" s="233" t="s">
        <v>135</v>
      </c>
      <c r="D136" s="233" t="s">
        <v>136</v>
      </c>
      <c r="E136" s="234" t="s">
        <v>465</v>
      </c>
      <c r="F136" s="235" t="s">
        <v>466</v>
      </c>
      <c r="G136" s="236" t="s">
        <v>166</v>
      </c>
      <c r="H136" s="237">
        <v>1</v>
      </c>
      <c r="I136" s="238"/>
      <c r="J136" s="239">
        <f>ROUND(I136*H136,2)</f>
        <v>0</v>
      </c>
      <c r="K136" s="235" t="s">
        <v>1</v>
      </c>
      <c r="L136" s="240"/>
      <c r="M136" s="241" t="s">
        <v>1</v>
      </c>
      <c r="N136" s="242" t="s">
        <v>43</v>
      </c>
      <c r="O136" s="8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1" t="s">
        <v>152</v>
      </c>
      <c r="AT136" s="231" t="s">
        <v>136</v>
      </c>
      <c r="AU136" s="231" t="s">
        <v>88</v>
      </c>
      <c r="AY136" s="13" t="s">
        <v>124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3" t="s">
        <v>86</v>
      </c>
      <c r="BK136" s="232">
        <f>ROUND(I136*H136,2)</f>
        <v>0</v>
      </c>
      <c r="BL136" s="13" t="s">
        <v>152</v>
      </c>
      <c r="BM136" s="231" t="s">
        <v>467</v>
      </c>
    </row>
    <row r="137" spans="2:65" s="1" customFormat="1" ht="16.5" customHeight="1">
      <c r="B137" s="34"/>
      <c r="C137" s="220" t="s">
        <v>192</v>
      </c>
      <c r="D137" s="220" t="s">
        <v>128</v>
      </c>
      <c r="E137" s="221" t="s">
        <v>468</v>
      </c>
      <c r="F137" s="222" t="s">
        <v>469</v>
      </c>
      <c r="G137" s="223" t="s">
        <v>166</v>
      </c>
      <c r="H137" s="224">
        <v>2</v>
      </c>
      <c r="I137" s="225"/>
      <c r="J137" s="226">
        <f>ROUND(I137*H137,2)</f>
        <v>0</v>
      </c>
      <c r="K137" s="222" t="s">
        <v>1</v>
      </c>
      <c r="L137" s="39"/>
      <c r="M137" s="227" t="s">
        <v>1</v>
      </c>
      <c r="N137" s="228" t="s">
        <v>43</v>
      </c>
      <c r="O137" s="8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148</v>
      </c>
      <c r="AT137" s="231" t="s">
        <v>128</v>
      </c>
      <c r="AU137" s="231" t="s">
        <v>88</v>
      </c>
      <c r="AY137" s="13" t="s">
        <v>124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3" t="s">
        <v>86</v>
      </c>
      <c r="BK137" s="232">
        <f>ROUND(I137*H137,2)</f>
        <v>0</v>
      </c>
      <c r="BL137" s="13" t="s">
        <v>148</v>
      </c>
      <c r="BM137" s="231" t="s">
        <v>470</v>
      </c>
    </row>
    <row r="138" spans="2:65" s="1" customFormat="1" ht="16.5" customHeight="1">
      <c r="B138" s="34"/>
      <c r="C138" s="233" t="s">
        <v>471</v>
      </c>
      <c r="D138" s="233" t="s">
        <v>136</v>
      </c>
      <c r="E138" s="234" t="s">
        <v>472</v>
      </c>
      <c r="F138" s="235" t="s">
        <v>473</v>
      </c>
      <c r="G138" s="236" t="s">
        <v>166</v>
      </c>
      <c r="H138" s="237">
        <v>2</v>
      </c>
      <c r="I138" s="238"/>
      <c r="J138" s="239">
        <f>ROUND(I138*H138,2)</f>
        <v>0</v>
      </c>
      <c r="K138" s="235" t="s">
        <v>1</v>
      </c>
      <c r="L138" s="240"/>
      <c r="M138" s="241" t="s">
        <v>1</v>
      </c>
      <c r="N138" s="242" t="s">
        <v>43</v>
      </c>
      <c r="O138" s="8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152</v>
      </c>
      <c r="AT138" s="231" t="s">
        <v>136</v>
      </c>
      <c r="AU138" s="231" t="s">
        <v>88</v>
      </c>
      <c r="AY138" s="13" t="s">
        <v>124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3" t="s">
        <v>86</v>
      </c>
      <c r="BK138" s="232">
        <f>ROUND(I138*H138,2)</f>
        <v>0</v>
      </c>
      <c r="BL138" s="13" t="s">
        <v>152</v>
      </c>
      <c r="BM138" s="231" t="s">
        <v>474</v>
      </c>
    </row>
    <row r="139" spans="2:65" s="1" customFormat="1" ht="24" customHeight="1">
      <c r="B139" s="34"/>
      <c r="C139" s="220" t="s">
        <v>172</v>
      </c>
      <c r="D139" s="220" t="s">
        <v>128</v>
      </c>
      <c r="E139" s="221" t="s">
        <v>164</v>
      </c>
      <c r="F139" s="222" t="s">
        <v>165</v>
      </c>
      <c r="G139" s="223" t="s">
        <v>166</v>
      </c>
      <c r="H139" s="224">
        <v>14</v>
      </c>
      <c r="I139" s="225"/>
      <c r="J139" s="226">
        <f>ROUND(I139*H139,2)</f>
        <v>0</v>
      </c>
      <c r="K139" s="222" t="s">
        <v>156</v>
      </c>
      <c r="L139" s="39"/>
      <c r="M139" s="227" t="s">
        <v>1</v>
      </c>
      <c r="N139" s="228" t="s">
        <v>43</v>
      </c>
      <c r="O139" s="8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1" t="s">
        <v>148</v>
      </c>
      <c r="AT139" s="231" t="s">
        <v>128</v>
      </c>
      <c r="AU139" s="231" t="s">
        <v>88</v>
      </c>
      <c r="AY139" s="13" t="s">
        <v>124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3" t="s">
        <v>86</v>
      </c>
      <c r="BK139" s="232">
        <f>ROUND(I139*H139,2)</f>
        <v>0</v>
      </c>
      <c r="BL139" s="13" t="s">
        <v>148</v>
      </c>
      <c r="BM139" s="231" t="s">
        <v>475</v>
      </c>
    </row>
    <row r="140" spans="2:65" s="1" customFormat="1" ht="24" customHeight="1">
      <c r="B140" s="34"/>
      <c r="C140" s="220" t="s">
        <v>176</v>
      </c>
      <c r="D140" s="220" t="s">
        <v>128</v>
      </c>
      <c r="E140" s="221" t="s">
        <v>169</v>
      </c>
      <c r="F140" s="222" t="s">
        <v>170</v>
      </c>
      <c r="G140" s="223" t="s">
        <v>166</v>
      </c>
      <c r="H140" s="224">
        <v>15</v>
      </c>
      <c r="I140" s="225"/>
      <c r="J140" s="226">
        <f>ROUND(I140*H140,2)</f>
        <v>0</v>
      </c>
      <c r="K140" s="222" t="s">
        <v>156</v>
      </c>
      <c r="L140" s="39"/>
      <c r="M140" s="227" t="s">
        <v>1</v>
      </c>
      <c r="N140" s="228" t="s">
        <v>43</v>
      </c>
      <c r="O140" s="8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1" t="s">
        <v>148</v>
      </c>
      <c r="AT140" s="231" t="s">
        <v>128</v>
      </c>
      <c r="AU140" s="231" t="s">
        <v>88</v>
      </c>
      <c r="AY140" s="13" t="s">
        <v>124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3" t="s">
        <v>86</v>
      </c>
      <c r="BK140" s="232">
        <f>ROUND(I140*H140,2)</f>
        <v>0</v>
      </c>
      <c r="BL140" s="13" t="s">
        <v>148</v>
      </c>
      <c r="BM140" s="231" t="s">
        <v>476</v>
      </c>
    </row>
    <row r="141" spans="2:65" s="1" customFormat="1" ht="16.5" customHeight="1">
      <c r="B141" s="34"/>
      <c r="C141" s="220" t="s">
        <v>180</v>
      </c>
      <c r="D141" s="220" t="s">
        <v>128</v>
      </c>
      <c r="E141" s="221" t="s">
        <v>173</v>
      </c>
      <c r="F141" s="222" t="s">
        <v>174</v>
      </c>
      <c r="G141" s="223" t="s">
        <v>166</v>
      </c>
      <c r="H141" s="224">
        <v>7</v>
      </c>
      <c r="I141" s="225"/>
      <c r="J141" s="226">
        <f>ROUND(I141*H141,2)</f>
        <v>0</v>
      </c>
      <c r="K141" s="222" t="s">
        <v>156</v>
      </c>
      <c r="L141" s="39"/>
      <c r="M141" s="227" t="s">
        <v>1</v>
      </c>
      <c r="N141" s="228" t="s">
        <v>43</v>
      </c>
      <c r="O141" s="8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148</v>
      </c>
      <c r="AT141" s="231" t="s">
        <v>128</v>
      </c>
      <c r="AU141" s="231" t="s">
        <v>88</v>
      </c>
      <c r="AY141" s="13" t="s">
        <v>124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3" t="s">
        <v>86</v>
      </c>
      <c r="BK141" s="232">
        <f>ROUND(I141*H141,2)</f>
        <v>0</v>
      </c>
      <c r="BL141" s="13" t="s">
        <v>148</v>
      </c>
      <c r="BM141" s="231" t="s">
        <v>477</v>
      </c>
    </row>
    <row r="142" spans="2:65" s="1" customFormat="1" ht="16.5" customHeight="1">
      <c r="B142" s="34"/>
      <c r="C142" s="233" t="s">
        <v>196</v>
      </c>
      <c r="D142" s="233" t="s">
        <v>136</v>
      </c>
      <c r="E142" s="234" t="s">
        <v>177</v>
      </c>
      <c r="F142" s="235" t="s">
        <v>178</v>
      </c>
      <c r="G142" s="236" t="s">
        <v>166</v>
      </c>
      <c r="H142" s="237">
        <v>7</v>
      </c>
      <c r="I142" s="238"/>
      <c r="J142" s="239">
        <f>ROUND(I142*H142,2)</f>
        <v>0</v>
      </c>
      <c r="K142" s="235" t="s">
        <v>1</v>
      </c>
      <c r="L142" s="240"/>
      <c r="M142" s="241" t="s">
        <v>1</v>
      </c>
      <c r="N142" s="242" t="s">
        <v>43</v>
      </c>
      <c r="O142" s="8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1" t="s">
        <v>152</v>
      </c>
      <c r="AT142" s="231" t="s">
        <v>136</v>
      </c>
      <c r="AU142" s="231" t="s">
        <v>88</v>
      </c>
      <c r="AY142" s="13" t="s">
        <v>124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3" t="s">
        <v>86</v>
      </c>
      <c r="BK142" s="232">
        <f>ROUND(I142*H142,2)</f>
        <v>0</v>
      </c>
      <c r="BL142" s="13" t="s">
        <v>152</v>
      </c>
      <c r="BM142" s="231" t="s">
        <v>478</v>
      </c>
    </row>
    <row r="143" spans="2:65" s="1" customFormat="1" ht="24" customHeight="1">
      <c r="B143" s="34"/>
      <c r="C143" s="220" t="s">
        <v>200</v>
      </c>
      <c r="D143" s="220" t="s">
        <v>128</v>
      </c>
      <c r="E143" s="221" t="s">
        <v>181</v>
      </c>
      <c r="F143" s="222" t="s">
        <v>182</v>
      </c>
      <c r="G143" s="223" t="s">
        <v>166</v>
      </c>
      <c r="H143" s="224">
        <v>7</v>
      </c>
      <c r="I143" s="225"/>
      <c r="J143" s="226">
        <f>ROUND(I143*H143,2)</f>
        <v>0</v>
      </c>
      <c r="K143" s="222" t="s">
        <v>147</v>
      </c>
      <c r="L143" s="39"/>
      <c r="M143" s="227" t="s">
        <v>1</v>
      </c>
      <c r="N143" s="228" t="s">
        <v>43</v>
      </c>
      <c r="O143" s="8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148</v>
      </c>
      <c r="AT143" s="231" t="s">
        <v>128</v>
      </c>
      <c r="AU143" s="231" t="s">
        <v>88</v>
      </c>
      <c r="AY143" s="13" t="s">
        <v>124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3" t="s">
        <v>86</v>
      </c>
      <c r="BK143" s="232">
        <f>ROUND(I143*H143,2)</f>
        <v>0</v>
      </c>
      <c r="BL143" s="13" t="s">
        <v>148</v>
      </c>
      <c r="BM143" s="231" t="s">
        <v>479</v>
      </c>
    </row>
    <row r="144" spans="2:65" s="1" customFormat="1" ht="24" customHeight="1">
      <c r="B144" s="34"/>
      <c r="C144" s="220" t="s">
        <v>204</v>
      </c>
      <c r="D144" s="220" t="s">
        <v>128</v>
      </c>
      <c r="E144" s="221" t="s">
        <v>185</v>
      </c>
      <c r="F144" s="222" t="s">
        <v>186</v>
      </c>
      <c r="G144" s="223" t="s">
        <v>166</v>
      </c>
      <c r="H144" s="224">
        <v>1</v>
      </c>
      <c r="I144" s="225"/>
      <c r="J144" s="226">
        <f>ROUND(I144*H144,2)</f>
        <v>0</v>
      </c>
      <c r="K144" s="222" t="s">
        <v>132</v>
      </c>
      <c r="L144" s="39"/>
      <c r="M144" s="227" t="s">
        <v>1</v>
      </c>
      <c r="N144" s="228" t="s">
        <v>43</v>
      </c>
      <c r="O144" s="8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148</v>
      </c>
      <c r="AT144" s="231" t="s">
        <v>128</v>
      </c>
      <c r="AU144" s="231" t="s">
        <v>88</v>
      </c>
      <c r="AY144" s="13" t="s">
        <v>124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3" t="s">
        <v>86</v>
      </c>
      <c r="BK144" s="232">
        <f>ROUND(I144*H144,2)</f>
        <v>0</v>
      </c>
      <c r="BL144" s="13" t="s">
        <v>148</v>
      </c>
      <c r="BM144" s="231" t="s">
        <v>480</v>
      </c>
    </row>
    <row r="145" spans="2:65" s="1" customFormat="1" ht="24" customHeight="1">
      <c r="B145" s="34"/>
      <c r="C145" s="233" t="s">
        <v>209</v>
      </c>
      <c r="D145" s="233" t="s">
        <v>136</v>
      </c>
      <c r="E145" s="234" t="s">
        <v>189</v>
      </c>
      <c r="F145" s="235" t="s">
        <v>481</v>
      </c>
      <c r="G145" s="236" t="s">
        <v>166</v>
      </c>
      <c r="H145" s="237">
        <v>1</v>
      </c>
      <c r="I145" s="238"/>
      <c r="J145" s="239">
        <f>ROUND(I145*H145,2)</f>
        <v>0</v>
      </c>
      <c r="K145" s="235" t="s">
        <v>132</v>
      </c>
      <c r="L145" s="240"/>
      <c r="M145" s="241" t="s">
        <v>1</v>
      </c>
      <c r="N145" s="242" t="s">
        <v>43</v>
      </c>
      <c r="O145" s="82"/>
      <c r="P145" s="229">
        <f>O145*H145</f>
        <v>0</v>
      </c>
      <c r="Q145" s="229">
        <v>0.005</v>
      </c>
      <c r="R145" s="229">
        <f>Q145*H145</f>
        <v>0.005</v>
      </c>
      <c r="S145" s="229">
        <v>0</v>
      </c>
      <c r="T145" s="230">
        <f>S145*H145</f>
        <v>0</v>
      </c>
      <c r="AR145" s="231" t="s">
        <v>152</v>
      </c>
      <c r="AT145" s="231" t="s">
        <v>136</v>
      </c>
      <c r="AU145" s="231" t="s">
        <v>88</v>
      </c>
      <c r="AY145" s="13" t="s">
        <v>124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3" t="s">
        <v>86</v>
      </c>
      <c r="BK145" s="232">
        <f>ROUND(I145*H145,2)</f>
        <v>0</v>
      </c>
      <c r="BL145" s="13" t="s">
        <v>152</v>
      </c>
      <c r="BM145" s="231" t="s">
        <v>482</v>
      </c>
    </row>
    <row r="146" spans="2:65" s="1" customFormat="1" ht="16.5" customHeight="1">
      <c r="B146" s="34"/>
      <c r="C146" s="233" t="s">
        <v>213</v>
      </c>
      <c r="D146" s="233" t="s">
        <v>136</v>
      </c>
      <c r="E146" s="234" t="s">
        <v>193</v>
      </c>
      <c r="F146" s="235" t="s">
        <v>194</v>
      </c>
      <c r="G146" s="236" t="s">
        <v>166</v>
      </c>
      <c r="H146" s="237">
        <v>6</v>
      </c>
      <c r="I146" s="238"/>
      <c r="J146" s="239">
        <f>ROUND(I146*H146,2)</f>
        <v>0</v>
      </c>
      <c r="K146" s="235" t="s">
        <v>1</v>
      </c>
      <c r="L146" s="240"/>
      <c r="M146" s="241" t="s">
        <v>1</v>
      </c>
      <c r="N146" s="242" t="s">
        <v>43</v>
      </c>
      <c r="O146" s="82"/>
      <c r="P146" s="229">
        <f>O146*H146</f>
        <v>0</v>
      </c>
      <c r="Q146" s="229">
        <v>3E-05</v>
      </c>
      <c r="R146" s="229">
        <f>Q146*H146</f>
        <v>0.00018</v>
      </c>
      <c r="S146" s="229">
        <v>0</v>
      </c>
      <c r="T146" s="230">
        <f>S146*H146</f>
        <v>0</v>
      </c>
      <c r="AR146" s="231" t="s">
        <v>152</v>
      </c>
      <c r="AT146" s="231" t="s">
        <v>136</v>
      </c>
      <c r="AU146" s="231" t="s">
        <v>88</v>
      </c>
      <c r="AY146" s="13" t="s">
        <v>124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3" t="s">
        <v>86</v>
      </c>
      <c r="BK146" s="232">
        <f>ROUND(I146*H146,2)</f>
        <v>0</v>
      </c>
      <c r="BL146" s="13" t="s">
        <v>152</v>
      </c>
      <c r="BM146" s="231" t="s">
        <v>483</v>
      </c>
    </row>
    <row r="147" spans="2:65" s="1" customFormat="1" ht="24" customHeight="1">
      <c r="B147" s="34"/>
      <c r="C147" s="220" t="s">
        <v>8</v>
      </c>
      <c r="D147" s="220" t="s">
        <v>128</v>
      </c>
      <c r="E147" s="221" t="s">
        <v>197</v>
      </c>
      <c r="F147" s="222" t="s">
        <v>198</v>
      </c>
      <c r="G147" s="223" t="s">
        <v>166</v>
      </c>
      <c r="H147" s="224">
        <v>7</v>
      </c>
      <c r="I147" s="225"/>
      <c r="J147" s="226">
        <f>ROUND(I147*H147,2)</f>
        <v>0</v>
      </c>
      <c r="K147" s="222" t="s">
        <v>147</v>
      </c>
      <c r="L147" s="39"/>
      <c r="M147" s="227" t="s">
        <v>1</v>
      </c>
      <c r="N147" s="228" t="s">
        <v>43</v>
      </c>
      <c r="O147" s="8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1" t="s">
        <v>148</v>
      </c>
      <c r="AT147" s="231" t="s">
        <v>128</v>
      </c>
      <c r="AU147" s="231" t="s">
        <v>88</v>
      </c>
      <c r="AY147" s="13" t="s">
        <v>124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3" t="s">
        <v>86</v>
      </c>
      <c r="BK147" s="232">
        <f>ROUND(I147*H147,2)</f>
        <v>0</v>
      </c>
      <c r="BL147" s="13" t="s">
        <v>148</v>
      </c>
      <c r="BM147" s="231" t="s">
        <v>484</v>
      </c>
    </row>
    <row r="148" spans="2:65" s="1" customFormat="1" ht="16.5" customHeight="1">
      <c r="B148" s="34"/>
      <c r="C148" s="233" t="s">
        <v>133</v>
      </c>
      <c r="D148" s="233" t="s">
        <v>136</v>
      </c>
      <c r="E148" s="234" t="s">
        <v>201</v>
      </c>
      <c r="F148" s="235" t="s">
        <v>485</v>
      </c>
      <c r="G148" s="236" t="s">
        <v>166</v>
      </c>
      <c r="H148" s="237">
        <v>7</v>
      </c>
      <c r="I148" s="238"/>
      <c r="J148" s="239">
        <f>ROUND(I148*H148,2)</f>
        <v>0</v>
      </c>
      <c r="K148" s="235" t="s">
        <v>1</v>
      </c>
      <c r="L148" s="240"/>
      <c r="M148" s="241" t="s">
        <v>1</v>
      </c>
      <c r="N148" s="242" t="s">
        <v>43</v>
      </c>
      <c r="O148" s="8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1" t="s">
        <v>152</v>
      </c>
      <c r="AT148" s="231" t="s">
        <v>136</v>
      </c>
      <c r="AU148" s="231" t="s">
        <v>88</v>
      </c>
      <c r="AY148" s="13" t="s">
        <v>124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3" t="s">
        <v>86</v>
      </c>
      <c r="BK148" s="232">
        <f>ROUND(I148*H148,2)</f>
        <v>0</v>
      </c>
      <c r="BL148" s="13" t="s">
        <v>152</v>
      </c>
      <c r="BM148" s="231" t="s">
        <v>486</v>
      </c>
    </row>
    <row r="149" spans="2:65" s="1" customFormat="1" ht="16.5" customHeight="1">
      <c r="B149" s="34"/>
      <c r="C149" s="233" t="s">
        <v>227</v>
      </c>
      <c r="D149" s="233" t="s">
        <v>136</v>
      </c>
      <c r="E149" s="234" t="s">
        <v>205</v>
      </c>
      <c r="F149" s="235" t="s">
        <v>206</v>
      </c>
      <c r="G149" s="236" t="s">
        <v>166</v>
      </c>
      <c r="H149" s="237">
        <v>7</v>
      </c>
      <c r="I149" s="238"/>
      <c r="J149" s="239">
        <f>ROUND(I149*H149,2)</f>
        <v>0</v>
      </c>
      <c r="K149" s="235" t="s">
        <v>1</v>
      </c>
      <c r="L149" s="240"/>
      <c r="M149" s="241" t="s">
        <v>1</v>
      </c>
      <c r="N149" s="242" t="s">
        <v>43</v>
      </c>
      <c r="O149" s="8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1" t="s">
        <v>207</v>
      </c>
      <c r="AT149" s="231" t="s">
        <v>136</v>
      </c>
      <c r="AU149" s="231" t="s">
        <v>88</v>
      </c>
      <c r="AY149" s="13" t="s">
        <v>124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3" t="s">
        <v>86</v>
      </c>
      <c r="BK149" s="232">
        <f>ROUND(I149*H149,2)</f>
        <v>0</v>
      </c>
      <c r="BL149" s="13" t="s">
        <v>148</v>
      </c>
      <c r="BM149" s="231" t="s">
        <v>487</v>
      </c>
    </row>
    <row r="150" spans="2:65" s="1" customFormat="1" ht="16.5" customHeight="1">
      <c r="B150" s="34"/>
      <c r="C150" s="220" t="s">
        <v>231</v>
      </c>
      <c r="D150" s="220" t="s">
        <v>128</v>
      </c>
      <c r="E150" s="221" t="s">
        <v>210</v>
      </c>
      <c r="F150" s="222" t="s">
        <v>211</v>
      </c>
      <c r="G150" s="223" t="s">
        <v>166</v>
      </c>
      <c r="H150" s="224">
        <v>7</v>
      </c>
      <c r="I150" s="225"/>
      <c r="J150" s="226">
        <f>ROUND(I150*H150,2)</f>
        <v>0</v>
      </c>
      <c r="K150" s="222" t="s">
        <v>156</v>
      </c>
      <c r="L150" s="39"/>
      <c r="M150" s="227" t="s">
        <v>1</v>
      </c>
      <c r="N150" s="228" t="s">
        <v>43</v>
      </c>
      <c r="O150" s="8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1" t="s">
        <v>148</v>
      </c>
      <c r="AT150" s="231" t="s">
        <v>128</v>
      </c>
      <c r="AU150" s="231" t="s">
        <v>88</v>
      </c>
      <c r="AY150" s="13" t="s">
        <v>124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3" t="s">
        <v>86</v>
      </c>
      <c r="BK150" s="232">
        <f>ROUND(I150*H150,2)</f>
        <v>0</v>
      </c>
      <c r="BL150" s="13" t="s">
        <v>148</v>
      </c>
      <c r="BM150" s="231" t="s">
        <v>488</v>
      </c>
    </row>
    <row r="151" spans="2:65" s="1" customFormat="1" ht="24" customHeight="1">
      <c r="B151" s="34"/>
      <c r="C151" s="233" t="s">
        <v>239</v>
      </c>
      <c r="D151" s="233" t="s">
        <v>136</v>
      </c>
      <c r="E151" s="234" t="s">
        <v>218</v>
      </c>
      <c r="F151" s="235" t="s">
        <v>219</v>
      </c>
      <c r="G151" s="236" t="s">
        <v>166</v>
      </c>
      <c r="H151" s="237">
        <v>7</v>
      </c>
      <c r="I151" s="238"/>
      <c r="J151" s="239">
        <f>ROUND(I151*H151,2)</f>
        <v>0</v>
      </c>
      <c r="K151" s="235" t="s">
        <v>1</v>
      </c>
      <c r="L151" s="240"/>
      <c r="M151" s="241" t="s">
        <v>1</v>
      </c>
      <c r="N151" s="242" t="s">
        <v>43</v>
      </c>
      <c r="O151" s="82"/>
      <c r="P151" s="229">
        <f>O151*H151</f>
        <v>0</v>
      </c>
      <c r="Q151" s="229">
        <v>0.062</v>
      </c>
      <c r="R151" s="229">
        <f>Q151*H151</f>
        <v>0.434</v>
      </c>
      <c r="S151" s="229">
        <v>0</v>
      </c>
      <c r="T151" s="230">
        <f>S151*H151</f>
        <v>0</v>
      </c>
      <c r="AR151" s="231" t="s">
        <v>152</v>
      </c>
      <c r="AT151" s="231" t="s">
        <v>136</v>
      </c>
      <c r="AU151" s="231" t="s">
        <v>88</v>
      </c>
      <c r="AY151" s="13" t="s">
        <v>124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3" t="s">
        <v>86</v>
      </c>
      <c r="BK151" s="232">
        <f>ROUND(I151*H151,2)</f>
        <v>0</v>
      </c>
      <c r="BL151" s="13" t="s">
        <v>152</v>
      </c>
      <c r="BM151" s="231" t="s">
        <v>489</v>
      </c>
    </row>
    <row r="152" spans="2:65" s="1" customFormat="1" ht="16.5" customHeight="1">
      <c r="B152" s="34"/>
      <c r="C152" s="220" t="s">
        <v>7</v>
      </c>
      <c r="D152" s="220" t="s">
        <v>128</v>
      </c>
      <c r="E152" s="221" t="s">
        <v>221</v>
      </c>
      <c r="F152" s="222" t="s">
        <v>222</v>
      </c>
      <c r="G152" s="223" t="s">
        <v>166</v>
      </c>
      <c r="H152" s="224">
        <v>7</v>
      </c>
      <c r="I152" s="225"/>
      <c r="J152" s="226">
        <f>ROUND(I152*H152,2)</f>
        <v>0</v>
      </c>
      <c r="K152" s="222" t="s">
        <v>156</v>
      </c>
      <c r="L152" s="39"/>
      <c r="M152" s="227" t="s">
        <v>1</v>
      </c>
      <c r="N152" s="228" t="s">
        <v>43</v>
      </c>
      <c r="O152" s="8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1" t="s">
        <v>148</v>
      </c>
      <c r="AT152" s="231" t="s">
        <v>128</v>
      </c>
      <c r="AU152" s="231" t="s">
        <v>88</v>
      </c>
      <c r="AY152" s="13" t="s">
        <v>124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3" t="s">
        <v>86</v>
      </c>
      <c r="BK152" s="232">
        <f>ROUND(I152*H152,2)</f>
        <v>0</v>
      </c>
      <c r="BL152" s="13" t="s">
        <v>148</v>
      </c>
      <c r="BM152" s="231" t="s">
        <v>490</v>
      </c>
    </row>
    <row r="153" spans="2:65" s="1" customFormat="1" ht="16.5" customHeight="1">
      <c r="B153" s="34"/>
      <c r="C153" s="233" t="s">
        <v>246</v>
      </c>
      <c r="D153" s="233" t="s">
        <v>136</v>
      </c>
      <c r="E153" s="234" t="s">
        <v>224</v>
      </c>
      <c r="F153" s="235" t="s">
        <v>225</v>
      </c>
      <c r="G153" s="236" t="s">
        <v>166</v>
      </c>
      <c r="H153" s="237">
        <v>7</v>
      </c>
      <c r="I153" s="238"/>
      <c r="J153" s="239">
        <f>ROUND(I153*H153,2)</f>
        <v>0</v>
      </c>
      <c r="K153" s="235" t="s">
        <v>1</v>
      </c>
      <c r="L153" s="240"/>
      <c r="M153" s="241" t="s">
        <v>1</v>
      </c>
      <c r="N153" s="242" t="s">
        <v>43</v>
      </c>
      <c r="O153" s="8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1" t="s">
        <v>152</v>
      </c>
      <c r="AT153" s="231" t="s">
        <v>136</v>
      </c>
      <c r="AU153" s="231" t="s">
        <v>88</v>
      </c>
      <c r="AY153" s="13" t="s">
        <v>124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3" t="s">
        <v>86</v>
      </c>
      <c r="BK153" s="232">
        <f>ROUND(I153*H153,2)</f>
        <v>0</v>
      </c>
      <c r="BL153" s="13" t="s">
        <v>152</v>
      </c>
      <c r="BM153" s="231" t="s">
        <v>491</v>
      </c>
    </row>
    <row r="154" spans="2:65" s="1" customFormat="1" ht="24" customHeight="1">
      <c r="B154" s="34"/>
      <c r="C154" s="220" t="s">
        <v>250</v>
      </c>
      <c r="D154" s="220" t="s">
        <v>128</v>
      </c>
      <c r="E154" s="221" t="s">
        <v>228</v>
      </c>
      <c r="F154" s="222" t="s">
        <v>229</v>
      </c>
      <c r="G154" s="223" t="s">
        <v>131</v>
      </c>
      <c r="H154" s="224">
        <v>295</v>
      </c>
      <c r="I154" s="225"/>
      <c r="J154" s="226">
        <f>ROUND(I154*H154,2)</f>
        <v>0</v>
      </c>
      <c r="K154" s="222" t="s">
        <v>147</v>
      </c>
      <c r="L154" s="39"/>
      <c r="M154" s="227" t="s">
        <v>1</v>
      </c>
      <c r="N154" s="228" t="s">
        <v>43</v>
      </c>
      <c r="O154" s="8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1" t="s">
        <v>148</v>
      </c>
      <c r="AT154" s="231" t="s">
        <v>128</v>
      </c>
      <c r="AU154" s="231" t="s">
        <v>88</v>
      </c>
      <c r="AY154" s="13" t="s">
        <v>124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3" t="s">
        <v>86</v>
      </c>
      <c r="BK154" s="232">
        <f>ROUND(I154*H154,2)</f>
        <v>0</v>
      </c>
      <c r="BL154" s="13" t="s">
        <v>148</v>
      </c>
      <c r="BM154" s="231" t="s">
        <v>492</v>
      </c>
    </row>
    <row r="155" spans="2:65" s="1" customFormat="1" ht="16.5" customHeight="1">
      <c r="B155" s="34"/>
      <c r="C155" s="233" t="s">
        <v>254</v>
      </c>
      <c r="D155" s="233" t="s">
        <v>136</v>
      </c>
      <c r="E155" s="234" t="s">
        <v>232</v>
      </c>
      <c r="F155" s="235" t="s">
        <v>233</v>
      </c>
      <c r="G155" s="236" t="s">
        <v>131</v>
      </c>
      <c r="H155" s="237">
        <v>295</v>
      </c>
      <c r="I155" s="238"/>
      <c r="J155" s="239">
        <f>ROUND(I155*H155,2)</f>
        <v>0</v>
      </c>
      <c r="K155" s="235" t="s">
        <v>147</v>
      </c>
      <c r="L155" s="240"/>
      <c r="M155" s="241" t="s">
        <v>1</v>
      </c>
      <c r="N155" s="242" t="s">
        <v>43</v>
      </c>
      <c r="O155" s="82"/>
      <c r="P155" s="229">
        <f>O155*H155</f>
        <v>0</v>
      </c>
      <c r="Q155" s="229">
        <v>0.001</v>
      </c>
      <c r="R155" s="229">
        <f>Q155*H155</f>
        <v>0.295</v>
      </c>
      <c r="S155" s="229">
        <v>0</v>
      </c>
      <c r="T155" s="230">
        <f>S155*H155</f>
        <v>0</v>
      </c>
      <c r="AR155" s="231" t="s">
        <v>152</v>
      </c>
      <c r="AT155" s="231" t="s">
        <v>136</v>
      </c>
      <c r="AU155" s="231" t="s">
        <v>88</v>
      </c>
      <c r="AY155" s="13" t="s">
        <v>124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3" t="s">
        <v>86</v>
      </c>
      <c r="BK155" s="232">
        <f>ROUND(I155*H155,2)</f>
        <v>0</v>
      </c>
      <c r="BL155" s="13" t="s">
        <v>152</v>
      </c>
      <c r="BM155" s="231" t="s">
        <v>493</v>
      </c>
    </row>
    <row r="156" spans="2:65" s="1" customFormat="1" ht="24" customHeight="1">
      <c r="B156" s="34"/>
      <c r="C156" s="220" t="s">
        <v>258</v>
      </c>
      <c r="D156" s="220" t="s">
        <v>128</v>
      </c>
      <c r="E156" s="221" t="s">
        <v>236</v>
      </c>
      <c r="F156" s="222" t="s">
        <v>237</v>
      </c>
      <c r="G156" s="223" t="s">
        <v>166</v>
      </c>
      <c r="H156" s="224">
        <v>7</v>
      </c>
      <c r="I156" s="225"/>
      <c r="J156" s="226">
        <f>ROUND(I156*H156,2)</f>
        <v>0</v>
      </c>
      <c r="K156" s="222" t="s">
        <v>147</v>
      </c>
      <c r="L156" s="39"/>
      <c r="M156" s="227" t="s">
        <v>1</v>
      </c>
      <c r="N156" s="228" t="s">
        <v>43</v>
      </c>
      <c r="O156" s="8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1" t="s">
        <v>148</v>
      </c>
      <c r="AT156" s="231" t="s">
        <v>128</v>
      </c>
      <c r="AU156" s="231" t="s">
        <v>88</v>
      </c>
      <c r="AY156" s="13" t="s">
        <v>124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3" t="s">
        <v>86</v>
      </c>
      <c r="BK156" s="232">
        <f>ROUND(I156*H156,2)</f>
        <v>0</v>
      </c>
      <c r="BL156" s="13" t="s">
        <v>148</v>
      </c>
      <c r="BM156" s="231" t="s">
        <v>494</v>
      </c>
    </row>
    <row r="157" spans="2:65" s="1" customFormat="1" ht="16.5" customHeight="1">
      <c r="B157" s="34"/>
      <c r="C157" s="233" t="s">
        <v>495</v>
      </c>
      <c r="D157" s="233" t="s">
        <v>136</v>
      </c>
      <c r="E157" s="234" t="s">
        <v>240</v>
      </c>
      <c r="F157" s="235" t="s">
        <v>241</v>
      </c>
      <c r="G157" s="236" t="s">
        <v>166</v>
      </c>
      <c r="H157" s="237">
        <v>7</v>
      </c>
      <c r="I157" s="238"/>
      <c r="J157" s="239">
        <f>ROUND(I157*H157,2)</f>
        <v>0</v>
      </c>
      <c r="K157" s="235" t="s">
        <v>147</v>
      </c>
      <c r="L157" s="240"/>
      <c r="M157" s="241" t="s">
        <v>1</v>
      </c>
      <c r="N157" s="242" t="s">
        <v>43</v>
      </c>
      <c r="O157" s="82"/>
      <c r="P157" s="229">
        <f>O157*H157</f>
        <v>0</v>
      </c>
      <c r="Q157" s="229">
        <v>0.00016</v>
      </c>
      <c r="R157" s="229">
        <f>Q157*H157</f>
        <v>0.0011200000000000001</v>
      </c>
      <c r="S157" s="229">
        <v>0</v>
      </c>
      <c r="T157" s="230">
        <f>S157*H157</f>
        <v>0</v>
      </c>
      <c r="AR157" s="231" t="s">
        <v>152</v>
      </c>
      <c r="AT157" s="231" t="s">
        <v>136</v>
      </c>
      <c r="AU157" s="231" t="s">
        <v>88</v>
      </c>
      <c r="AY157" s="13" t="s">
        <v>124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3" t="s">
        <v>86</v>
      </c>
      <c r="BK157" s="232">
        <f>ROUND(I157*H157,2)</f>
        <v>0</v>
      </c>
      <c r="BL157" s="13" t="s">
        <v>152</v>
      </c>
      <c r="BM157" s="231" t="s">
        <v>496</v>
      </c>
    </row>
    <row r="158" spans="2:65" s="1" customFormat="1" ht="24" customHeight="1">
      <c r="B158" s="34"/>
      <c r="C158" s="220" t="s">
        <v>497</v>
      </c>
      <c r="D158" s="220" t="s">
        <v>128</v>
      </c>
      <c r="E158" s="221" t="s">
        <v>243</v>
      </c>
      <c r="F158" s="222" t="s">
        <v>244</v>
      </c>
      <c r="G158" s="223" t="s">
        <v>166</v>
      </c>
      <c r="H158" s="224">
        <v>30</v>
      </c>
      <c r="I158" s="225"/>
      <c r="J158" s="226">
        <f>ROUND(I158*H158,2)</f>
        <v>0</v>
      </c>
      <c r="K158" s="222" t="s">
        <v>147</v>
      </c>
      <c r="L158" s="39"/>
      <c r="M158" s="227" t="s">
        <v>1</v>
      </c>
      <c r="N158" s="228" t="s">
        <v>43</v>
      </c>
      <c r="O158" s="82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1" t="s">
        <v>148</v>
      </c>
      <c r="AT158" s="231" t="s">
        <v>128</v>
      </c>
      <c r="AU158" s="231" t="s">
        <v>88</v>
      </c>
      <c r="AY158" s="13" t="s">
        <v>124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3" t="s">
        <v>86</v>
      </c>
      <c r="BK158" s="232">
        <f>ROUND(I158*H158,2)</f>
        <v>0</v>
      </c>
      <c r="BL158" s="13" t="s">
        <v>148</v>
      </c>
      <c r="BM158" s="231" t="s">
        <v>498</v>
      </c>
    </row>
    <row r="159" spans="2:65" s="1" customFormat="1" ht="16.5" customHeight="1">
      <c r="B159" s="34"/>
      <c r="C159" s="233" t="s">
        <v>270</v>
      </c>
      <c r="D159" s="233" t="s">
        <v>136</v>
      </c>
      <c r="E159" s="234" t="s">
        <v>247</v>
      </c>
      <c r="F159" s="235" t="s">
        <v>248</v>
      </c>
      <c r="G159" s="236" t="s">
        <v>166</v>
      </c>
      <c r="H159" s="237">
        <v>30</v>
      </c>
      <c r="I159" s="238"/>
      <c r="J159" s="239">
        <f>ROUND(I159*H159,2)</f>
        <v>0</v>
      </c>
      <c r="K159" s="235" t="s">
        <v>147</v>
      </c>
      <c r="L159" s="240"/>
      <c r="M159" s="241" t="s">
        <v>1</v>
      </c>
      <c r="N159" s="242" t="s">
        <v>43</v>
      </c>
      <c r="O159" s="82"/>
      <c r="P159" s="229">
        <f>O159*H159</f>
        <v>0</v>
      </c>
      <c r="Q159" s="229">
        <v>0.00016</v>
      </c>
      <c r="R159" s="229">
        <f>Q159*H159</f>
        <v>0.0048000000000000004</v>
      </c>
      <c r="S159" s="229">
        <v>0</v>
      </c>
      <c r="T159" s="230">
        <f>S159*H159</f>
        <v>0</v>
      </c>
      <c r="AR159" s="231" t="s">
        <v>207</v>
      </c>
      <c r="AT159" s="231" t="s">
        <v>136</v>
      </c>
      <c r="AU159" s="231" t="s">
        <v>88</v>
      </c>
      <c r="AY159" s="13" t="s">
        <v>124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3" t="s">
        <v>86</v>
      </c>
      <c r="BK159" s="232">
        <f>ROUND(I159*H159,2)</f>
        <v>0</v>
      </c>
      <c r="BL159" s="13" t="s">
        <v>148</v>
      </c>
      <c r="BM159" s="231" t="s">
        <v>499</v>
      </c>
    </row>
    <row r="160" spans="2:65" s="1" customFormat="1" ht="36" customHeight="1">
      <c r="B160" s="34"/>
      <c r="C160" s="220" t="s">
        <v>500</v>
      </c>
      <c r="D160" s="220" t="s">
        <v>128</v>
      </c>
      <c r="E160" s="221" t="s">
        <v>501</v>
      </c>
      <c r="F160" s="222" t="s">
        <v>502</v>
      </c>
      <c r="G160" s="223" t="s">
        <v>131</v>
      </c>
      <c r="H160" s="224">
        <v>0.07</v>
      </c>
      <c r="I160" s="225"/>
      <c r="J160" s="226">
        <f>ROUND(I160*H160,2)</f>
        <v>0</v>
      </c>
      <c r="K160" s="222" t="s">
        <v>132</v>
      </c>
      <c r="L160" s="39"/>
      <c r="M160" s="227" t="s">
        <v>1</v>
      </c>
      <c r="N160" s="228" t="s">
        <v>43</v>
      </c>
      <c r="O160" s="82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1" t="s">
        <v>148</v>
      </c>
      <c r="AT160" s="231" t="s">
        <v>128</v>
      </c>
      <c r="AU160" s="231" t="s">
        <v>88</v>
      </c>
      <c r="AY160" s="13" t="s">
        <v>124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3" t="s">
        <v>86</v>
      </c>
      <c r="BK160" s="232">
        <f>ROUND(I160*H160,2)</f>
        <v>0</v>
      </c>
      <c r="BL160" s="13" t="s">
        <v>148</v>
      </c>
      <c r="BM160" s="231" t="s">
        <v>503</v>
      </c>
    </row>
    <row r="161" spans="2:65" s="1" customFormat="1" ht="16.5" customHeight="1">
      <c r="B161" s="34"/>
      <c r="C161" s="233" t="s">
        <v>504</v>
      </c>
      <c r="D161" s="233" t="s">
        <v>136</v>
      </c>
      <c r="E161" s="234" t="s">
        <v>505</v>
      </c>
      <c r="F161" s="235" t="s">
        <v>506</v>
      </c>
      <c r="G161" s="236" t="s">
        <v>280</v>
      </c>
      <c r="H161" s="237">
        <v>0.07</v>
      </c>
      <c r="I161" s="238"/>
      <c r="J161" s="239">
        <f>ROUND(I161*H161,2)</f>
        <v>0</v>
      </c>
      <c r="K161" s="235" t="s">
        <v>1</v>
      </c>
      <c r="L161" s="240"/>
      <c r="M161" s="241" t="s">
        <v>1</v>
      </c>
      <c r="N161" s="242" t="s">
        <v>43</v>
      </c>
      <c r="O161" s="82"/>
      <c r="P161" s="229">
        <f>O161*H161</f>
        <v>0</v>
      </c>
      <c r="Q161" s="229">
        <v>0.40942</v>
      </c>
      <c r="R161" s="229">
        <f>Q161*H161</f>
        <v>0.0286594</v>
      </c>
      <c r="S161" s="229">
        <v>0</v>
      </c>
      <c r="T161" s="230">
        <f>S161*H161</f>
        <v>0</v>
      </c>
      <c r="AR161" s="231" t="s">
        <v>207</v>
      </c>
      <c r="AT161" s="231" t="s">
        <v>136</v>
      </c>
      <c r="AU161" s="231" t="s">
        <v>88</v>
      </c>
      <c r="AY161" s="13" t="s">
        <v>124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3" t="s">
        <v>86</v>
      </c>
      <c r="BK161" s="232">
        <f>ROUND(I161*H161,2)</f>
        <v>0</v>
      </c>
      <c r="BL161" s="13" t="s">
        <v>148</v>
      </c>
      <c r="BM161" s="231" t="s">
        <v>507</v>
      </c>
    </row>
    <row r="162" spans="2:65" s="1" customFormat="1" ht="24" customHeight="1">
      <c r="B162" s="34"/>
      <c r="C162" s="220" t="s">
        <v>508</v>
      </c>
      <c r="D162" s="220" t="s">
        <v>128</v>
      </c>
      <c r="E162" s="221" t="s">
        <v>509</v>
      </c>
      <c r="F162" s="222" t="s">
        <v>510</v>
      </c>
      <c r="G162" s="223" t="s">
        <v>166</v>
      </c>
      <c r="H162" s="224">
        <v>3</v>
      </c>
      <c r="I162" s="225"/>
      <c r="J162" s="226">
        <f>ROUND(I162*H162,2)</f>
        <v>0</v>
      </c>
      <c r="K162" s="222" t="s">
        <v>147</v>
      </c>
      <c r="L162" s="39"/>
      <c r="M162" s="227" t="s">
        <v>1</v>
      </c>
      <c r="N162" s="228" t="s">
        <v>43</v>
      </c>
      <c r="O162" s="8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1" t="s">
        <v>148</v>
      </c>
      <c r="AT162" s="231" t="s">
        <v>128</v>
      </c>
      <c r="AU162" s="231" t="s">
        <v>88</v>
      </c>
      <c r="AY162" s="13" t="s">
        <v>124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3" t="s">
        <v>86</v>
      </c>
      <c r="BK162" s="232">
        <f>ROUND(I162*H162,2)</f>
        <v>0</v>
      </c>
      <c r="BL162" s="13" t="s">
        <v>148</v>
      </c>
      <c r="BM162" s="231" t="s">
        <v>511</v>
      </c>
    </row>
    <row r="163" spans="2:65" s="1" customFormat="1" ht="16.5" customHeight="1">
      <c r="B163" s="34"/>
      <c r="C163" s="233" t="s">
        <v>512</v>
      </c>
      <c r="D163" s="233" t="s">
        <v>136</v>
      </c>
      <c r="E163" s="234" t="s">
        <v>513</v>
      </c>
      <c r="F163" s="235" t="s">
        <v>514</v>
      </c>
      <c r="G163" s="236" t="s">
        <v>166</v>
      </c>
      <c r="H163" s="237">
        <v>6</v>
      </c>
      <c r="I163" s="238"/>
      <c r="J163" s="239">
        <f>ROUND(I163*H163,2)</f>
        <v>0</v>
      </c>
      <c r="K163" s="235" t="s">
        <v>1</v>
      </c>
      <c r="L163" s="240"/>
      <c r="M163" s="241" t="s">
        <v>1</v>
      </c>
      <c r="N163" s="242" t="s">
        <v>43</v>
      </c>
      <c r="O163" s="8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1" t="s">
        <v>152</v>
      </c>
      <c r="AT163" s="231" t="s">
        <v>136</v>
      </c>
      <c r="AU163" s="231" t="s">
        <v>88</v>
      </c>
      <c r="AY163" s="13" t="s">
        <v>124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3" t="s">
        <v>86</v>
      </c>
      <c r="BK163" s="232">
        <f>ROUND(I163*H163,2)</f>
        <v>0</v>
      </c>
      <c r="BL163" s="13" t="s">
        <v>152</v>
      </c>
      <c r="BM163" s="231" t="s">
        <v>515</v>
      </c>
    </row>
    <row r="164" spans="2:65" s="1" customFormat="1" ht="16.5" customHeight="1">
      <c r="B164" s="34"/>
      <c r="C164" s="220" t="s">
        <v>277</v>
      </c>
      <c r="D164" s="220" t="s">
        <v>128</v>
      </c>
      <c r="E164" s="221" t="s">
        <v>251</v>
      </c>
      <c r="F164" s="222" t="s">
        <v>252</v>
      </c>
      <c r="G164" s="223" t="s">
        <v>166</v>
      </c>
      <c r="H164" s="224">
        <v>15</v>
      </c>
      <c r="I164" s="225"/>
      <c r="J164" s="226">
        <f>ROUND(I164*H164,2)</f>
        <v>0</v>
      </c>
      <c r="K164" s="222" t="s">
        <v>156</v>
      </c>
      <c r="L164" s="39"/>
      <c r="M164" s="227" t="s">
        <v>1</v>
      </c>
      <c r="N164" s="228" t="s">
        <v>43</v>
      </c>
      <c r="O164" s="8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231" t="s">
        <v>148</v>
      </c>
      <c r="AT164" s="231" t="s">
        <v>128</v>
      </c>
      <c r="AU164" s="231" t="s">
        <v>88</v>
      </c>
      <c r="AY164" s="13" t="s">
        <v>124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3" t="s">
        <v>86</v>
      </c>
      <c r="BK164" s="232">
        <f>ROUND(I164*H164,2)</f>
        <v>0</v>
      </c>
      <c r="BL164" s="13" t="s">
        <v>148</v>
      </c>
      <c r="BM164" s="231" t="s">
        <v>516</v>
      </c>
    </row>
    <row r="165" spans="2:65" s="1" customFormat="1" ht="24" customHeight="1">
      <c r="B165" s="34"/>
      <c r="C165" s="220" t="s">
        <v>282</v>
      </c>
      <c r="D165" s="220" t="s">
        <v>128</v>
      </c>
      <c r="E165" s="221" t="s">
        <v>255</v>
      </c>
      <c r="F165" s="222" t="s">
        <v>256</v>
      </c>
      <c r="G165" s="223" t="s">
        <v>131</v>
      </c>
      <c r="H165" s="224">
        <v>42</v>
      </c>
      <c r="I165" s="225"/>
      <c r="J165" s="226">
        <f>ROUND(I165*H165,2)</f>
        <v>0</v>
      </c>
      <c r="K165" s="222" t="s">
        <v>147</v>
      </c>
      <c r="L165" s="39"/>
      <c r="M165" s="227" t="s">
        <v>1</v>
      </c>
      <c r="N165" s="228" t="s">
        <v>43</v>
      </c>
      <c r="O165" s="8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1" t="s">
        <v>148</v>
      </c>
      <c r="AT165" s="231" t="s">
        <v>128</v>
      </c>
      <c r="AU165" s="231" t="s">
        <v>88</v>
      </c>
      <c r="AY165" s="13" t="s">
        <v>124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3" t="s">
        <v>86</v>
      </c>
      <c r="BK165" s="232">
        <f>ROUND(I165*H165,2)</f>
        <v>0</v>
      </c>
      <c r="BL165" s="13" t="s">
        <v>148</v>
      </c>
      <c r="BM165" s="231" t="s">
        <v>517</v>
      </c>
    </row>
    <row r="166" spans="2:65" s="1" customFormat="1" ht="16.5" customHeight="1">
      <c r="B166" s="34"/>
      <c r="C166" s="233" t="s">
        <v>518</v>
      </c>
      <c r="D166" s="233" t="s">
        <v>136</v>
      </c>
      <c r="E166" s="234" t="s">
        <v>259</v>
      </c>
      <c r="F166" s="235" t="s">
        <v>260</v>
      </c>
      <c r="G166" s="236" t="s">
        <v>131</v>
      </c>
      <c r="H166" s="237">
        <v>42</v>
      </c>
      <c r="I166" s="238"/>
      <c r="J166" s="239">
        <f>ROUND(I166*H166,2)</f>
        <v>0</v>
      </c>
      <c r="K166" s="235" t="s">
        <v>147</v>
      </c>
      <c r="L166" s="240"/>
      <c r="M166" s="241" t="s">
        <v>1</v>
      </c>
      <c r="N166" s="242" t="s">
        <v>43</v>
      </c>
      <c r="O166" s="82"/>
      <c r="P166" s="229">
        <f>O166*H166</f>
        <v>0</v>
      </c>
      <c r="Q166" s="229">
        <v>0.000117</v>
      </c>
      <c r="R166" s="229">
        <f>Q166*H166</f>
        <v>0.004914</v>
      </c>
      <c r="S166" s="229">
        <v>0</v>
      </c>
      <c r="T166" s="230">
        <f>S166*H166</f>
        <v>0</v>
      </c>
      <c r="AR166" s="231" t="s">
        <v>152</v>
      </c>
      <c r="AT166" s="231" t="s">
        <v>136</v>
      </c>
      <c r="AU166" s="231" t="s">
        <v>88</v>
      </c>
      <c r="AY166" s="13" t="s">
        <v>124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3" t="s">
        <v>86</v>
      </c>
      <c r="BK166" s="232">
        <f>ROUND(I166*H166,2)</f>
        <v>0</v>
      </c>
      <c r="BL166" s="13" t="s">
        <v>152</v>
      </c>
      <c r="BM166" s="231" t="s">
        <v>519</v>
      </c>
    </row>
    <row r="167" spans="2:65" s="1" customFormat="1" ht="24" customHeight="1">
      <c r="B167" s="34"/>
      <c r="C167" s="220" t="s">
        <v>139</v>
      </c>
      <c r="D167" s="220" t="s">
        <v>128</v>
      </c>
      <c r="E167" s="221" t="s">
        <v>263</v>
      </c>
      <c r="F167" s="222" t="s">
        <v>264</v>
      </c>
      <c r="G167" s="223" t="s">
        <v>131</v>
      </c>
      <c r="H167" s="224">
        <v>285</v>
      </c>
      <c r="I167" s="225"/>
      <c r="J167" s="226">
        <f>ROUND(I167*H167,2)</f>
        <v>0</v>
      </c>
      <c r="K167" s="222" t="s">
        <v>132</v>
      </c>
      <c r="L167" s="39"/>
      <c r="M167" s="227" t="s">
        <v>1</v>
      </c>
      <c r="N167" s="228" t="s">
        <v>43</v>
      </c>
      <c r="O167" s="82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148</v>
      </c>
      <c r="AT167" s="231" t="s">
        <v>128</v>
      </c>
      <c r="AU167" s="231" t="s">
        <v>88</v>
      </c>
      <c r="AY167" s="13" t="s">
        <v>124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3" t="s">
        <v>86</v>
      </c>
      <c r="BK167" s="232">
        <f>ROUND(I167*H167,2)</f>
        <v>0</v>
      </c>
      <c r="BL167" s="13" t="s">
        <v>148</v>
      </c>
      <c r="BM167" s="231" t="s">
        <v>520</v>
      </c>
    </row>
    <row r="168" spans="2:65" s="1" customFormat="1" ht="16.5" customHeight="1">
      <c r="B168" s="34"/>
      <c r="C168" s="233" t="s">
        <v>311</v>
      </c>
      <c r="D168" s="233" t="s">
        <v>136</v>
      </c>
      <c r="E168" s="234" t="s">
        <v>267</v>
      </c>
      <c r="F168" s="235" t="s">
        <v>268</v>
      </c>
      <c r="G168" s="236" t="s">
        <v>131</v>
      </c>
      <c r="H168" s="237">
        <v>285</v>
      </c>
      <c r="I168" s="238"/>
      <c r="J168" s="239">
        <f>ROUND(I168*H168,2)</f>
        <v>0</v>
      </c>
      <c r="K168" s="235" t="s">
        <v>132</v>
      </c>
      <c r="L168" s="240"/>
      <c r="M168" s="241" t="s">
        <v>1</v>
      </c>
      <c r="N168" s="242" t="s">
        <v>43</v>
      </c>
      <c r="O168" s="82"/>
      <c r="P168" s="229">
        <f>O168*H168</f>
        <v>0</v>
      </c>
      <c r="Q168" s="229">
        <v>0.00063</v>
      </c>
      <c r="R168" s="229">
        <f>Q168*H168</f>
        <v>0.17955000000000002</v>
      </c>
      <c r="S168" s="229">
        <v>0</v>
      </c>
      <c r="T168" s="230">
        <f>S168*H168</f>
        <v>0</v>
      </c>
      <c r="AR168" s="231" t="s">
        <v>152</v>
      </c>
      <c r="AT168" s="231" t="s">
        <v>136</v>
      </c>
      <c r="AU168" s="231" t="s">
        <v>88</v>
      </c>
      <c r="AY168" s="13" t="s">
        <v>124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3" t="s">
        <v>86</v>
      </c>
      <c r="BK168" s="232">
        <f>ROUND(I168*H168,2)</f>
        <v>0</v>
      </c>
      <c r="BL168" s="13" t="s">
        <v>152</v>
      </c>
      <c r="BM168" s="231" t="s">
        <v>521</v>
      </c>
    </row>
    <row r="169" spans="2:65" s="1" customFormat="1" ht="16.5" customHeight="1">
      <c r="B169" s="34"/>
      <c r="C169" s="220" t="s">
        <v>315</v>
      </c>
      <c r="D169" s="220" t="s">
        <v>128</v>
      </c>
      <c r="E169" s="221" t="s">
        <v>271</v>
      </c>
      <c r="F169" s="222" t="s">
        <v>272</v>
      </c>
      <c r="G169" s="223" t="s">
        <v>273</v>
      </c>
      <c r="H169" s="243"/>
      <c r="I169" s="225"/>
      <c r="J169" s="226">
        <f>ROUND(I169*H169,2)</f>
        <v>0</v>
      </c>
      <c r="K169" s="222" t="s">
        <v>1</v>
      </c>
      <c r="L169" s="39"/>
      <c r="M169" s="227" t="s">
        <v>1</v>
      </c>
      <c r="N169" s="228" t="s">
        <v>43</v>
      </c>
      <c r="O169" s="82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1" t="s">
        <v>152</v>
      </c>
      <c r="AT169" s="231" t="s">
        <v>128</v>
      </c>
      <c r="AU169" s="231" t="s">
        <v>88</v>
      </c>
      <c r="AY169" s="13" t="s">
        <v>124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3" t="s">
        <v>86</v>
      </c>
      <c r="BK169" s="232">
        <f>ROUND(I169*H169,2)</f>
        <v>0</v>
      </c>
      <c r="BL169" s="13" t="s">
        <v>152</v>
      </c>
      <c r="BM169" s="231" t="s">
        <v>522</v>
      </c>
    </row>
    <row r="170" spans="2:63" s="11" customFormat="1" ht="22.8" customHeight="1">
      <c r="B170" s="204"/>
      <c r="C170" s="205"/>
      <c r="D170" s="206" t="s">
        <v>77</v>
      </c>
      <c r="E170" s="218" t="s">
        <v>275</v>
      </c>
      <c r="F170" s="218" t="s">
        <v>276</v>
      </c>
      <c r="G170" s="205"/>
      <c r="H170" s="205"/>
      <c r="I170" s="208"/>
      <c r="J170" s="219">
        <f>BK170</f>
        <v>0</v>
      </c>
      <c r="K170" s="205"/>
      <c r="L170" s="210"/>
      <c r="M170" s="211"/>
      <c r="N170" s="212"/>
      <c r="O170" s="212"/>
      <c r="P170" s="213">
        <f>SUM(P171:P196)</f>
        <v>0</v>
      </c>
      <c r="Q170" s="212"/>
      <c r="R170" s="213">
        <f>SUM(R171:R196)</f>
        <v>64.806776</v>
      </c>
      <c r="S170" s="212"/>
      <c r="T170" s="214">
        <f>SUM(T171:T196)</f>
        <v>0</v>
      </c>
      <c r="AR170" s="215" t="s">
        <v>142</v>
      </c>
      <c r="AT170" s="216" t="s">
        <v>77</v>
      </c>
      <c r="AU170" s="216" t="s">
        <v>86</v>
      </c>
      <c r="AY170" s="215" t="s">
        <v>124</v>
      </c>
      <c r="BK170" s="217">
        <f>SUM(BK171:BK196)</f>
        <v>0</v>
      </c>
    </row>
    <row r="171" spans="2:65" s="1" customFormat="1" ht="24" customHeight="1">
      <c r="B171" s="34"/>
      <c r="C171" s="220" t="s">
        <v>319</v>
      </c>
      <c r="D171" s="220" t="s">
        <v>128</v>
      </c>
      <c r="E171" s="221" t="s">
        <v>278</v>
      </c>
      <c r="F171" s="222" t="s">
        <v>279</v>
      </c>
      <c r="G171" s="223" t="s">
        <v>280</v>
      </c>
      <c r="H171" s="224">
        <v>0.265</v>
      </c>
      <c r="I171" s="225"/>
      <c r="J171" s="226">
        <f>ROUND(I171*H171,2)</f>
        <v>0</v>
      </c>
      <c r="K171" s="222" t="s">
        <v>147</v>
      </c>
      <c r="L171" s="39"/>
      <c r="M171" s="227" t="s">
        <v>1</v>
      </c>
      <c r="N171" s="228" t="s">
        <v>43</v>
      </c>
      <c r="O171" s="82"/>
      <c r="P171" s="229">
        <f>O171*H171</f>
        <v>0</v>
      </c>
      <c r="Q171" s="229">
        <v>0.0044</v>
      </c>
      <c r="R171" s="229">
        <f>Q171*H171</f>
        <v>0.0011660000000000002</v>
      </c>
      <c r="S171" s="229">
        <v>0</v>
      </c>
      <c r="T171" s="230">
        <f>S171*H171</f>
        <v>0</v>
      </c>
      <c r="AR171" s="231" t="s">
        <v>148</v>
      </c>
      <c r="AT171" s="231" t="s">
        <v>128</v>
      </c>
      <c r="AU171" s="231" t="s">
        <v>88</v>
      </c>
      <c r="AY171" s="13" t="s">
        <v>124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3" t="s">
        <v>86</v>
      </c>
      <c r="BK171" s="232">
        <f>ROUND(I171*H171,2)</f>
        <v>0</v>
      </c>
      <c r="BL171" s="13" t="s">
        <v>148</v>
      </c>
      <c r="BM171" s="231" t="s">
        <v>523</v>
      </c>
    </row>
    <row r="172" spans="2:65" s="1" customFormat="1" ht="16.5" customHeight="1">
      <c r="B172" s="34"/>
      <c r="C172" s="220" t="s">
        <v>524</v>
      </c>
      <c r="D172" s="220" t="s">
        <v>128</v>
      </c>
      <c r="E172" s="221" t="s">
        <v>283</v>
      </c>
      <c r="F172" s="222" t="s">
        <v>284</v>
      </c>
      <c r="G172" s="223" t="s">
        <v>285</v>
      </c>
      <c r="H172" s="224">
        <v>133</v>
      </c>
      <c r="I172" s="225"/>
      <c r="J172" s="226">
        <f>ROUND(I172*H172,2)</f>
        <v>0</v>
      </c>
      <c r="K172" s="222" t="s">
        <v>147</v>
      </c>
      <c r="L172" s="39"/>
      <c r="M172" s="227" t="s">
        <v>1</v>
      </c>
      <c r="N172" s="228" t="s">
        <v>43</v>
      </c>
      <c r="O172" s="82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AR172" s="231" t="s">
        <v>148</v>
      </c>
      <c r="AT172" s="231" t="s">
        <v>128</v>
      </c>
      <c r="AU172" s="231" t="s">
        <v>88</v>
      </c>
      <c r="AY172" s="13" t="s">
        <v>124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3" t="s">
        <v>86</v>
      </c>
      <c r="BK172" s="232">
        <f>ROUND(I172*H172,2)</f>
        <v>0</v>
      </c>
      <c r="BL172" s="13" t="s">
        <v>148</v>
      </c>
      <c r="BM172" s="231" t="s">
        <v>525</v>
      </c>
    </row>
    <row r="173" spans="2:65" s="1" customFormat="1" ht="24" customHeight="1">
      <c r="B173" s="34"/>
      <c r="C173" s="220" t="s">
        <v>331</v>
      </c>
      <c r="D173" s="220" t="s">
        <v>128</v>
      </c>
      <c r="E173" s="221" t="s">
        <v>288</v>
      </c>
      <c r="F173" s="222" t="s">
        <v>289</v>
      </c>
      <c r="G173" s="223" t="s">
        <v>285</v>
      </c>
      <c r="H173" s="224">
        <v>12</v>
      </c>
      <c r="I173" s="225"/>
      <c r="J173" s="226">
        <f>ROUND(I173*H173,2)</f>
        <v>0</v>
      </c>
      <c r="K173" s="222" t="s">
        <v>132</v>
      </c>
      <c r="L173" s="39"/>
      <c r="M173" s="227" t="s">
        <v>1</v>
      </c>
      <c r="N173" s="228" t="s">
        <v>43</v>
      </c>
      <c r="O173" s="82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AR173" s="231" t="s">
        <v>148</v>
      </c>
      <c r="AT173" s="231" t="s">
        <v>128</v>
      </c>
      <c r="AU173" s="231" t="s">
        <v>88</v>
      </c>
      <c r="AY173" s="13" t="s">
        <v>124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3" t="s">
        <v>86</v>
      </c>
      <c r="BK173" s="232">
        <f>ROUND(I173*H173,2)</f>
        <v>0</v>
      </c>
      <c r="BL173" s="13" t="s">
        <v>148</v>
      </c>
      <c r="BM173" s="231" t="s">
        <v>526</v>
      </c>
    </row>
    <row r="174" spans="2:65" s="1" customFormat="1" ht="24" customHeight="1">
      <c r="B174" s="34"/>
      <c r="C174" s="220" t="s">
        <v>339</v>
      </c>
      <c r="D174" s="220" t="s">
        <v>128</v>
      </c>
      <c r="E174" s="221" t="s">
        <v>292</v>
      </c>
      <c r="F174" s="222" t="s">
        <v>293</v>
      </c>
      <c r="G174" s="223" t="s">
        <v>285</v>
      </c>
      <c r="H174" s="224">
        <v>12</v>
      </c>
      <c r="I174" s="225"/>
      <c r="J174" s="226">
        <f>ROUND(I174*H174,2)</f>
        <v>0</v>
      </c>
      <c r="K174" s="222" t="s">
        <v>132</v>
      </c>
      <c r="L174" s="39"/>
      <c r="M174" s="227" t="s">
        <v>1</v>
      </c>
      <c r="N174" s="228" t="s">
        <v>43</v>
      </c>
      <c r="O174" s="82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1" t="s">
        <v>148</v>
      </c>
      <c r="AT174" s="231" t="s">
        <v>128</v>
      </c>
      <c r="AU174" s="231" t="s">
        <v>88</v>
      </c>
      <c r="AY174" s="13" t="s">
        <v>124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3" t="s">
        <v>86</v>
      </c>
      <c r="BK174" s="232">
        <f>ROUND(I174*H174,2)</f>
        <v>0</v>
      </c>
      <c r="BL174" s="13" t="s">
        <v>148</v>
      </c>
      <c r="BM174" s="231" t="s">
        <v>527</v>
      </c>
    </row>
    <row r="175" spans="2:65" s="1" customFormat="1" ht="24" customHeight="1">
      <c r="B175" s="34"/>
      <c r="C175" s="220" t="s">
        <v>351</v>
      </c>
      <c r="D175" s="220" t="s">
        <v>128</v>
      </c>
      <c r="E175" s="221" t="s">
        <v>303</v>
      </c>
      <c r="F175" s="222" t="s">
        <v>304</v>
      </c>
      <c r="G175" s="223" t="s">
        <v>166</v>
      </c>
      <c r="H175" s="224">
        <v>7</v>
      </c>
      <c r="I175" s="225"/>
      <c r="J175" s="226">
        <f>ROUND(I175*H175,2)</f>
        <v>0</v>
      </c>
      <c r="K175" s="222" t="s">
        <v>1</v>
      </c>
      <c r="L175" s="39"/>
      <c r="M175" s="227" t="s">
        <v>1</v>
      </c>
      <c r="N175" s="228" t="s">
        <v>43</v>
      </c>
      <c r="O175" s="8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1" t="s">
        <v>148</v>
      </c>
      <c r="AT175" s="231" t="s">
        <v>128</v>
      </c>
      <c r="AU175" s="231" t="s">
        <v>88</v>
      </c>
      <c r="AY175" s="13" t="s">
        <v>124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3" t="s">
        <v>86</v>
      </c>
      <c r="BK175" s="232">
        <f>ROUND(I175*H175,2)</f>
        <v>0</v>
      </c>
      <c r="BL175" s="13" t="s">
        <v>148</v>
      </c>
      <c r="BM175" s="231" t="s">
        <v>528</v>
      </c>
    </row>
    <row r="176" spans="2:65" s="1" customFormat="1" ht="24" customHeight="1">
      <c r="B176" s="34"/>
      <c r="C176" s="220" t="s">
        <v>359</v>
      </c>
      <c r="D176" s="220" t="s">
        <v>128</v>
      </c>
      <c r="E176" s="221" t="s">
        <v>312</v>
      </c>
      <c r="F176" s="222" t="s">
        <v>313</v>
      </c>
      <c r="G176" s="223" t="s">
        <v>309</v>
      </c>
      <c r="H176" s="224">
        <v>5</v>
      </c>
      <c r="I176" s="225"/>
      <c r="J176" s="226">
        <f>ROUND(I176*H176,2)</f>
        <v>0</v>
      </c>
      <c r="K176" s="222" t="s">
        <v>147</v>
      </c>
      <c r="L176" s="39"/>
      <c r="M176" s="227" t="s">
        <v>1</v>
      </c>
      <c r="N176" s="228" t="s">
        <v>43</v>
      </c>
      <c r="O176" s="82"/>
      <c r="P176" s="229">
        <f>O176*H176</f>
        <v>0</v>
      </c>
      <c r="Q176" s="229">
        <v>2.25634</v>
      </c>
      <c r="R176" s="229">
        <f>Q176*H176</f>
        <v>11.281699999999999</v>
      </c>
      <c r="S176" s="229">
        <v>0</v>
      </c>
      <c r="T176" s="230">
        <f>S176*H176</f>
        <v>0</v>
      </c>
      <c r="AR176" s="231" t="s">
        <v>148</v>
      </c>
      <c r="AT176" s="231" t="s">
        <v>128</v>
      </c>
      <c r="AU176" s="231" t="s">
        <v>88</v>
      </c>
      <c r="AY176" s="13" t="s">
        <v>124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3" t="s">
        <v>86</v>
      </c>
      <c r="BK176" s="232">
        <f>ROUND(I176*H176,2)</f>
        <v>0</v>
      </c>
      <c r="BL176" s="13" t="s">
        <v>148</v>
      </c>
      <c r="BM176" s="231" t="s">
        <v>529</v>
      </c>
    </row>
    <row r="177" spans="2:65" s="1" customFormat="1" ht="16.5" customHeight="1">
      <c r="B177" s="34"/>
      <c r="C177" s="233" t="s">
        <v>530</v>
      </c>
      <c r="D177" s="233" t="s">
        <v>136</v>
      </c>
      <c r="E177" s="234" t="s">
        <v>316</v>
      </c>
      <c r="F177" s="235" t="s">
        <v>317</v>
      </c>
      <c r="G177" s="236" t="s">
        <v>309</v>
      </c>
      <c r="H177" s="237">
        <v>5</v>
      </c>
      <c r="I177" s="238"/>
      <c r="J177" s="239">
        <f>ROUND(I177*H177,2)</f>
        <v>0</v>
      </c>
      <c r="K177" s="235" t="s">
        <v>147</v>
      </c>
      <c r="L177" s="240"/>
      <c r="M177" s="241" t="s">
        <v>1</v>
      </c>
      <c r="N177" s="242" t="s">
        <v>43</v>
      </c>
      <c r="O177" s="82"/>
      <c r="P177" s="229">
        <f>O177*H177</f>
        <v>0</v>
      </c>
      <c r="Q177" s="229">
        <v>1</v>
      </c>
      <c r="R177" s="229">
        <f>Q177*H177</f>
        <v>5</v>
      </c>
      <c r="S177" s="229">
        <v>0</v>
      </c>
      <c r="T177" s="230">
        <f>S177*H177</f>
        <v>0</v>
      </c>
      <c r="AR177" s="231" t="s">
        <v>152</v>
      </c>
      <c r="AT177" s="231" t="s">
        <v>136</v>
      </c>
      <c r="AU177" s="231" t="s">
        <v>88</v>
      </c>
      <c r="AY177" s="13" t="s">
        <v>124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3" t="s">
        <v>86</v>
      </c>
      <c r="BK177" s="232">
        <f>ROUND(I177*H177,2)</f>
        <v>0</v>
      </c>
      <c r="BL177" s="13" t="s">
        <v>152</v>
      </c>
      <c r="BM177" s="231" t="s">
        <v>531</v>
      </c>
    </row>
    <row r="178" spans="2:65" s="1" customFormat="1" ht="16.5" customHeight="1">
      <c r="B178" s="34"/>
      <c r="C178" s="233" t="s">
        <v>367</v>
      </c>
      <c r="D178" s="233" t="s">
        <v>136</v>
      </c>
      <c r="E178" s="234" t="s">
        <v>320</v>
      </c>
      <c r="F178" s="235" t="s">
        <v>321</v>
      </c>
      <c r="G178" s="236" t="s">
        <v>166</v>
      </c>
      <c r="H178" s="237">
        <v>7</v>
      </c>
      <c r="I178" s="238"/>
      <c r="J178" s="239">
        <f>ROUND(I178*H178,2)</f>
        <v>0</v>
      </c>
      <c r="K178" s="235" t="s">
        <v>156</v>
      </c>
      <c r="L178" s="240"/>
      <c r="M178" s="241" t="s">
        <v>1</v>
      </c>
      <c r="N178" s="242" t="s">
        <v>43</v>
      </c>
      <c r="O178" s="82"/>
      <c r="P178" s="229">
        <f>O178*H178</f>
        <v>0</v>
      </c>
      <c r="Q178" s="229">
        <v>0.0131</v>
      </c>
      <c r="R178" s="229">
        <f>Q178*H178</f>
        <v>0.0917</v>
      </c>
      <c r="S178" s="229">
        <v>0</v>
      </c>
      <c r="T178" s="230">
        <f>S178*H178</f>
        <v>0</v>
      </c>
      <c r="AR178" s="231" t="s">
        <v>152</v>
      </c>
      <c r="AT178" s="231" t="s">
        <v>136</v>
      </c>
      <c r="AU178" s="231" t="s">
        <v>88</v>
      </c>
      <c r="AY178" s="13" t="s">
        <v>124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3" t="s">
        <v>86</v>
      </c>
      <c r="BK178" s="232">
        <f>ROUND(I178*H178,2)</f>
        <v>0</v>
      </c>
      <c r="BL178" s="13" t="s">
        <v>152</v>
      </c>
      <c r="BM178" s="231" t="s">
        <v>532</v>
      </c>
    </row>
    <row r="179" spans="2:65" s="1" customFormat="1" ht="24" customHeight="1">
      <c r="B179" s="34"/>
      <c r="C179" s="220" t="s">
        <v>371</v>
      </c>
      <c r="D179" s="220" t="s">
        <v>128</v>
      </c>
      <c r="E179" s="221" t="s">
        <v>324</v>
      </c>
      <c r="F179" s="222" t="s">
        <v>325</v>
      </c>
      <c r="G179" s="223" t="s">
        <v>131</v>
      </c>
      <c r="H179" s="224">
        <v>25</v>
      </c>
      <c r="I179" s="225"/>
      <c r="J179" s="226">
        <f>ROUND(I179*H179,2)</f>
        <v>0</v>
      </c>
      <c r="K179" s="222" t="s">
        <v>132</v>
      </c>
      <c r="L179" s="39"/>
      <c r="M179" s="227" t="s">
        <v>1</v>
      </c>
      <c r="N179" s="228" t="s">
        <v>43</v>
      </c>
      <c r="O179" s="82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AR179" s="231" t="s">
        <v>148</v>
      </c>
      <c r="AT179" s="231" t="s">
        <v>128</v>
      </c>
      <c r="AU179" s="231" t="s">
        <v>88</v>
      </c>
      <c r="AY179" s="13" t="s">
        <v>124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3" t="s">
        <v>86</v>
      </c>
      <c r="BK179" s="232">
        <f>ROUND(I179*H179,2)</f>
        <v>0</v>
      </c>
      <c r="BL179" s="13" t="s">
        <v>148</v>
      </c>
      <c r="BM179" s="231" t="s">
        <v>533</v>
      </c>
    </row>
    <row r="180" spans="2:65" s="1" customFormat="1" ht="24" customHeight="1">
      <c r="B180" s="34"/>
      <c r="C180" s="220" t="s">
        <v>375</v>
      </c>
      <c r="D180" s="220" t="s">
        <v>128</v>
      </c>
      <c r="E180" s="221" t="s">
        <v>328</v>
      </c>
      <c r="F180" s="222" t="s">
        <v>329</v>
      </c>
      <c r="G180" s="223" t="s">
        <v>131</v>
      </c>
      <c r="H180" s="224">
        <v>265</v>
      </c>
      <c r="I180" s="225"/>
      <c r="J180" s="226">
        <f>ROUND(I180*H180,2)</f>
        <v>0</v>
      </c>
      <c r="K180" s="222" t="s">
        <v>161</v>
      </c>
      <c r="L180" s="39"/>
      <c r="M180" s="227" t="s">
        <v>1</v>
      </c>
      <c r="N180" s="228" t="s">
        <v>43</v>
      </c>
      <c r="O180" s="82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1" t="s">
        <v>148</v>
      </c>
      <c r="AT180" s="231" t="s">
        <v>128</v>
      </c>
      <c r="AU180" s="231" t="s">
        <v>88</v>
      </c>
      <c r="AY180" s="13" t="s">
        <v>124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3" t="s">
        <v>86</v>
      </c>
      <c r="BK180" s="232">
        <f>ROUND(I180*H180,2)</f>
        <v>0</v>
      </c>
      <c r="BL180" s="13" t="s">
        <v>148</v>
      </c>
      <c r="BM180" s="231" t="s">
        <v>534</v>
      </c>
    </row>
    <row r="181" spans="2:65" s="1" customFormat="1" ht="16.5" customHeight="1">
      <c r="B181" s="34"/>
      <c r="C181" s="220" t="s">
        <v>379</v>
      </c>
      <c r="D181" s="220" t="s">
        <v>128</v>
      </c>
      <c r="E181" s="221" t="s">
        <v>332</v>
      </c>
      <c r="F181" s="222" t="s">
        <v>333</v>
      </c>
      <c r="G181" s="223" t="s">
        <v>309</v>
      </c>
      <c r="H181" s="224">
        <v>7</v>
      </c>
      <c r="I181" s="225"/>
      <c r="J181" s="226">
        <f>ROUND(I181*H181,2)</f>
        <v>0</v>
      </c>
      <c r="K181" s="222" t="s">
        <v>147</v>
      </c>
      <c r="L181" s="39"/>
      <c r="M181" s="227" t="s">
        <v>1</v>
      </c>
      <c r="N181" s="228" t="s">
        <v>43</v>
      </c>
      <c r="O181" s="82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AR181" s="231" t="s">
        <v>148</v>
      </c>
      <c r="AT181" s="231" t="s">
        <v>128</v>
      </c>
      <c r="AU181" s="231" t="s">
        <v>88</v>
      </c>
      <c r="AY181" s="13" t="s">
        <v>124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3" t="s">
        <v>86</v>
      </c>
      <c r="BK181" s="232">
        <f>ROUND(I181*H181,2)</f>
        <v>0</v>
      </c>
      <c r="BL181" s="13" t="s">
        <v>148</v>
      </c>
      <c r="BM181" s="231" t="s">
        <v>535</v>
      </c>
    </row>
    <row r="182" spans="2:65" s="1" customFormat="1" ht="16.5" customHeight="1">
      <c r="B182" s="34"/>
      <c r="C182" s="220" t="s">
        <v>387</v>
      </c>
      <c r="D182" s="220" t="s">
        <v>128</v>
      </c>
      <c r="E182" s="221" t="s">
        <v>340</v>
      </c>
      <c r="F182" s="222" t="s">
        <v>341</v>
      </c>
      <c r="G182" s="223" t="s">
        <v>131</v>
      </c>
      <c r="H182" s="224">
        <v>265</v>
      </c>
      <c r="I182" s="225"/>
      <c r="J182" s="226">
        <f>ROUND(I182*H182,2)</f>
        <v>0</v>
      </c>
      <c r="K182" s="222" t="s">
        <v>1</v>
      </c>
      <c r="L182" s="39"/>
      <c r="M182" s="227" t="s">
        <v>1</v>
      </c>
      <c r="N182" s="228" t="s">
        <v>43</v>
      </c>
      <c r="O182" s="82"/>
      <c r="P182" s="229">
        <f>O182*H182</f>
        <v>0</v>
      </c>
      <c r="Q182" s="229">
        <v>0.156</v>
      </c>
      <c r="R182" s="229">
        <f>Q182*H182</f>
        <v>41.34</v>
      </c>
      <c r="S182" s="229">
        <v>0</v>
      </c>
      <c r="T182" s="230">
        <f>S182*H182</f>
        <v>0</v>
      </c>
      <c r="AR182" s="231" t="s">
        <v>148</v>
      </c>
      <c r="AT182" s="231" t="s">
        <v>128</v>
      </c>
      <c r="AU182" s="231" t="s">
        <v>88</v>
      </c>
      <c r="AY182" s="13" t="s">
        <v>124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3" t="s">
        <v>86</v>
      </c>
      <c r="BK182" s="232">
        <f>ROUND(I182*H182,2)</f>
        <v>0</v>
      </c>
      <c r="BL182" s="13" t="s">
        <v>148</v>
      </c>
      <c r="BM182" s="231" t="s">
        <v>536</v>
      </c>
    </row>
    <row r="183" spans="2:65" s="1" customFormat="1" ht="16.5" customHeight="1">
      <c r="B183" s="34"/>
      <c r="C183" s="233" t="s">
        <v>391</v>
      </c>
      <c r="D183" s="233" t="s">
        <v>136</v>
      </c>
      <c r="E183" s="234" t="s">
        <v>344</v>
      </c>
      <c r="F183" s="235" t="s">
        <v>345</v>
      </c>
      <c r="G183" s="236" t="s">
        <v>131</v>
      </c>
      <c r="H183" s="237">
        <v>265</v>
      </c>
      <c r="I183" s="238"/>
      <c r="J183" s="239">
        <f>ROUND(I183*H183,2)</f>
        <v>0</v>
      </c>
      <c r="K183" s="235" t="s">
        <v>147</v>
      </c>
      <c r="L183" s="240"/>
      <c r="M183" s="241" t="s">
        <v>1</v>
      </c>
      <c r="N183" s="242" t="s">
        <v>43</v>
      </c>
      <c r="O183" s="82"/>
      <c r="P183" s="229">
        <f>O183*H183</f>
        <v>0</v>
      </c>
      <c r="Q183" s="229">
        <v>2E-05</v>
      </c>
      <c r="R183" s="229">
        <f>Q183*H183</f>
        <v>0.0053</v>
      </c>
      <c r="S183" s="229">
        <v>0</v>
      </c>
      <c r="T183" s="230">
        <f>S183*H183</f>
        <v>0</v>
      </c>
      <c r="AR183" s="231" t="s">
        <v>152</v>
      </c>
      <c r="AT183" s="231" t="s">
        <v>136</v>
      </c>
      <c r="AU183" s="231" t="s">
        <v>88</v>
      </c>
      <c r="AY183" s="13" t="s">
        <v>124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3" t="s">
        <v>86</v>
      </c>
      <c r="BK183" s="232">
        <f>ROUND(I183*H183,2)</f>
        <v>0</v>
      </c>
      <c r="BL183" s="13" t="s">
        <v>152</v>
      </c>
      <c r="BM183" s="231" t="s">
        <v>537</v>
      </c>
    </row>
    <row r="184" spans="2:65" s="1" customFormat="1" ht="24" customHeight="1">
      <c r="B184" s="34"/>
      <c r="C184" s="220" t="s">
        <v>395</v>
      </c>
      <c r="D184" s="220" t="s">
        <v>128</v>
      </c>
      <c r="E184" s="221" t="s">
        <v>348</v>
      </c>
      <c r="F184" s="222" t="s">
        <v>349</v>
      </c>
      <c r="G184" s="223" t="s">
        <v>131</v>
      </c>
      <c r="H184" s="224">
        <v>265</v>
      </c>
      <c r="I184" s="225"/>
      <c r="J184" s="226">
        <f>ROUND(I184*H184,2)</f>
        <v>0</v>
      </c>
      <c r="K184" s="222" t="s">
        <v>156</v>
      </c>
      <c r="L184" s="39"/>
      <c r="M184" s="227" t="s">
        <v>1</v>
      </c>
      <c r="N184" s="228" t="s">
        <v>43</v>
      </c>
      <c r="O184" s="82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31" t="s">
        <v>148</v>
      </c>
      <c r="AT184" s="231" t="s">
        <v>128</v>
      </c>
      <c r="AU184" s="231" t="s">
        <v>88</v>
      </c>
      <c r="AY184" s="13" t="s">
        <v>124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3" t="s">
        <v>86</v>
      </c>
      <c r="BK184" s="232">
        <f>ROUND(I184*H184,2)</f>
        <v>0</v>
      </c>
      <c r="BL184" s="13" t="s">
        <v>148</v>
      </c>
      <c r="BM184" s="231" t="s">
        <v>538</v>
      </c>
    </row>
    <row r="185" spans="2:65" s="1" customFormat="1" ht="16.5" customHeight="1">
      <c r="B185" s="34"/>
      <c r="C185" s="220" t="s">
        <v>539</v>
      </c>
      <c r="D185" s="220" t="s">
        <v>128</v>
      </c>
      <c r="E185" s="221" t="s">
        <v>352</v>
      </c>
      <c r="F185" s="222" t="s">
        <v>353</v>
      </c>
      <c r="G185" s="223" t="s">
        <v>166</v>
      </c>
      <c r="H185" s="224">
        <v>2</v>
      </c>
      <c r="I185" s="225"/>
      <c r="J185" s="226">
        <f>ROUND(I185*H185,2)</f>
        <v>0</v>
      </c>
      <c r="K185" s="222" t="s">
        <v>156</v>
      </c>
      <c r="L185" s="39"/>
      <c r="M185" s="227" t="s">
        <v>1</v>
      </c>
      <c r="N185" s="228" t="s">
        <v>43</v>
      </c>
      <c r="O185" s="82"/>
      <c r="P185" s="229">
        <f>O185*H185</f>
        <v>0</v>
      </c>
      <c r="Q185" s="229">
        <v>0.0076</v>
      </c>
      <c r="R185" s="229">
        <f>Q185*H185</f>
        <v>0.0152</v>
      </c>
      <c r="S185" s="229">
        <v>0</v>
      </c>
      <c r="T185" s="230">
        <f>S185*H185</f>
        <v>0</v>
      </c>
      <c r="AR185" s="231" t="s">
        <v>148</v>
      </c>
      <c r="AT185" s="231" t="s">
        <v>128</v>
      </c>
      <c r="AU185" s="231" t="s">
        <v>88</v>
      </c>
      <c r="AY185" s="13" t="s">
        <v>124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3" t="s">
        <v>86</v>
      </c>
      <c r="BK185" s="232">
        <f>ROUND(I185*H185,2)</f>
        <v>0</v>
      </c>
      <c r="BL185" s="13" t="s">
        <v>148</v>
      </c>
      <c r="BM185" s="231" t="s">
        <v>540</v>
      </c>
    </row>
    <row r="186" spans="2:65" s="1" customFormat="1" ht="24" customHeight="1">
      <c r="B186" s="34"/>
      <c r="C186" s="220" t="s">
        <v>401</v>
      </c>
      <c r="D186" s="220" t="s">
        <v>128</v>
      </c>
      <c r="E186" s="221" t="s">
        <v>356</v>
      </c>
      <c r="F186" s="222" t="s">
        <v>357</v>
      </c>
      <c r="G186" s="223" t="s">
        <v>131</v>
      </c>
      <c r="H186" s="224">
        <v>2</v>
      </c>
      <c r="I186" s="225"/>
      <c r="J186" s="226">
        <f>ROUND(I186*H186,2)</f>
        <v>0</v>
      </c>
      <c r="K186" s="222" t="s">
        <v>156</v>
      </c>
      <c r="L186" s="39"/>
      <c r="M186" s="227" t="s">
        <v>1</v>
      </c>
      <c r="N186" s="228" t="s">
        <v>43</v>
      </c>
      <c r="O186" s="82"/>
      <c r="P186" s="229">
        <f>O186*H186</f>
        <v>0</v>
      </c>
      <c r="Q186" s="229">
        <v>0.0019</v>
      </c>
      <c r="R186" s="229">
        <f>Q186*H186</f>
        <v>0.0038</v>
      </c>
      <c r="S186" s="229">
        <v>0</v>
      </c>
      <c r="T186" s="230">
        <f>S186*H186</f>
        <v>0</v>
      </c>
      <c r="AR186" s="231" t="s">
        <v>148</v>
      </c>
      <c r="AT186" s="231" t="s">
        <v>128</v>
      </c>
      <c r="AU186" s="231" t="s">
        <v>88</v>
      </c>
      <c r="AY186" s="13" t="s">
        <v>124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3" t="s">
        <v>86</v>
      </c>
      <c r="BK186" s="232">
        <f>ROUND(I186*H186,2)</f>
        <v>0</v>
      </c>
      <c r="BL186" s="13" t="s">
        <v>148</v>
      </c>
      <c r="BM186" s="231" t="s">
        <v>541</v>
      </c>
    </row>
    <row r="187" spans="2:65" s="1" customFormat="1" ht="24" customHeight="1">
      <c r="B187" s="34"/>
      <c r="C187" s="220" t="s">
        <v>406</v>
      </c>
      <c r="D187" s="220" t="s">
        <v>128</v>
      </c>
      <c r="E187" s="221" t="s">
        <v>360</v>
      </c>
      <c r="F187" s="222" t="s">
        <v>361</v>
      </c>
      <c r="G187" s="223" t="s">
        <v>131</v>
      </c>
      <c r="H187" s="224">
        <v>265</v>
      </c>
      <c r="I187" s="225"/>
      <c r="J187" s="226">
        <f>ROUND(I187*H187,2)</f>
        <v>0</v>
      </c>
      <c r="K187" s="222" t="s">
        <v>161</v>
      </c>
      <c r="L187" s="39"/>
      <c r="M187" s="227" t="s">
        <v>1</v>
      </c>
      <c r="N187" s="228" t="s">
        <v>43</v>
      </c>
      <c r="O187" s="82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AR187" s="231" t="s">
        <v>148</v>
      </c>
      <c r="AT187" s="231" t="s">
        <v>128</v>
      </c>
      <c r="AU187" s="231" t="s">
        <v>88</v>
      </c>
      <c r="AY187" s="13" t="s">
        <v>124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3" t="s">
        <v>86</v>
      </c>
      <c r="BK187" s="232">
        <f>ROUND(I187*H187,2)</f>
        <v>0</v>
      </c>
      <c r="BL187" s="13" t="s">
        <v>148</v>
      </c>
      <c r="BM187" s="231" t="s">
        <v>542</v>
      </c>
    </row>
    <row r="188" spans="2:65" s="1" customFormat="1" ht="24" customHeight="1">
      <c r="B188" s="34"/>
      <c r="C188" s="220" t="s">
        <v>410</v>
      </c>
      <c r="D188" s="220" t="s">
        <v>128</v>
      </c>
      <c r="E188" s="221" t="s">
        <v>364</v>
      </c>
      <c r="F188" s="222" t="s">
        <v>365</v>
      </c>
      <c r="G188" s="223" t="s">
        <v>131</v>
      </c>
      <c r="H188" s="224">
        <v>25</v>
      </c>
      <c r="I188" s="225"/>
      <c r="J188" s="226">
        <f>ROUND(I188*H188,2)</f>
        <v>0</v>
      </c>
      <c r="K188" s="222" t="s">
        <v>132</v>
      </c>
      <c r="L188" s="39"/>
      <c r="M188" s="227" t="s">
        <v>1</v>
      </c>
      <c r="N188" s="228" t="s">
        <v>43</v>
      </c>
      <c r="O188" s="82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1" t="s">
        <v>148</v>
      </c>
      <c r="AT188" s="231" t="s">
        <v>128</v>
      </c>
      <c r="AU188" s="231" t="s">
        <v>88</v>
      </c>
      <c r="AY188" s="13" t="s">
        <v>124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3" t="s">
        <v>86</v>
      </c>
      <c r="BK188" s="232">
        <f>ROUND(I188*H188,2)</f>
        <v>0</v>
      </c>
      <c r="BL188" s="13" t="s">
        <v>148</v>
      </c>
      <c r="BM188" s="231" t="s">
        <v>543</v>
      </c>
    </row>
    <row r="189" spans="2:65" s="1" customFormat="1" ht="24" customHeight="1">
      <c r="B189" s="34"/>
      <c r="C189" s="220" t="s">
        <v>413</v>
      </c>
      <c r="D189" s="220" t="s">
        <v>128</v>
      </c>
      <c r="E189" s="221" t="s">
        <v>368</v>
      </c>
      <c r="F189" s="222" t="s">
        <v>369</v>
      </c>
      <c r="G189" s="223" t="s">
        <v>309</v>
      </c>
      <c r="H189" s="224">
        <v>5</v>
      </c>
      <c r="I189" s="225"/>
      <c r="J189" s="226">
        <f>ROUND(I189*H189,2)</f>
        <v>0</v>
      </c>
      <c r="K189" s="222" t="s">
        <v>156</v>
      </c>
      <c r="L189" s="39"/>
      <c r="M189" s="227" t="s">
        <v>1</v>
      </c>
      <c r="N189" s="228" t="s">
        <v>43</v>
      </c>
      <c r="O189" s="82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AR189" s="231" t="s">
        <v>148</v>
      </c>
      <c r="AT189" s="231" t="s">
        <v>128</v>
      </c>
      <c r="AU189" s="231" t="s">
        <v>88</v>
      </c>
      <c r="AY189" s="13" t="s">
        <v>124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3" t="s">
        <v>86</v>
      </c>
      <c r="BK189" s="232">
        <f>ROUND(I189*H189,2)</f>
        <v>0</v>
      </c>
      <c r="BL189" s="13" t="s">
        <v>148</v>
      </c>
      <c r="BM189" s="231" t="s">
        <v>544</v>
      </c>
    </row>
    <row r="190" spans="2:65" s="1" customFormat="1" ht="16.5" customHeight="1">
      <c r="B190" s="34"/>
      <c r="C190" s="220" t="s">
        <v>416</v>
      </c>
      <c r="D190" s="220" t="s">
        <v>128</v>
      </c>
      <c r="E190" s="221" t="s">
        <v>372</v>
      </c>
      <c r="F190" s="222" t="s">
        <v>373</v>
      </c>
      <c r="G190" s="223" t="s">
        <v>309</v>
      </c>
      <c r="H190" s="224">
        <v>5</v>
      </c>
      <c r="I190" s="225"/>
      <c r="J190" s="226">
        <f>ROUND(I190*H190,2)</f>
        <v>0</v>
      </c>
      <c r="K190" s="222" t="s">
        <v>147</v>
      </c>
      <c r="L190" s="39"/>
      <c r="M190" s="227" t="s">
        <v>1</v>
      </c>
      <c r="N190" s="228" t="s">
        <v>43</v>
      </c>
      <c r="O190" s="82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AR190" s="231" t="s">
        <v>148</v>
      </c>
      <c r="AT190" s="231" t="s">
        <v>128</v>
      </c>
      <c r="AU190" s="231" t="s">
        <v>88</v>
      </c>
      <c r="AY190" s="13" t="s">
        <v>124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3" t="s">
        <v>86</v>
      </c>
      <c r="BK190" s="232">
        <f>ROUND(I190*H190,2)</f>
        <v>0</v>
      </c>
      <c r="BL190" s="13" t="s">
        <v>148</v>
      </c>
      <c r="BM190" s="231" t="s">
        <v>545</v>
      </c>
    </row>
    <row r="191" spans="2:65" s="1" customFormat="1" ht="16.5" customHeight="1">
      <c r="B191" s="34"/>
      <c r="C191" s="220" t="s">
        <v>419</v>
      </c>
      <c r="D191" s="220" t="s">
        <v>128</v>
      </c>
      <c r="E191" s="221" t="s">
        <v>376</v>
      </c>
      <c r="F191" s="222" t="s">
        <v>377</v>
      </c>
      <c r="G191" s="223" t="s">
        <v>285</v>
      </c>
      <c r="H191" s="224">
        <v>133</v>
      </c>
      <c r="I191" s="225"/>
      <c r="J191" s="226">
        <f>ROUND(I191*H191,2)</f>
        <v>0</v>
      </c>
      <c r="K191" s="222" t="s">
        <v>147</v>
      </c>
      <c r="L191" s="39"/>
      <c r="M191" s="227" t="s">
        <v>1</v>
      </c>
      <c r="N191" s="228" t="s">
        <v>43</v>
      </c>
      <c r="O191" s="82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AR191" s="231" t="s">
        <v>148</v>
      </c>
      <c r="AT191" s="231" t="s">
        <v>128</v>
      </c>
      <c r="AU191" s="231" t="s">
        <v>88</v>
      </c>
      <c r="AY191" s="13" t="s">
        <v>124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3" t="s">
        <v>86</v>
      </c>
      <c r="BK191" s="232">
        <f>ROUND(I191*H191,2)</f>
        <v>0</v>
      </c>
      <c r="BL191" s="13" t="s">
        <v>148</v>
      </c>
      <c r="BM191" s="231" t="s">
        <v>546</v>
      </c>
    </row>
    <row r="192" spans="2:65" s="1" customFormat="1" ht="16.5" customHeight="1">
      <c r="B192" s="34"/>
      <c r="C192" s="220" t="s">
        <v>423</v>
      </c>
      <c r="D192" s="220" t="s">
        <v>128</v>
      </c>
      <c r="E192" s="221" t="s">
        <v>380</v>
      </c>
      <c r="F192" s="222" t="s">
        <v>381</v>
      </c>
      <c r="G192" s="223" t="s">
        <v>285</v>
      </c>
      <c r="H192" s="224">
        <v>133</v>
      </c>
      <c r="I192" s="225"/>
      <c r="J192" s="226">
        <f>ROUND(I192*H192,2)</f>
        <v>0</v>
      </c>
      <c r="K192" s="222" t="s">
        <v>147</v>
      </c>
      <c r="L192" s="39"/>
      <c r="M192" s="227" t="s">
        <v>1</v>
      </c>
      <c r="N192" s="228" t="s">
        <v>43</v>
      </c>
      <c r="O192" s="82"/>
      <c r="P192" s="229">
        <f>O192*H192</f>
        <v>0</v>
      </c>
      <c r="Q192" s="229">
        <v>3E-05</v>
      </c>
      <c r="R192" s="229">
        <f>Q192*H192</f>
        <v>0.0039900000000000005</v>
      </c>
      <c r="S192" s="229">
        <v>0</v>
      </c>
      <c r="T192" s="230">
        <f>S192*H192</f>
        <v>0</v>
      </c>
      <c r="AR192" s="231" t="s">
        <v>148</v>
      </c>
      <c r="AT192" s="231" t="s">
        <v>128</v>
      </c>
      <c r="AU192" s="231" t="s">
        <v>88</v>
      </c>
      <c r="AY192" s="13" t="s">
        <v>124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3" t="s">
        <v>86</v>
      </c>
      <c r="BK192" s="232">
        <f>ROUND(I192*H192,2)</f>
        <v>0</v>
      </c>
      <c r="BL192" s="13" t="s">
        <v>148</v>
      </c>
      <c r="BM192" s="231" t="s">
        <v>547</v>
      </c>
    </row>
    <row r="193" spans="2:65" s="1" customFormat="1" ht="16.5" customHeight="1">
      <c r="B193" s="34"/>
      <c r="C193" s="220" t="s">
        <v>426</v>
      </c>
      <c r="D193" s="220" t="s">
        <v>128</v>
      </c>
      <c r="E193" s="221" t="s">
        <v>384</v>
      </c>
      <c r="F193" s="222" t="s">
        <v>385</v>
      </c>
      <c r="G193" s="223" t="s">
        <v>285</v>
      </c>
      <c r="H193" s="224">
        <v>133</v>
      </c>
      <c r="I193" s="225"/>
      <c r="J193" s="226">
        <f>ROUND(I193*H193,2)</f>
        <v>0</v>
      </c>
      <c r="K193" s="222" t="s">
        <v>147</v>
      </c>
      <c r="L193" s="39"/>
      <c r="M193" s="227" t="s">
        <v>1</v>
      </c>
      <c r="N193" s="228" t="s">
        <v>43</v>
      </c>
      <c r="O193" s="82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AR193" s="231" t="s">
        <v>148</v>
      </c>
      <c r="AT193" s="231" t="s">
        <v>128</v>
      </c>
      <c r="AU193" s="231" t="s">
        <v>88</v>
      </c>
      <c r="AY193" s="13" t="s">
        <v>124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3" t="s">
        <v>86</v>
      </c>
      <c r="BK193" s="232">
        <f>ROUND(I193*H193,2)</f>
        <v>0</v>
      </c>
      <c r="BL193" s="13" t="s">
        <v>148</v>
      </c>
      <c r="BM193" s="231" t="s">
        <v>548</v>
      </c>
    </row>
    <row r="194" spans="2:65" s="1" customFormat="1" ht="16.5" customHeight="1">
      <c r="B194" s="34"/>
      <c r="C194" s="220" t="s">
        <v>429</v>
      </c>
      <c r="D194" s="220" t="s">
        <v>128</v>
      </c>
      <c r="E194" s="221" t="s">
        <v>388</v>
      </c>
      <c r="F194" s="222" t="s">
        <v>389</v>
      </c>
      <c r="G194" s="223" t="s">
        <v>285</v>
      </c>
      <c r="H194" s="224">
        <v>12</v>
      </c>
      <c r="I194" s="225"/>
      <c r="J194" s="226">
        <f>ROUND(I194*H194,2)</f>
        <v>0</v>
      </c>
      <c r="K194" s="222" t="s">
        <v>156</v>
      </c>
      <c r="L194" s="39"/>
      <c r="M194" s="227" t="s">
        <v>1</v>
      </c>
      <c r="N194" s="228" t="s">
        <v>43</v>
      </c>
      <c r="O194" s="82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31" t="s">
        <v>148</v>
      </c>
      <c r="AT194" s="231" t="s">
        <v>128</v>
      </c>
      <c r="AU194" s="231" t="s">
        <v>88</v>
      </c>
      <c r="AY194" s="13" t="s">
        <v>124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3" t="s">
        <v>86</v>
      </c>
      <c r="BK194" s="232">
        <f>ROUND(I194*H194,2)</f>
        <v>0</v>
      </c>
      <c r="BL194" s="13" t="s">
        <v>148</v>
      </c>
      <c r="BM194" s="231" t="s">
        <v>549</v>
      </c>
    </row>
    <row r="195" spans="2:65" s="1" customFormat="1" ht="24" customHeight="1">
      <c r="B195" s="34"/>
      <c r="C195" s="220" t="s">
        <v>148</v>
      </c>
      <c r="D195" s="220" t="s">
        <v>128</v>
      </c>
      <c r="E195" s="221" t="s">
        <v>392</v>
      </c>
      <c r="F195" s="222" t="s">
        <v>393</v>
      </c>
      <c r="G195" s="223" t="s">
        <v>285</v>
      </c>
      <c r="H195" s="224">
        <v>12</v>
      </c>
      <c r="I195" s="225"/>
      <c r="J195" s="226">
        <f>ROUND(I195*H195,2)</f>
        <v>0</v>
      </c>
      <c r="K195" s="222" t="s">
        <v>147</v>
      </c>
      <c r="L195" s="39"/>
      <c r="M195" s="227" t="s">
        <v>1</v>
      </c>
      <c r="N195" s="228" t="s">
        <v>43</v>
      </c>
      <c r="O195" s="82"/>
      <c r="P195" s="229">
        <f>O195*H195</f>
        <v>0</v>
      </c>
      <c r="Q195" s="229">
        <v>0.2024</v>
      </c>
      <c r="R195" s="229">
        <f>Q195*H195</f>
        <v>2.4288</v>
      </c>
      <c r="S195" s="229">
        <v>0</v>
      </c>
      <c r="T195" s="230">
        <f>S195*H195</f>
        <v>0</v>
      </c>
      <c r="AR195" s="231" t="s">
        <v>148</v>
      </c>
      <c r="AT195" s="231" t="s">
        <v>128</v>
      </c>
      <c r="AU195" s="231" t="s">
        <v>88</v>
      </c>
      <c r="AY195" s="13" t="s">
        <v>124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3" t="s">
        <v>86</v>
      </c>
      <c r="BK195" s="232">
        <f>ROUND(I195*H195,2)</f>
        <v>0</v>
      </c>
      <c r="BL195" s="13" t="s">
        <v>148</v>
      </c>
      <c r="BM195" s="231" t="s">
        <v>550</v>
      </c>
    </row>
    <row r="196" spans="2:65" s="1" customFormat="1" ht="24" customHeight="1">
      <c r="B196" s="34"/>
      <c r="C196" s="220" t="s">
        <v>434</v>
      </c>
      <c r="D196" s="220" t="s">
        <v>128</v>
      </c>
      <c r="E196" s="221" t="s">
        <v>396</v>
      </c>
      <c r="F196" s="222" t="s">
        <v>397</v>
      </c>
      <c r="G196" s="223" t="s">
        <v>285</v>
      </c>
      <c r="H196" s="224">
        <v>12</v>
      </c>
      <c r="I196" s="225"/>
      <c r="J196" s="226">
        <f>ROUND(I196*H196,2)</f>
        <v>0</v>
      </c>
      <c r="K196" s="222" t="s">
        <v>156</v>
      </c>
      <c r="L196" s="39"/>
      <c r="M196" s="227" t="s">
        <v>1</v>
      </c>
      <c r="N196" s="228" t="s">
        <v>43</v>
      </c>
      <c r="O196" s="82"/>
      <c r="P196" s="229">
        <f>O196*H196</f>
        <v>0</v>
      </c>
      <c r="Q196" s="229">
        <v>0.38626</v>
      </c>
      <c r="R196" s="229">
        <f>Q196*H196</f>
        <v>4.63512</v>
      </c>
      <c r="S196" s="229">
        <v>0</v>
      </c>
      <c r="T196" s="230">
        <f>S196*H196</f>
        <v>0</v>
      </c>
      <c r="AR196" s="231" t="s">
        <v>148</v>
      </c>
      <c r="AT196" s="231" t="s">
        <v>128</v>
      </c>
      <c r="AU196" s="231" t="s">
        <v>88</v>
      </c>
      <c r="AY196" s="13" t="s">
        <v>124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3" t="s">
        <v>86</v>
      </c>
      <c r="BK196" s="232">
        <f>ROUND(I196*H196,2)</f>
        <v>0</v>
      </c>
      <c r="BL196" s="13" t="s">
        <v>148</v>
      </c>
      <c r="BM196" s="231" t="s">
        <v>551</v>
      </c>
    </row>
    <row r="197" spans="2:63" s="11" customFormat="1" ht="25.9" customHeight="1">
      <c r="B197" s="204"/>
      <c r="C197" s="205"/>
      <c r="D197" s="206" t="s">
        <v>77</v>
      </c>
      <c r="E197" s="207" t="s">
        <v>399</v>
      </c>
      <c r="F197" s="207" t="s">
        <v>400</v>
      </c>
      <c r="G197" s="205"/>
      <c r="H197" s="205"/>
      <c r="I197" s="208"/>
      <c r="J197" s="209">
        <f>BK197</f>
        <v>0</v>
      </c>
      <c r="K197" s="205"/>
      <c r="L197" s="210"/>
      <c r="M197" s="211"/>
      <c r="N197" s="212"/>
      <c r="O197" s="212"/>
      <c r="P197" s="213">
        <f>SUM(P198:P211)</f>
        <v>0</v>
      </c>
      <c r="Q197" s="212"/>
      <c r="R197" s="213">
        <f>SUM(R198:R211)</f>
        <v>0</v>
      </c>
      <c r="S197" s="212"/>
      <c r="T197" s="214">
        <f>SUM(T198:T211)</f>
        <v>0</v>
      </c>
      <c r="AR197" s="215" t="s">
        <v>158</v>
      </c>
      <c r="AT197" s="216" t="s">
        <v>77</v>
      </c>
      <c r="AU197" s="216" t="s">
        <v>78</v>
      </c>
      <c r="AY197" s="215" t="s">
        <v>124</v>
      </c>
      <c r="BK197" s="217">
        <f>SUM(BK198:BK211)</f>
        <v>0</v>
      </c>
    </row>
    <row r="198" spans="2:65" s="1" customFormat="1" ht="16.5" customHeight="1">
      <c r="B198" s="34"/>
      <c r="C198" s="220" t="s">
        <v>437</v>
      </c>
      <c r="D198" s="220" t="s">
        <v>128</v>
      </c>
      <c r="E198" s="221" t="s">
        <v>86</v>
      </c>
      <c r="F198" s="222" t="s">
        <v>402</v>
      </c>
      <c r="G198" s="223" t="s">
        <v>403</v>
      </c>
      <c r="H198" s="224">
        <v>0.5</v>
      </c>
      <c r="I198" s="225"/>
      <c r="J198" s="226">
        <f>ROUND(I198*H198,2)</f>
        <v>0</v>
      </c>
      <c r="K198" s="222" t="s">
        <v>1</v>
      </c>
      <c r="L198" s="39"/>
      <c r="M198" s="227" t="s">
        <v>1</v>
      </c>
      <c r="N198" s="228" t="s">
        <v>43</v>
      </c>
      <c r="O198" s="82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AR198" s="231" t="s">
        <v>404</v>
      </c>
      <c r="AT198" s="231" t="s">
        <v>128</v>
      </c>
      <c r="AU198" s="231" t="s">
        <v>86</v>
      </c>
      <c r="AY198" s="13" t="s">
        <v>124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3" t="s">
        <v>86</v>
      </c>
      <c r="BK198" s="232">
        <f>ROUND(I198*H198,2)</f>
        <v>0</v>
      </c>
      <c r="BL198" s="13" t="s">
        <v>404</v>
      </c>
      <c r="BM198" s="231" t="s">
        <v>552</v>
      </c>
    </row>
    <row r="199" spans="2:65" s="1" customFormat="1" ht="16.5" customHeight="1">
      <c r="B199" s="34"/>
      <c r="C199" s="220" t="s">
        <v>441</v>
      </c>
      <c r="D199" s="220" t="s">
        <v>128</v>
      </c>
      <c r="E199" s="221" t="s">
        <v>8</v>
      </c>
      <c r="F199" s="222" t="s">
        <v>407</v>
      </c>
      <c r="G199" s="223" t="s">
        <v>408</v>
      </c>
      <c r="H199" s="224">
        <v>1</v>
      </c>
      <c r="I199" s="225"/>
      <c r="J199" s="226">
        <f>ROUND(I199*H199,2)</f>
        <v>0</v>
      </c>
      <c r="K199" s="222" t="s">
        <v>1</v>
      </c>
      <c r="L199" s="39"/>
      <c r="M199" s="227" t="s">
        <v>1</v>
      </c>
      <c r="N199" s="228" t="s">
        <v>43</v>
      </c>
      <c r="O199" s="82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AR199" s="231" t="s">
        <v>404</v>
      </c>
      <c r="AT199" s="231" t="s">
        <v>128</v>
      </c>
      <c r="AU199" s="231" t="s">
        <v>86</v>
      </c>
      <c r="AY199" s="13" t="s">
        <v>124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3" t="s">
        <v>86</v>
      </c>
      <c r="BK199" s="232">
        <f>ROUND(I199*H199,2)</f>
        <v>0</v>
      </c>
      <c r="BL199" s="13" t="s">
        <v>404</v>
      </c>
      <c r="BM199" s="231" t="s">
        <v>553</v>
      </c>
    </row>
    <row r="200" spans="2:65" s="1" customFormat="1" ht="16.5" customHeight="1">
      <c r="B200" s="34"/>
      <c r="C200" s="220" t="s">
        <v>444</v>
      </c>
      <c r="D200" s="220" t="s">
        <v>128</v>
      </c>
      <c r="E200" s="221" t="s">
        <v>227</v>
      </c>
      <c r="F200" s="222" t="s">
        <v>411</v>
      </c>
      <c r="G200" s="223" t="s">
        <v>408</v>
      </c>
      <c r="H200" s="224">
        <v>1</v>
      </c>
      <c r="I200" s="225"/>
      <c r="J200" s="226">
        <f>ROUND(I200*H200,2)</f>
        <v>0</v>
      </c>
      <c r="K200" s="222" t="s">
        <v>1</v>
      </c>
      <c r="L200" s="39"/>
      <c r="M200" s="227" t="s">
        <v>1</v>
      </c>
      <c r="N200" s="228" t="s">
        <v>43</v>
      </c>
      <c r="O200" s="82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AR200" s="231" t="s">
        <v>404</v>
      </c>
      <c r="AT200" s="231" t="s">
        <v>128</v>
      </c>
      <c r="AU200" s="231" t="s">
        <v>86</v>
      </c>
      <c r="AY200" s="13" t="s">
        <v>124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3" t="s">
        <v>86</v>
      </c>
      <c r="BK200" s="232">
        <f>ROUND(I200*H200,2)</f>
        <v>0</v>
      </c>
      <c r="BL200" s="13" t="s">
        <v>404</v>
      </c>
      <c r="BM200" s="231" t="s">
        <v>554</v>
      </c>
    </row>
    <row r="201" spans="2:65" s="1" customFormat="1" ht="16.5" customHeight="1">
      <c r="B201" s="34"/>
      <c r="C201" s="220" t="s">
        <v>335</v>
      </c>
      <c r="D201" s="220" t="s">
        <v>128</v>
      </c>
      <c r="E201" s="221" t="s">
        <v>235</v>
      </c>
      <c r="F201" s="222" t="s">
        <v>414</v>
      </c>
      <c r="G201" s="223" t="s">
        <v>408</v>
      </c>
      <c r="H201" s="224">
        <v>7</v>
      </c>
      <c r="I201" s="225"/>
      <c r="J201" s="226">
        <f>ROUND(I201*H201,2)</f>
        <v>0</v>
      </c>
      <c r="K201" s="222" t="s">
        <v>1</v>
      </c>
      <c r="L201" s="39"/>
      <c r="M201" s="227" t="s">
        <v>1</v>
      </c>
      <c r="N201" s="228" t="s">
        <v>43</v>
      </c>
      <c r="O201" s="82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AR201" s="231" t="s">
        <v>404</v>
      </c>
      <c r="AT201" s="231" t="s">
        <v>128</v>
      </c>
      <c r="AU201" s="231" t="s">
        <v>86</v>
      </c>
      <c r="AY201" s="13" t="s">
        <v>124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3" t="s">
        <v>86</v>
      </c>
      <c r="BK201" s="232">
        <f>ROUND(I201*H201,2)</f>
        <v>0</v>
      </c>
      <c r="BL201" s="13" t="s">
        <v>404</v>
      </c>
      <c r="BM201" s="231" t="s">
        <v>555</v>
      </c>
    </row>
    <row r="202" spans="2:65" s="1" customFormat="1" ht="16.5" customHeight="1">
      <c r="B202" s="34"/>
      <c r="C202" s="220" t="s">
        <v>217</v>
      </c>
      <c r="D202" s="220" t="s">
        <v>128</v>
      </c>
      <c r="E202" s="221" t="s">
        <v>88</v>
      </c>
      <c r="F202" s="222" t="s">
        <v>417</v>
      </c>
      <c r="G202" s="223" t="s">
        <v>408</v>
      </c>
      <c r="H202" s="224">
        <v>1</v>
      </c>
      <c r="I202" s="225"/>
      <c r="J202" s="226">
        <f>ROUND(I202*H202,2)</f>
        <v>0</v>
      </c>
      <c r="K202" s="222" t="s">
        <v>1</v>
      </c>
      <c r="L202" s="39"/>
      <c r="M202" s="227" t="s">
        <v>1</v>
      </c>
      <c r="N202" s="228" t="s">
        <v>43</v>
      </c>
      <c r="O202" s="82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AR202" s="231" t="s">
        <v>404</v>
      </c>
      <c r="AT202" s="231" t="s">
        <v>128</v>
      </c>
      <c r="AU202" s="231" t="s">
        <v>86</v>
      </c>
      <c r="AY202" s="13" t="s">
        <v>124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3" t="s">
        <v>86</v>
      </c>
      <c r="BK202" s="232">
        <f>ROUND(I202*H202,2)</f>
        <v>0</v>
      </c>
      <c r="BL202" s="13" t="s">
        <v>404</v>
      </c>
      <c r="BM202" s="231" t="s">
        <v>556</v>
      </c>
    </row>
    <row r="203" spans="2:65" s="1" customFormat="1" ht="16.5" customHeight="1">
      <c r="B203" s="34"/>
      <c r="C203" s="220" t="s">
        <v>262</v>
      </c>
      <c r="D203" s="220" t="s">
        <v>128</v>
      </c>
      <c r="E203" s="221" t="s">
        <v>420</v>
      </c>
      <c r="F203" s="222" t="s">
        <v>421</v>
      </c>
      <c r="G203" s="223" t="s">
        <v>408</v>
      </c>
      <c r="H203" s="224">
        <v>1</v>
      </c>
      <c r="I203" s="225"/>
      <c r="J203" s="226">
        <f>ROUND(I203*H203,2)</f>
        <v>0</v>
      </c>
      <c r="K203" s="222" t="s">
        <v>1</v>
      </c>
      <c r="L203" s="39"/>
      <c r="M203" s="227" t="s">
        <v>1</v>
      </c>
      <c r="N203" s="228" t="s">
        <v>43</v>
      </c>
      <c r="O203" s="82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AR203" s="231" t="s">
        <v>404</v>
      </c>
      <c r="AT203" s="231" t="s">
        <v>128</v>
      </c>
      <c r="AU203" s="231" t="s">
        <v>86</v>
      </c>
      <c r="AY203" s="13" t="s">
        <v>124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3" t="s">
        <v>86</v>
      </c>
      <c r="BK203" s="232">
        <f>ROUND(I203*H203,2)</f>
        <v>0</v>
      </c>
      <c r="BL203" s="13" t="s">
        <v>404</v>
      </c>
      <c r="BM203" s="231" t="s">
        <v>557</v>
      </c>
    </row>
    <row r="204" spans="2:65" s="1" customFormat="1" ht="16.5" customHeight="1">
      <c r="B204" s="34"/>
      <c r="C204" s="220" t="s">
        <v>266</v>
      </c>
      <c r="D204" s="220" t="s">
        <v>128</v>
      </c>
      <c r="E204" s="221" t="s">
        <v>246</v>
      </c>
      <c r="F204" s="222" t="s">
        <v>424</v>
      </c>
      <c r="G204" s="223" t="s">
        <v>408</v>
      </c>
      <c r="H204" s="224">
        <v>1</v>
      </c>
      <c r="I204" s="225"/>
      <c r="J204" s="226">
        <f>ROUND(I204*H204,2)</f>
        <v>0</v>
      </c>
      <c r="K204" s="222" t="s">
        <v>1</v>
      </c>
      <c r="L204" s="39"/>
      <c r="M204" s="227" t="s">
        <v>1</v>
      </c>
      <c r="N204" s="228" t="s">
        <v>43</v>
      </c>
      <c r="O204" s="82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AR204" s="231" t="s">
        <v>404</v>
      </c>
      <c r="AT204" s="231" t="s">
        <v>128</v>
      </c>
      <c r="AU204" s="231" t="s">
        <v>86</v>
      </c>
      <c r="AY204" s="13" t="s">
        <v>124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3" t="s">
        <v>86</v>
      </c>
      <c r="BK204" s="232">
        <f>ROUND(I204*H204,2)</f>
        <v>0</v>
      </c>
      <c r="BL204" s="13" t="s">
        <v>404</v>
      </c>
      <c r="BM204" s="231" t="s">
        <v>558</v>
      </c>
    </row>
    <row r="205" spans="2:65" s="1" customFormat="1" ht="16.5" customHeight="1">
      <c r="B205" s="34"/>
      <c r="C205" s="220" t="s">
        <v>184</v>
      </c>
      <c r="D205" s="220" t="s">
        <v>128</v>
      </c>
      <c r="E205" s="221" t="s">
        <v>250</v>
      </c>
      <c r="F205" s="222" t="s">
        <v>427</v>
      </c>
      <c r="G205" s="223" t="s">
        <v>408</v>
      </c>
      <c r="H205" s="224">
        <v>1</v>
      </c>
      <c r="I205" s="225"/>
      <c r="J205" s="226">
        <f>ROUND(I205*H205,2)</f>
        <v>0</v>
      </c>
      <c r="K205" s="222" t="s">
        <v>1</v>
      </c>
      <c r="L205" s="39"/>
      <c r="M205" s="227" t="s">
        <v>1</v>
      </c>
      <c r="N205" s="228" t="s">
        <v>43</v>
      </c>
      <c r="O205" s="82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1" t="s">
        <v>404</v>
      </c>
      <c r="AT205" s="231" t="s">
        <v>128</v>
      </c>
      <c r="AU205" s="231" t="s">
        <v>86</v>
      </c>
      <c r="AY205" s="13" t="s">
        <v>124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3" t="s">
        <v>86</v>
      </c>
      <c r="BK205" s="232">
        <f>ROUND(I205*H205,2)</f>
        <v>0</v>
      </c>
      <c r="BL205" s="13" t="s">
        <v>404</v>
      </c>
      <c r="BM205" s="231" t="s">
        <v>559</v>
      </c>
    </row>
    <row r="206" spans="2:65" s="1" customFormat="1" ht="16.5" customHeight="1">
      <c r="B206" s="34"/>
      <c r="C206" s="220" t="s">
        <v>188</v>
      </c>
      <c r="D206" s="220" t="s">
        <v>128</v>
      </c>
      <c r="E206" s="221" t="s">
        <v>254</v>
      </c>
      <c r="F206" s="222" t="s">
        <v>430</v>
      </c>
      <c r="G206" s="223" t="s">
        <v>408</v>
      </c>
      <c r="H206" s="224">
        <v>1</v>
      </c>
      <c r="I206" s="225"/>
      <c r="J206" s="226">
        <f>ROUND(I206*H206,2)</f>
        <v>0</v>
      </c>
      <c r="K206" s="222" t="s">
        <v>1</v>
      </c>
      <c r="L206" s="39"/>
      <c r="M206" s="227" t="s">
        <v>1</v>
      </c>
      <c r="N206" s="228" t="s">
        <v>43</v>
      </c>
      <c r="O206" s="82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AR206" s="231" t="s">
        <v>404</v>
      </c>
      <c r="AT206" s="231" t="s">
        <v>128</v>
      </c>
      <c r="AU206" s="231" t="s">
        <v>86</v>
      </c>
      <c r="AY206" s="13" t="s">
        <v>124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3" t="s">
        <v>86</v>
      </c>
      <c r="BK206" s="232">
        <f>ROUND(I206*H206,2)</f>
        <v>0</v>
      </c>
      <c r="BL206" s="13" t="s">
        <v>404</v>
      </c>
      <c r="BM206" s="231" t="s">
        <v>560</v>
      </c>
    </row>
    <row r="207" spans="2:65" s="1" customFormat="1" ht="16.5" customHeight="1">
      <c r="B207" s="34"/>
      <c r="C207" s="220" t="s">
        <v>287</v>
      </c>
      <c r="D207" s="220" t="s">
        <v>128</v>
      </c>
      <c r="E207" s="221" t="s">
        <v>142</v>
      </c>
      <c r="F207" s="222" t="s">
        <v>432</v>
      </c>
      <c r="G207" s="223" t="s">
        <v>403</v>
      </c>
      <c r="H207" s="224">
        <v>8</v>
      </c>
      <c r="I207" s="225"/>
      <c r="J207" s="226">
        <f>ROUND(I207*H207,2)</f>
        <v>0</v>
      </c>
      <c r="K207" s="222" t="s">
        <v>1</v>
      </c>
      <c r="L207" s="39"/>
      <c r="M207" s="227" t="s">
        <v>1</v>
      </c>
      <c r="N207" s="228" t="s">
        <v>43</v>
      </c>
      <c r="O207" s="82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AR207" s="231" t="s">
        <v>404</v>
      </c>
      <c r="AT207" s="231" t="s">
        <v>128</v>
      </c>
      <c r="AU207" s="231" t="s">
        <v>86</v>
      </c>
      <c r="AY207" s="13" t="s">
        <v>124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3" t="s">
        <v>86</v>
      </c>
      <c r="BK207" s="232">
        <f>ROUND(I207*H207,2)</f>
        <v>0</v>
      </c>
      <c r="BL207" s="13" t="s">
        <v>404</v>
      </c>
      <c r="BM207" s="231" t="s">
        <v>561</v>
      </c>
    </row>
    <row r="208" spans="2:65" s="1" customFormat="1" ht="16.5" customHeight="1">
      <c r="B208" s="34"/>
      <c r="C208" s="220" t="s">
        <v>291</v>
      </c>
      <c r="D208" s="220" t="s">
        <v>128</v>
      </c>
      <c r="E208" s="221" t="s">
        <v>158</v>
      </c>
      <c r="F208" s="222" t="s">
        <v>435</v>
      </c>
      <c r="G208" s="223" t="s">
        <v>408</v>
      </c>
      <c r="H208" s="224">
        <v>1</v>
      </c>
      <c r="I208" s="225"/>
      <c r="J208" s="226">
        <f>ROUND(I208*H208,2)</f>
        <v>0</v>
      </c>
      <c r="K208" s="222" t="s">
        <v>1</v>
      </c>
      <c r="L208" s="39"/>
      <c r="M208" s="227" t="s">
        <v>1</v>
      </c>
      <c r="N208" s="228" t="s">
        <v>43</v>
      </c>
      <c r="O208" s="82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AR208" s="231" t="s">
        <v>404</v>
      </c>
      <c r="AT208" s="231" t="s">
        <v>128</v>
      </c>
      <c r="AU208" s="231" t="s">
        <v>86</v>
      </c>
      <c r="AY208" s="13" t="s">
        <v>124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3" t="s">
        <v>86</v>
      </c>
      <c r="BK208" s="232">
        <f>ROUND(I208*H208,2)</f>
        <v>0</v>
      </c>
      <c r="BL208" s="13" t="s">
        <v>404</v>
      </c>
      <c r="BM208" s="231" t="s">
        <v>562</v>
      </c>
    </row>
    <row r="209" spans="2:65" s="1" customFormat="1" ht="16.5" customHeight="1">
      <c r="B209" s="34"/>
      <c r="C209" s="220" t="s">
        <v>295</v>
      </c>
      <c r="D209" s="220" t="s">
        <v>128</v>
      </c>
      <c r="E209" s="221" t="s">
        <v>438</v>
      </c>
      <c r="F209" s="222" t="s">
        <v>439</v>
      </c>
      <c r="G209" s="223" t="s">
        <v>408</v>
      </c>
      <c r="H209" s="224">
        <v>1</v>
      </c>
      <c r="I209" s="225"/>
      <c r="J209" s="226">
        <f>ROUND(I209*H209,2)</f>
        <v>0</v>
      </c>
      <c r="K209" s="222" t="s">
        <v>1</v>
      </c>
      <c r="L209" s="39"/>
      <c r="M209" s="227" t="s">
        <v>1</v>
      </c>
      <c r="N209" s="228" t="s">
        <v>43</v>
      </c>
      <c r="O209" s="82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AR209" s="231" t="s">
        <v>404</v>
      </c>
      <c r="AT209" s="231" t="s">
        <v>128</v>
      </c>
      <c r="AU209" s="231" t="s">
        <v>86</v>
      </c>
      <c r="AY209" s="13" t="s">
        <v>124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3" t="s">
        <v>86</v>
      </c>
      <c r="BK209" s="232">
        <f>ROUND(I209*H209,2)</f>
        <v>0</v>
      </c>
      <c r="BL209" s="13" t="s">
        <v>404</v>
      </c>
      <c r="BM209" s="231" t="s">
        <v>563</v>
      </c>
    </row>
    <row r="210" spans="2:65" s="1" customFormat="1" ht="16.5" customHeight="1">
      <c r="B210" s="34"/>
      <c r="C210" s="220" t="s">
        <v>299</v>
      </c>
      <c r="D210" s="220" t="s">
        <v>128</v>
      </c>
      <c r="E210" s="221" t="s">
        <v>163</v>
      </c>
      <c r="F210" s="222" t="s">
        <v>442</v>
      </c>
      <c r="G210" s="223" t="s">
        <v>403</v>
      </c>
      <c r="H210" s="224">
        <v>6</v>
      </c>
      <c r="I210" s="225"/>
      <c r="J210" s="226">
        <f>ROUND(I210*H210,2)</f>
        <v>0</v>
      </c>
      <c r="K210" s="222" t="s">
        <v>1</v>
      </c>
      <c r="L210" s="39"/>
      <c r="M210" s="227" t="s">
        <v>1</v>
      </c>
      <c r="N210" s="228" t="s">
        <v>43</v>
      </c>
      <c r="O210" s="82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AR210" s="231" t="s">
        <v>404</v>
      </c>
      <c r="AT210" s="231" t="s">
        <v>128</v>
      </c>
      <c r="AU210" s="231" t="s">
        <v>86</v>
      </c>
      <c r="AY210" s="13" t="s">
        <v>124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3" t="s">
        <v>86</v>
      </c>
      <c r="BK210" s="232">
        <f>ROUND(I210*H210,2)</f>
        <v>0</v>
      </c>
      <c r="BL210" s="13" t="s">
        <v>404</v>
      </c>
      <c r="BM210" s="231" t="s">
        <v>564</v>
      </c>
    </row>
    <row r="211" spans="2:65" s="1" customFormat="1" ht="16.5" customHeight="1">
      <c r="B211" s="34"/>
      <c r="C211" s="220" t="s">
        <v>323</v>
      </c>
      <c r="D211" s="220" t="s">
        <v>128</v>
      </c>
      <c r="E211" s="221" t="s">
        <v>176</v>
      </c>
      <c r="F211" s="222" t="s">
        <v>445</v>
      </c>
      <c r="G211" s="223" t="s">
        <v>403</v>
      </c>
      <c r="H211" s="224">
        <v>1</v>
      </c>
      <c r="I211" s="225"/>
      <c r="J211" s="226">
        <f>ROUND(I211*H211,2)</f>
        <v>0</v>
      </c>
      <c r="K211" s="222" t="s">
        <v>1</v>
      </c>
      <c r="L211" s="39"/>
      <c r="M211" s="244" t="s">
        <v>1</v>
      </c>
      <c r="N211" s="245" t="s">
        <v>43</v>
      </c>
      <c r="O211" s="246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AR211" s="231" t="s">
        <v>404</v>
      </c>
      <c r="AT211" s="231" t="s">
        <v>128</v>
      </c>
      <c r="AU211" s="231" t="s">
        <v>86</v>
      </c>
      <c r="AY211" s="13" t="s">
        <v>124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3" t="s">
        <v>86</v>
      </c>
      <c r="BK211" s="232">
        <f>ROUND(I211*H211,2)</f>
        <v>0</v>
      </c>
      <c r="BL211" s="13" t="s">
        <v>404</v>
      </c>
      <c r="BM211" s="231" t="s">
        <v>565</v>
      </c>
    </row>
    <row r="212" spans="2:12" s="1" customFormat="1" ht="6.95" customHeight="1">
      <c r="B212" s="57"/>
      <c r="C212" s="58"/>
      <c r="D212" s="58"/>
      <c r="E212" s="58"/>
      <c r="F212" s="58"/>
      <c r="G212" s="58"/>
      <c r="H212" s="58"/>
      <c r="I212" s="169"/>
      <c r="J212" s="58"/>
      <c r="K212" s="58"/>
      <c r="L212" s="39"/>
    </row>
  </sheetData>
  <sheetProtection password="CC35" sheet="1" objects="1" scenarios="1" formatColumns="0" formatRows="0" autoFilter="0"/>
  <autoFilter ref="C121:K21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94</v>
      </c>
    </row>
    <row r="3" spans="2:46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88</v>
      </c>
    </row>
    <row r="4" spans="2:46" ht="24.95" customHeight="1">
      <c r="B4" s="16"/>
      <c r="D4" s="131" t="s">
        <v>95</v>
      </c>
      <c r="L4" s="16"/>
      <c r="M4" s="132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33" t="s">
        <v>16</v>
      </c>
      <c r="L6" s="16"/>
    </row>
    <row r="7" spans="2:12" ht="16.5" customHeight="1">
      <c r="B7" s="16"/>
      <c r="E7" s="134" t="str">
        <f>'Rekapitulace stavby'!K6</f>
        <v>Veřejné osvětlení ulice Březinská</v>
      </c>
      <c r="F7" s="133"/>
      <c r="G7" s="133"/>
      <c r="H7" s="133"/>
      <c r="L7" s="16"/>
    </row>
    <row r="8" spans="2:12" s="1" customFormat="1" ht="12" customHeight="1">
      <c r="B8" s="39"/>
      <c r="D8" s="133" t="s">
        <v>96</v>
      </c>
      <c r="I8" s="135"/>
      <c r="L8" s="39"/>
    </row>
    <row r="9" spans="2:12" s="1" customFormat="1" ht="36.95" customHeight="1">
      <c r="B9" s="39"/>
      <c r="E9" s="136" t="s">
        <v>566</v>
      </c>
      <c r="F9" s="1"/>
      <c r="G9" s="1"/>
      <c r="H9" s="1"/>
      <c r="I9" s="135"/>
      <c r="L9" s="39"/>
    </row>
    <row r="10" spans="2:12" s="1" customFormat="1" ht="12">
      <c r="B10" s="39"/>
      <c r="I10" s="135"/>
      <c r="L10" s="39"/>
    </row>
    <row r="11" spans="2:12" s="1" customFormat="1" ht="12" customHeight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pans="2:12" s="1" customFormat="1" ht="12" customHeight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17. 12. 2019</v>
      </c>
      <c r="L12" s="39"/>
    </row>
    <row r="13" spans="2:12" s="1" customFormat="1" ht="10.8" customHeight="1">
      <c r="B13" s="39"/>
      <c r="I13" s="135"/>
      <c r="L13" s="39"/>
    </row>
    <row r="14" spans="2:12" s="1" customFormat="1" ht="12" customHeight="1">
      <c r="B14" s="39"/>
      <c r="D14" s="133" t="s">
        <v>24</v>
      </c>
      <c r="I14" s="138" t="s">
        <v>25</v>
      </c>
      <c r="J14" s="137" t="s">
        <v>26</v>
      </c>
      <c r="L14" s="39"/>
    </row>
    <row r="15" spans="2:12" s="1" customFormat="1" ht="18" customHeight="1">
      <c r="B15" s="39"/>
      <c r="E15" s="137" t="s">
        <v>27</v>
      </c>
      <c r="I15" s="138" t="s">
        <v>28</v>
      </c>
      <c r="J15" s="137" t="s">
        <v>29</v>
      </c>
      <c r="L15" s="39"/>
    </row>
    <row r="16" spans="2:12" s="1" customFormat="1" ht="6.95" customHeight="1">
      <c r="B16" s="39"/>
      <c r="I16" s="135"/>
      <c r="L16" s="39"/>
    </row>
    <row r="17" spans="2:12" s="1" customFormat="1" ht="12" customHeight="1">
      <c r="B17" s="39"/>
      <c r="D17" s="133" t="s">
        <v>30</v>
      </c>
      <c r="I17" s="138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7"/>
      <c r="G18" s="137"/>
      <c r="H18" s="137"/>
      <c r="I18" s="138" t="s">
        <v>28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5"/>
      <c r="L19" s="39"/>
    </row>
    <row r="20" spans="2:12" s="1" customFormat="1" ht="12" customHeight="1">
      <c r="B20" s="39"/>
      <c r="D20" s="133" t="s">
        <v>32</v>
      </c>
      <c r="I20" s="138" t="s">
        <v>25</v>
      </c>
      <c r="J20" s="137" t="str">
        <f>IF('Rekapitulace stavby'!AN16="","",'Rekapitulace stavby'!AN16)</f>
        <v/>
      </c>
      <c r="L20" s="39"/>
    </row>
    <row r="21" spans="2:12" s="1" customFormat="1" ht="18" customHeight="1">
      <c r="B21" s="39"/>
      <c r="E21" s="137" t="str">
        <f>IF('Rekapitulace stavby'!E17="","",'Rekapitulace stavby'!E17)</f>
        <v xml:space="preserve"> </v>
      </c>
      <c r="I21" s="138" t="s">
        <v>28</v>
      </c>
      <c r="J21" s="137" t="str">
        <f>IF('Rekapitulace stavby'!AN17="","",'Rekapitulace stavby'!AN17)</f>
        <v/>
      </c>
      <c r="L21" s="39"/>
    </row>
    <row r="22" spans="2:12" s="1" customFormat="1" ht="6.95" customHeight="1">
      <c r="B22" s="39"/>
      <c r="I22" s="135"/>
      <c r="L22" s="39"/>
    </row>
    <row r="23" spans="2:12" s="1" customFormat="1" ht="12" customHeight="1">
      <c r="B23" s="39"/>
      <c r="D23" s="133" t="s">
        <v>35</v>
      </c>
      <c r="I23" s="138" t="s">
        <v>25</v>
      </c>
      <c r="J23" s="137" t="s">
        <v>1</v>
      </c>
      <c r="L23" s="39"/>
    </row>
    <row r="24" spans="2:12" s="1" customFormat="1" ht="18" customHeight="1">
      <c r="B24" s="39"/>
      <c r="E24" s="137" t="s">
        <v>36</v>
      </c>
      <c r="I24" s="138" t="s">
        <v>28</v>
      </c>
      <c r="J24" s="137" t="s">
        <v>1</v>
      </c>
      <c r="L24" s="39"/>
    </row>
    <row r="25" spans="2:12" s="1" customFormat="1" ht="6.95" customHeight="1">
      <c r="B25" s="39"/>
      <c r="I25" s="135"/>
      <c r="L25" s="39"/>
    </row>
    <row r="26" spans="2:12" s="1" customFormat="1" ht="12" customHeight="1">
      <c r="B26" s="39"/>
      <c r="D26" s="133" t="s">
        <v>37</v>
      </c>
      <c r="I26" s="135"/>
      <c r="L26" s="39"/>
    </row>
    <row r="27" spans="2:12" s="7" customFormat="1" ht="16.5" customHeight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>
      <c r="B28" s="39"/>
      <c r="I28" s="135"/>
      <c r="L28" s="39"/>
    </row>
    <row r="29" spans="2:12" s="1" customFormat="1" ht="6.95" customHeight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pans="2:12" s="1" customFormat="1" ht="25.4" customHeight="1">
      <c r="B30" s="39"/>
      <c r="D30" s="144" t="s">
        <v>38</v>
      </c>
      <c r="I30" s="135"/>
      <c r="J30" s="145">
        <f>ROUND(J122,2)</f>
        <v>0</v>
      </c>
      <c r="L30" s="39"/>
    </row>
    <row r="31" spans="2:12" s="1" customFormat="1" ht="6.95" customHeight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pans="2:12" s="1" customFormat="1" ht="14.4" customHeight="1">
      <c r="B32" s="39"/>
      <c r="F32" s="146" t="s">
        <v>40</v>
      </c>
      <c r="I32" s="147" t="s">
        <v>39</v>
      </c>
      <c r="J32" s="146" t="s">
        <v>41</v>
      </c>
      <c r="L32" s="39"/>
    </row>
    <row r="33" spans="2:12" s="1" customFormat="1" ht="14.4" customHeight="1">
      <c r="B33" s="39"/>
      <c r="D33" s="148" t="s">
        <v>42</v>
      </c>
      <c r="E33" s="133" t="s">
        <v>43</v>
      </c>
      <c r="F33" s="149">
        <f>ROUND((SUM(BE122:BE202)),2)</f>
        <v>0</v>
      </c>
      <c r="I33" s="150">
        <v>0.21</v>
      </c>
      <c r="J33" s="149">
        <f>ROUND(((SUM(BE122:BE202))*I33),2)</f>
        <v>0</v>
      </c>
      <c r="L33" s="39"/>
    </row>
    <row r="34" spans="2:12" s="1" customFormat="1" ht="14.4" customHeight="1">
      <c r="B34" s="39"/>
      <c r="E34" s="133" t="s">
        <v>44</v>
      </c>
      <c r="F34" s="149">
        <f>ROUND((SUM(BF122:BF202)),2)</f>
        <v>0</v>
      </c>
      <c r="I34" s="150">
        <v>0.15</v>
      </c>
      <c r="J34" s="149">
        <f>ROUND(((SUM(BF122:BF202))*I34),2)</f>
        <v>0</v>
      </c>
      <c r="L34" s="39"/>
    </row>
    <row r="35" spans="2:12" s="1" customFormat="1" ht="14.4" customHeight="1" hidden="1">
      <c r="B35" s="39"/>
      <c r="E35" s="133" t="s">
        <v>45</v>
      </c>
      <c r="F35" s="149">
        <f>ROUND((SUM(BG122:BG202)),2)</f>
        <v>0</v>
      </c>
      <c r="I35" s="150">
        <v>0.21</v>
      </c>
      <c r="J35" s="149">
        <f>0</f>
        <v>0</v>
      </c>
      <c r="L35" s="39"/>
    </row>
    <row r="36" spans="2:12" s="1" customFormat="1" ht="14.4" customHeight="1" hidden="1">
      <c r="B36" s="39"/>
      <c r="E36" s="133" t="s">
        <v>46</v>
      </c>
      <c r="F36" s="149">
        <f>ROUND((SUM(BH122:BH202)),2)</f>
        <v>0</v>
      </c>
      <c r="I36" s="150">
        <v>0.15</v>
      </c>
      <c r="J36" s="149">
        <f>0</f>
        <v>0</v>
      </c>
      <c r="L36" s="39"/>
    </row>
    <row r="37" spans="2:12" s="1" customFormat="1" ht="14.4" customHeight="1" hidden="1">
      <c r="B37" s="39"/>
      <c r="E37" s="133" t="s">
        <v>47</v>
      </c>
      <c r="F37" s="149">
        <f>ROUND((SUM(BI122:BI202)),2)</f>
        <v>0</v>
      </c>
      <c r="I37" s="150">
        <v>0</v>
      </c>
      <c r="J37" s="149">
        <f>0</f>
        <v>0</v>
      </c>
      <c r="L37" s="39"/>
    </row>
    <row r="38" spans="2:12" s="1" customFormat="1" ht="6.95" customHeight="1">
      <c r="B38" s="39"/>
      <c r="I38" s="135"/>
      <c r="L38" s="39"/>
    </row>
    <row r="39" spans="2:12" s="1" customFormat="1" ht="25.4" customHeight="1">
      <c r="B39" s="39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6"/>
      <c r="J39" s="157">
        <f>SUM(J30:J37)</f>
        <v>0</v>
      </c>
      <c r="K39" s="158"/>
      <c r="L39" s="39"/>
    </row>
    <row r="40" spans="2:12" s="1" customFormat="1" ht="14.4" customHeight="1">
      <c r="B40" s="39"/>
      <c r="I40" s="135"/>
      <c r="L40" s="39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39"/>
      <c r="D50" s="159" t="s">
        <v>51</v>
      </c>
      <c r="E50" s="160"/>
      <c r="F50" s="160"/>
      <c r="G50" s="159" t="s">
        <v>52</v>
      </c>
      <c r="H50" s="160"/>
      <c r="I50" s="161"/>
      <c r="J50" s="160"/>
      <c r="K50" s="160"/>
      <c r="L50" s="39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">
      <c r="B61" s="39"/>
      <c r="D61" s="162" t="s">
        <v>53</v>
      </c>
      <c r="E61" s="163"/>
      <c r="F61" s="164" t="s">
        <v>54</v>
      </c>
      <c r="G61" s="162" t="s">
        <v>53</v>
      </c>
      <c r="H61" s="163"/>
      <c r="I61" s="165"/>
      <c r="J61" s="166" t="s">
        <v>54</v>
      </c>
      <c r="K61" s="163"/>
      <c r="L61" s="39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">
      <c r="B65" s="39"/>
      <c r="D65" s="159" t="s">
        <v>55</v>
      </c>
      <c r="E65" s="160"/>
      <c r="F65" s="160"/>
      <c r="G65" s="159" t="s">
        <v>56</v>
      </c>
      <c r="H65" s="160"/>
      <c r="I65" s="161"/>
      <c r="J65" s="160"/>
      <c r="K65" s="160"/>
      <c r="L65" s="39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">
      <c r="B76" s="39"/>
      <c r="D76" s="162" t="s">
        <v>53</v>
      </c>
      <c r="E76" s="163"/>
      <c r="F76" s="164" t="s">
        <v>54</v>
      </c>
      <c r="G76" s="162" t="s">
        <v>53</v>
      </c>
      <c r="H76" s="163"/>
      <c r="I76" s="165"/>
      <c r="J76" s="166" t="s">
        <v>54</v>
      </c>
      <c r="K76" s="163"/>
      <c r="L76" s="39"/>
    </row>
    <row r="77" spans="2:12" s="1" customFormat="1" ht="14.4" customHeight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pans="2:12" s="1" customFormat="1" ht="24.95" customHeight="1" hidden="1">
      <c r="B82" s="34"/>
      <c r="C82" s="19" t="s">
        <v>98</v>
      </c>
      <c r="D82" s="35"/>
      <c r="E82" s="35"/>
      <c r="F82" s="35"/>
      <c r="G82" s="35"/>
      <c r="H82" s="35"/>
      <c r="I82" s="135"/>
      <c r="J82" s="35"/>
      <c r="K82" s="35"/>
      <c r="L82" s="39"/>
    </row>
    <row r="83" spans="2:12" s="1" customFormat="1" ht="6.95" customHeight="1" hidden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pans="2:12" s="1" customFormat="1" ht="12" customHeight="1" hidden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pans="2:12" s="1" customFormat="1" ht="16.5" customHeight="1" hidden="1">
      <c r="B85" s="34"/>
      <c r="C85" s="35"/>
      <c r="D85" s="35"/>
      <c r="E85" s="173" t="str">
        <f>E7</f>
        <v>Veřejné osvětlení ulice Březinská</v>
      </c>
      <c r="F85" s="28"/>
      <c r="G85" s="28"/>
      <c r="H85" s="28"/>
      <c r="I85" s="135"/>
      <c r="J85" s="35"/>
      <c r="K85" s="35"/>
      <c r="L85" s="39"/>
    </row>
    <row r="86" spans="2:12" s="1" customFormat="1" ht="12" customHeight="1" hidden="1">
      <c r="B86" s="34"/>
      <c r="C86" s="28" t="s">
        <v>96</v>
      </c>
      <c r="D86" s="35"/>
      <c r="E86" s="35"/>
      <c r="F86" s="35"/>
      <c r="G86" s="35"/>
      <c r="H86" s="35"/>
      <c r="I86" s="135"/>
      <c r="J86" s="35"/>
      <c r="K86" s="35"/>
      <c r="L86" s="39"/>
    </row>
    <row r="87" spans="2:12" s="1" customFormat="1" ht="16.5" customHeight="1" hidden="1">
      <c r="B87" s="34"/>
      <c r="C87" s="35"/>
      <c r="D87" s="35"/>
      <c r="E87" s="67" t="str">
        <f>E9</f>
        <v>ESL_2019_010_03 - Osvětlení ulice Březinská - III.etapa</v>
      </c>
      <c r="F87" s="35"/>
      <c r="G87" s="35"/>
      <c r="H87" s="35"/>
      <c r="I87" s="135"/>
      <c r="J87" s="35"/>
      <c r="K87" s="35"/>
      <c r="L87" s="39"/>
    </row>
    <row r="88" spans="2:12" s="1" customFormat="1" ht="6.95" customHeight="1" hidden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pans="2:12" s="1" customFormat="1" ht="12" customHeight="1" hidden="1">
      <c r="B89" s="34"/>
      <c r="C89" s="28" t="s">
        <v>20</v>
      </c>
      <c r="D89" s="35"/>
      <c r="E89" s="35"/>
      <c r="F89" s="23" t="str">
        <f>F12</f>
        <v>Petřvald</v>
      </c>
      <c r="G89" s="35"/>
      <c r="H89" s="35"/>
      <c r="I89" s="138" t="s">
        <v>22</v>
      </c>
      <c r="J89" s="70" t="str">
        <f>IF(J12="","",J12)</f>
        <v>17. 12. 2019</v>
      </c>
      <c r="K89" s="35"/>
      <c r="L89" s="39"/>
    </row>
    <row r="90" spans="2:12" s="1" customFormat="1" ht="6.95" customHeight="1" hidden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pans="2:12" s="1" customFormat="1" ht="15.15" customHeight="1" hidden="1">
      <c r="B91" s="34"/>
      <c r="C91" s="28" t="s">
        <v>24</v>
      </c>
      <c r="D91" s="35"/>
      <c r="E91" s="35"/>
      <c r="F91" s="23" t="str">
        <f>E15</f>
        <v>Město Petřvald</v>
      </c>
      <c r="G91" s="35"/>
      <c r="H91" s="35"/>
      <c r="I91" s="138" t="s">
        <v>32</v>
      </c>
      <c r="J91" s="32" t="str">
        <f>E21</f>
        <v xml:space="preserve"> </v>
      </c>
      <c r="K91" s="35"/>
      <c r="L91" s="39"/>
    </row>
    <row r="92" spans="2:12" s="1" customFormat="1" ht="15.15" customHeight="1" hidden="1">
      <c r="B92" s="34"/>
      <c r="C92" s="28" t="s">
        <v>30</v>
      </c>
      <c r="D92" s="35"/>
      <c r="E92" s="35"/>
      <c r="F92" s="23" t="str">
        <f>IF(E18="","",E18)</f>
        <v>Vyplň údaj</v>
      </c>
      <c r="G92" s="35"/>
      <c r="H92" s="35"/>
      <c r="I92" s="138" t="s">
        <v>35</v>
      </c>
      <c r="J92" s="32" t="str">
        <f>E24</f>
        <v>Jiří Kotas</v>
      </c>
      <c r="K92" s="35"/>
      <c r="L92" s="39"/>
    </row>
    <row r="93" spans="2:12" s="1" customFormat="1" ht="10.3" customHeight="1" hidden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pans="2:12" s="1" customFormat="1" ht="29.25" customHeight="1" hidden="1">
      <c r="B94" s="34"/>
      <c r="C94" s="174" t="s">
        <v>99</v>
      </c>
      <c r="D94" s="175"/>
      <c r="E94" s="175"/>
      <c r="F94" s="175"/>
      <c r="G94" s="175"/>
      <c r="H94" s="175"/>
      <c r="I94" s="176"/>
      <c r="J94" s="177" t="s">
        <v>100</v>
      </c>
      <c r="K94" s="175"/>
      <c r="L94" s="39"/>
    </row>
    <row r="95" spans="2:12" s="1" customFormat="1" ht="10.3" customHeight="1" hidden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pans="2:47" s="1" customFormat="1" ht="22.8" customHeight="1" hidden="1">
      <c r="B96" s="34"/>
      <c r="C96" s="178" t="s">
        <v>101</v>
      </c>
      <c r="D96" s="35"/>
      <c r="E96" s="35"/>
      <c r="F96" s="35"/>
      <c r="G96" s="35"/>
      <c r="H96" s="35"/>
      <c r="I96" s="135"/>
      <c r="J96" s="101">
        <f>J122</f>
        <v>0</v>
      </c>
      <c r="K96" s="35"/>
      <c r="L96" s="39"/>
      <c r="AU96" s="13" t="s">
        <v>102</v>
      </c>
    </row>
    <row r="97" spans="2:12" s="8" customFormat="1" ht="24.95" customHeight="1" hidden="1">
      <c r="B97" s="179"/>
      <c r="C97" s="180"/>
      <c r="D97" s="181" t="s">
        <v>103</v>
      </c>
      <c r="E97" s="182"/>
      <c r="F97" s="182"/>
      <c r="G97" s="182"/>
      <c r="H97" s="182"/>
      <c r="I97" s="183"/>
      <c r="J97" s="184">
        <f>J123</f>
        <v>0</v>
      </c>
      <c r="K97" s="180"/>
      <c r="L97" s="185"/>
    </row>
    <row r="98" spans="2:12" s="9" customFormat="1" ht="19.9" customHeight="1" hidden="1">
      <c r="B98" s="186"/>
      <c r="C98" s="187"/>
      <c r="D98" s="188" t="s">
        <v>104</v>
      </c>
      <c r="E98" s="189"/>
      <c r="F98" s="189"/>
      <c r="G98" s="189"/>
      <c r="H98" s="189"/>
      <c r="I98" s="190"/>
      <c r="J98" s="191">
        <f>J124</f>
        <v>0</v>
      </c>
      <c r="K98" s="187"/>
      <c r="L98" s="192"/>
    </row>
    <row r="99" spans="2:12" s="8" customFormat="1" ht="24.95" customHeight="1" hidden="1">
      <c r="B99" s="179"/>
      <c r="C99" s="180"/>
      <c r="D99" s="181" t="s">
        <v>105</v>
      </c>
      <c r="E99" s="182"/>
      <c r="F99" s="182"/>
      <c r="G99" s="182"/>
      <c r="H99" s="182"/>
      <c r="I99" s="183"/>
      <c r="J99" s="184">
        <f>J127</f>
        <v>0</v>
      </c>
      <c r="K99" s="180"/>
      <c r="L99" s="185"/>
    </row>
    <row r="100" spans="2:12" s="9" customFormat="1" ht="19.9" customHeight="1" hidden="1">
      <c r="B100" s="186"/>
      <c r="C100" s="187"/>
      <c r="D100" s="188" t="s">
        <v>448</v>
      </c>
      <c r="E100" s="189"/>
      <c r="F100" s="189"/>
      <c r="G100" s="189"/>
      <c r="H100" s="189"/>
      <c r="I100" s="190"/>
      <c r="J100" s="191">
        <f>J128</f>
        <v>0</v>
      </c>
      <c r="K100" s="187"/>
      <c r="L100" s="192"/>
    </row>
    <row r="101" spans="2:12" s="9" customFormat="1" ht="19.9" customHeight="1" hidden="1">
      <c r="B101" s="186"/>
      <c r="C101" s="187"/>
      <c r="D101" s="188" t="s">
        <v>107</v>
      </c>
      <c r="E101" s="189"/>
      <c r="F101" s="189"/>
      <c r="G101" s="189"/>
      <c r="H101" s="189"/>
      <c r="I101" s="190"/>
      <c r="J101" s="191">
        <f>J159</f>
        <v>0</v>
      </c>
      <c r="K101" s="187"/>
      <c r="L101" s="192"/>
    </row>
    <row r="102" spans="2:12" s="8" customFormat="1" ht="24.95" customHeight="1" hidden="1">
      <c r="B102" s="179"/>
      <c r="C102" s="180"/>
      <c r="D102" s="181" t="s">
        <v>108</v>
      </c>
      <c r="E102" s="182"/>
      <c r="F102" s="182"/>
      <c r="G102" s="182"/>
      <c r="H102" s="182"/>
      <c r="I102" s="183"/>
      <c r="J102" s="184">
        <f>J188</f>
        <v>0</v>
      </c>
      <c r="K102" s="180"/>
      <c r="L102" s="185"/>
    </row>
    <row r="103" spans="2:12" s="1" customFormat="1" ht="21.8" customHeight="1" hidden="1">
      <c r="B103" s="34"/>
      <c r="C103" s="35"/>
      <c r="D103" s="35"/>
      <c r="E103" s="35"/>
      <c r="F103" s="35"/>
      <c r="G103" s="35"/>
      <c r="H103" s="35"/>
      <c r="I103" s="135"/>
      <c r="J103" s="35"/>
      <c r="K103" s="35"/>
      <c r="L103" s="39"/>
    </row>
    <row r="104" spans="2:12" s="1" customFormat="1" ht="6.95" customHeight="1" hidden="1">
      <c r="B104" s="57"/>
      <c r="C104" s="58"/>
      <c r="D104" s="58"/>
      <c r="E104" s="58"/>
      <c r="F104" s="58"/>
      <c r="G104" s="58"/>
      <c r="H104" s="58"/>
      <c r="I104" s="169"/>
      <c r="J104" s="58"/>
      <c r="K104" s="58"/>
      <c r="L104" s="39"/>
    </row>
    <row r="105" ht="12" hidden="1"/>
    <row r="106" ht="12" hidden="1"/>
    <row r="107" ht="12" hidden="1"/>
    <row r="108" spans="2:12" s="1" customFormat="1" ht="6.95" customHeight="1">
      <c r="B108" s="59"/>
      <c r="C108" s="60"/>
      <c r="D108" s="60"/>
      <c r="E108" s="60"/>
      <c r="F108" s="60"/>
      <c r="G108" s="60"/>
      <c r="H108" s="60"/>
      <c r="I108" s="172"/>
      <c r="J108" s="60"/>
      <c r="K108" s="60"/>
      <c r="L108" s="39"/>
    </row>
    <row r="109" spans="2:12" s="1" customFormat="1" ht="24.95" customHeight="1">
      <c r="B109" s="34"/>
      <c r="C109" s="19" t="s">
        <v>109</v>
      </c>
      <c r="D109" s="35"/>
      <c r="E109" s="35"/>
      <c r="F109" s="35"/>
      <c r="G109" s="35"/>
      <c r="H109" s="35"/>
      <c r="I109" s="135"/>
      <c r="J109" s="35"/>
      <c r="K109" s="35"/>
      <c r="L109" s="39"/>
    </row>
    <row r="110" spans="2:12" s="1" customFormat="1" ht="6.95" customHeight="1">
      <c r="B110" s="34"/>
      <c r="C110" s="35"/>
      <c r="D110" s="35"/>
      <c r="E110" s="35"/>
      <c r="F110" s="35"/>
      <c r="G110" s="35"/>
      <c r="H110" s="35"/>
      <c r="I110" s="135"/>
      <c r="J110" s="35"/>
      <c r="K110" s="35"/>
      <c r="L110" s="39"/>
    </row>
    <row r="111" spans="2:12" s="1" customFormat="1" ht="12" customHeight="1">
      <c r="B111" s="34"/>
      <c r="C111" s="28" t="s">
        <v>16</v>
      </c>
      <c r="D111" s="35"/>
      <c r="E111" s="35"/>
      <c r="F111" s="35"/>
      <c r="G111" s="35"/>
      <c r="H111" s="35"/>
      <c r="I111" s="135"/>
      <c r="J111" s="35"/>
      <c r="K111" s="35"/>
      <c r="L111" s="39"/>
    </row>
    <row r="112" spans="2:12" s="1" customFormat="1" ht="16.5" customHeight="1">
      <c r="B112" s="34"/>
      <c r="C112" s="35"/>
      <c r="D112" s="35"/>
      <c r="E112" s="173" t="str">
        <f>E7</f>
        <v>Veřejné osvětlení ulice Březinská</v>
      </c>
      <c r="F112" s="28"/>
      <c r="G112" s="28"/>
      <c r="H112" s="28"/>
      <c r="I112" s="135"/>
      <c r="J112" s="35"/>
      <c r="K112" s="35"/>
      <c r="L112" s="39"/>
    </row>
    <row r="113" spans="2:12" s="1" customFormat="1" ht="12" customHeight="1">
      <c r="B113" s="34"/>
      <c r="C113" s="28" t="s">
        <v>96</v>
      </c>
      <c r="D113" s="35"/>
      <c r="E113" s="35"/>
      <c r="F113" s="35"/>
      <c r="G113" s="35"/>
      <c r="H113" s="35"/>
      <c r="I113" s="135"/>
      <c r="J113" s="35"/>
      <c r="K113" s="35"/>
      <c r="L113" s="39"/>
    </row>
    <row r="114" spans="2:12" s="1" customFormat="1" ht="16.5" customHeight="1">
      <c r="B114" s="34"/>
      <c r="C114" s="35"/>
      <c r="D114" s="35"/>
      <c r="E114" s="67" t="str">
        <f>E9</f>
        <v>ESL_2019_010_03 - Osvětlení ulice Březinská - III.etapa</v>
      </c>
      <c r="F114" s="35"/>
      <c r="G114" s="35"/>
      <c r="H114" s="35"/>
      <c r="I114" s="135"/>
      <c r="J114" s="35"/>
      <c r="K114" s="35"/>
      <c r="L114" s="39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35"/>
      <c r="J115" s="35"/>
      <c r="K115" s="35"/>
      <c r="L115" s="39"/>
    </row>
    <row r="116" spans="2:12" s="1" customFormat="1" ht="12" customHeight="1">
      <c r="B116" s="34"/>
      <c r="C116" s="28" t="s">
        <v>20</v>
      </c>
      <c r="D116" s="35"/>
      <c r="E116" s="35"/>
      <c r="F116" s="23" t="str">
        <f>F12</f>
        <v>Petřvald</v>
      </c>
      <c r="G116" s="35"/>
      <c r="H116" s="35"/>
      <c r="I116" s="138" t="s">
        <v>22</v>
      </c>
      <c r="J116" s="70" t="str">
        <f>IF(J12="","",J12)</f>
        <v>17. 12. 2019</v>
      </c>
      <c r="K116" s="35"/>
      <c r="L116" s="39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35"/>
      <c r="J117" s="35"/>
      <c r="K117" s="35"/>
      <c r="L117" s="39"/>
    </row>
    <row r="118" spans="2:12" s="1" customFormat="1" ht="15.15" customHeight="1">
      <c r="B118" s="34"/>
      <c r="C118" s="28" t="s">
        <v>24</v>
      </c>
      <c r="D118" s="35"/>
      <c r="E118" s="35"/>
      <c r="F118" s="23" t="str">
        <f>E15</f>
        <v>Město Petřvald</v>
      </c>
      <c r="G118" s="35"/>
      <c r="H118" s="35"/>
      <c r="I118" s="138" t="s">
        <v>32</v>
      </c>
      <c r="J118" s="32" t="str">
        <f>E21</f>
        <v xml:space="preserve"> </v>
      </c>
      <c r="K118" s="35"/>
      <c r="L118" s="39"/>
    </row>
    <row r="119" spans="2:12" s="1" customFormat="1" ht="15.15" customHeight="1">
      <c r="B119" s="34"/>
      <c r="C119" s="28" t="s">
        <v>30</v>
      </c>
      <c r="D119" s="35"/>
      <c r="E119" s="35"/>
      <c r="F119" s="23" t="str">
        <f>IF(E18="","",E18)</f>
        <v>Vyplň údaj</v>
      </c>
      <c r="G119" s="35"/>
      <c r="H119" s="35"/>
      <c r="I119" s="138" t="s">
        <v>35</v>
      </c>
      <c r="J119" s="32" t="str">
        <f>E24</f>
        <v>Jiří Kotas</v>
      </c>
      <c r="K119" s="35"/>
      <c r="L119" s="39"/>
    </row>
    <row r="120" spans="2:12" s="1" customFormat="1" ht="10.3" customHeight="1">
      <c r="B120" s="34"/>
      <c r="C120" s="35"/>
      <c r="D120" s="35"/>
      <c r="E120" s="35"/>
      <c r="F120" s="35"/>
      <c r="G120" s="35"/>
      <c r="H120" s="35"/>
      <c r="I120" s="135"/>
      <c r="J120" s="35"/>
      <c r="K120" s="35"/>
      <c r="L120" s="39"/>
    </row>
    <row r="121" spans="2:20" s="10" customFormat="1" ht="29.25" customHeight="1">
      <c r="B121" s="193"/>
      <c r="C121" s="194" t="s">
        <v>110</v>
      </c>
      <c r="D121" s="195" t="s">
        <v>63</v>
      </c>
      <c r="E121" s="195" t="s">
        <v>59</v>
      </c>
      <c r="F121" s="195" t="s">
        <v>60</v>
      </c>
      <c r="G121" s="195" t="s">
        <v>111</v>
      </c>
      <c r="H121" s="195" t="s">
        <v>112</v>
      </c>
      <c r="I121" s="196" t="s">
        <v>113</v>
      </c>
      <c r="J121" s="197" t="s">
        <v>100</v>
      </c>
      <c r="K121" s="198" t="s">
        <v>114</v>
      </c>
      <c r="L121" s="199"/>
      <c r="M121" s="91" t="s">
        <v>1</v>
      </c>
      <c r="N121" s="92" t="s">
        <v>42</v>
      </c>
      <c r="O121" s="92" t="s">
        <v>115</v>
      </c>
      <c r="P121" s="92" t="s">
        <v>116</v>
      </c>
      <c r="Q121" s="92" t="s">
        <v>117</v>
      </c>
      <c r="R121" s="92" t="s">
        <v>118</v>
      </c>
      <c r="S121" s="92" t="s">
        <v>119</v>
      </c>
      <c r="T121" s="93" t="s">
        <v>120</v>
      </c>
    </row>
    <row r="122" spans="2:63" s="1" customFormat="1" ht="22.8" customHeight="1">
      <c r="B122" s="34"/>
      <c r="C122" s="98" t="s">
        <v>121</v>
      </c>
      <c r="D122" s="35"/>
      <c r="E122" s="35"/>
      <c r="F122" s="35"/>
      <c r="G122" s="35"/>
      <c r="H122" s="35"/>
      <c r="I122" s="135"/>
      <c r="J122" s="200">
        <f>BK122</f>
        <v>0</v>
      </c>
      <c r="K122" s="35"/>
      <c r="L122" s="39"/>
      <c r="M122" s="94"/>
      <c r="N122" s="95"/>
      <c r="O122" s="95"/>
      <c r="P122" s="201">
        <f>P123+P127+P188</f>
        <v>0</v>
      </c>
      <c r="Q122" s="95"/>
      <c r="R122" s="201">
        <f>R123+R127+R188</f>
        <v>68.80841</v>
      </c>
      <c r="S122" s="95"/>
      <c r="T122" s="202">
        <f>T123+T127+T188</f>
        <v>0</v>
      </c>
      <c r="AT122" s="13" t="s">
        <v>77</v>
      </c>
      <c r="AU122" s="13" t="s">
        <v>102</v>
      </c>
      <c r="BK122" s="203">
        <f>BK123+BK127+BK188</f>
        <v>0</v>
      </c>
    </row>
    <row r="123" spans="2:63" s="11" customFormat="1" ht="25.9" customHeight="1">
      <c r="B123" s="204"/>
      <c r="C123" s="205"/>
      <c r="D123" s="206" t="s">
        <v>77</v>
      </c>
      <c r="E123" s="207" t="s">
        <v>122</v>
      </c>
      <c r="F123" s="207" t="s">
        <v>123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</f>
        <v>0</v>
      </c>
      <c r="Q123" s="212"/>
      <c r="R123" s="213">
        <f>R124</f>
        <v>0.006749999999999999</v>
      </c>
      <c r="S123" s="212"/>
      <c r="T123" s="214">
        <f>T124</f>
        <v>0</v>
      </c>
      <c r="AR123" s="215" t="s">
        <v>88</v>
      </c>
      <c r="AT123" s="216" t="s">
        <v>77</v>
      </c>
      <c r="AU123" s="216" t="s">
        <v>78</v>
      </c>
      <c r="AY123" s="215" t="s">
        <v>124</v>
      </c>
      <c r="BK123" s="217">
        <f>BK124</f>
        <v>0</v>
      </c>
    </row>
    <row r="124" spans="2:63" s="11" customFormat="1" ht="22.8" customHeight="1">
      <c r="B124" s="204"/>
      <c r="C124" s="205"/>
      <c r="D124" s="206" t="s">
        <v>77</v>
      </c>
      <c r="E124" s="218" t="s">
        <v>125</v>
      </c>
      <c r="F124" s="218" t="s">
        <v>126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SUM(P125:P126)</f>
        <v>0</v>
      </c>
      <c r="Q124" s="212"/>
      <c r="R124" s="213">
        <f>SUM(R125:R126)</f>
        <v>0.006749999999999999</v>
      </c>
      <c r="S124" s="212"/>
      <c r="T124" s="214">
        <f>SUM(T125:T126)</f>
        <v>0</v>
      </c>
      <c r="AR124" s="215" t="s">
        <v>88</v>
      </c>
      <c r="AT124" s="216" t="s">
        <v>77</v>
      </c>
      <c r="AU124" s="216" t="s">
        <v>86</v>
      </c>
      <c r="AY124" s="215" t="s">
        <v>124</v>
      </c>
      <c r="BK124" s="217">
        <f>SUM(BK125:BK126)</f>
        <v>0</v>
      </c>
    </row>
    <row r="125" spans="2:65" s="1" customFormat="1" ht="24" customHeight="1">
      <c r="B125" s="34"/>
      <c r="C125" s="220" t="s">
        <v>86</v>
      </c>
      <c r="D125" s="220" t="s">
        <v>128</v>
      </c>
      <c r="E125" s="221" t="s">
        <v>129</v>
      </c>
      <c r="F125" s="222" t="s">
        <v>130</v>
      </c>
      <c r="G125" s="223" t="s">
        <v>131</v>
      </c>
      <c r="H125" s="224">
        <v>3</v>
      </c>
      <c r="I125" s="225"/>
      <c r="J125" s="226">
        <f>ROUND(I125*H125,2)</f>
        <v>0</v>
      </c>
      <c r="K125" s="222" t="s">
        <v>132</v>
      </c>
      <c r="L125" s="39"/>
      <c r="M125" s="227" t="s">
        <v>1</v>
      </c>
      <c r="N125" s="228" t="s">
        <v>43</v>
      </c>
      <c r="O125" s="8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1" t="s">
        <v>133</v>
      </c>
      <c r="AT125" s="231" t="s">
        <v>128</v>
      </c>
      <c r="AU125" s="231" t="s">
        <v>88</v>
      </c>
      <c r="AY125" s="13" t="s">
        <v>124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3" t="s">
        <v>86</v>
      </c>
      <c r="BK125" s="232">
        <f>ROUND(I125*H125,2)</f>
        <v>0</v>
      </c>
      <c r="BL125" s="13" t="s">
        <v>133</v>
      </c>
      <c r="BM125" s="231" t="s">
        <v>449</v>
      </c>
    </row>
    <row r="126" spans="2:65" s="1" customFormat="1" ht="24" customHeight="1">
      <c r="B126" s="34"/>
      <c r="C126" s="233" t="s">
        <v>88</v>
      </c>
      <c r="D126" s="233" t="s">
        <v>136</v>
      </c>
      <c r="E126" s="234" t="s">
        <v>137</v>
      </c>
      <c r="F126" s="235" t="s">
        <v>138</v>
      </c>
      <c r="G126" s="236" t="s">
        <v>131</v>
      </c>
      <c r="H126" s="237">
        <v>3</v>
      </c>
      <c r="I126" s="238"/>
      <c r="J126" s="239">
        <f>ROUND(I126*H126,2)</f>
        <v>0</v>
      </c>
      <c r="K126" s="235" t="s">
        <v>132</v>
      </c>
      <c r="L126" s="240"/>
      <c r="M126" s="241" t="s">
        <v>1</v>
      </c>
      <c r="N126" s="242" t="s">
        <v>43</v>
      </c>
      <c r="O126" s="82"/>
      <c r="P126" s="229">
        <f>O126*H126</f>
        <v>0</v>
      </c>
      <c r="Q126" s="229">
        <v>0.00225</v>
      </c>
      <c r="R126" s="229">
        <f>Q126*H126</f>
        <v>0.006749999999999999</v>
      </c>
      <c r="S126" s="229">
        <v>0</v>
      </c>
      <c r="T126" s="230">
        <f>S126*H126</f>
        <v>0</v>
      </c>
      <c r="AR126" s="231" t="s">
        <v>139</v>
      </c>
      <c r="AT126" s="231" t="s">
        <v>136</v>
      </c>
      <c r="AU126" s="231" t="s">
        <v>88</v>
      </c>
      <c r="AY126" s="13" t="s">
        <v>124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3" t="s">
        <v>86</v>
      </c>
      <c r="BK126" s="232">
        <f>ROUND(I126*H126,2)</f>
        <v>0</v>
      </c>
      <c r="BL126" s="13" t="s">
        <v>133</v>
      </c>
      <c r="BM126" s="231" t="s">
        <v>450</v>
      </c>
    </row>
    <row r="127" spans="2:63" s="11" customFormat="1" ht="25.9" customHeight="1">
      <c r="B127" s="204"/>
      <c r="C127" s="205"/>
      <c r="D127" s="206" t="s">
        <v>77</v>
      </c>
      <c r="E127" s="207" t="s">
        <v>136</v>
      </c>
      <c r="F127" s="207" t="s">
        <v>141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P128+P159</f>
        <v>0</v>
      </c>
      <c r="Q127" s="212"/>
      <c r="R127" s="213">
        <f>R128+R159</f>
        <v>68.80166</v>
      </c>
      <c r="S127" s="212"/>
      <c r="T127" s="214">
        <f>T128+T159</f>
        <v>0</v>
      </c>
      <c r="AR127" s="215" t="s">
        <v>142</v>
      </c>
      <c r="AT127" s="216" t="s">
        <v>77</v>
      </c>
      <c r="AU127" s="216" t="s">
        <v>78</v>
      </c>
      <c r="AY127" s="215" t="s">
        <v>124</v>
      </c>
      <c r="BK127" s="217">
        <f>BK128+BK159</f>
        <v>0</v>
      </c>
    </row>
    <row r="128" spans="2:63" s="11" customFormat="1" ht="22.8" customHeight="1">
      <c r="B128" s="204"/>
      <c r="C128" s="205"/>
      <c r="D128" s="206" t="s">
        <v>77</v>
      </c>
      <c r="E128" s="218" t="s">
        <v>143</v>
      </c>
      <c r="F128" s="218" t="s">
        <v>451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SUM(P129:P158)</f>
        <v>0</v>
      </c>
      <c r="Q128" s="212"/>
      <c r="R128" s="213">
        <f>SUM(R129:R158)</f>
        <v>1.117616</v>
      </c>
      <c r="S128" s="212"/>
      <c r="T128" s="214">
        <f>SUM(T129:T158)</f>
        <v>0</v>
      </c>
      <c r="AR128" s="215" t="s">
        <v>142</v>
      </c>
      <c r="AT128" s="216" t="s">
        <v>77</v>
      </c>
      <c r="AU128" s="216" t="s">
        <v>86</v>
      </c>
      <c r="AY128" s="215" t="s">
        <v>124</v>
      </c>
      <c r="BK128" s="217">
        <f>SUM(BK129:BK158)</f>
        <v>0</v>
      </c>
    </row>
    <row r="129" spans="2:65" s="1" customFormat="1" ht="24" customHeight="1">
      <c r="B129" s="34"/>
      <c r="C129" s="220" t="s">
        <v>142</v>
      </c>
      <c r="D129" s="220" t="s">
        <v>128</v>
      </c>
      <c r="E129" s="221" t="s">
        <v>145</v>
      </c>
      <c r="F129" s="222" t="s">
        <v>146</v>
      </c>
      <c r="G129" s="223" t="s">
        <v>131</v>
      </c>
      <c r="H129" s="224">
        <v>32</v>
      </c>
      <c r="I129" s="225"/>
      <c r="J129" s="226">
        <f>ROUND(I129*H129,2)</f>
        <v>0</v>
      </c>
      <c r="K129" s="222" t="s">
        <v>147</v>
      </c>
      <c r="L129" s="39"/>
      <c r="M129" s="227" t="s">
        <v>1</v>
      </c>
      <c r="N129" s="228" t="s">
        <v>43</v>
      </c>
      <c r="O129" s="8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148</v>
      </c>
      <c r="AT129" s="231" t="s">
        <v>128</v>
      </c>
      <c r="AU129" s="231" t="s">
        <v>88</v>
      </c>
      <c r="AY129" s="13" t="s">
        <v>124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3" t="s">
        <v>86</v>
      </c>
      <c r="BK129" s="232">
        <f>ROUND(I129*H129,2)</f>
        <v>0</v>
      </c>
      <c r="BL129" s="13" t="s">
        <v>148</v>
      </c>
      <c r="BM129" s="231" t="s">
        <v>452</v>
      </c>
    </row>
    <row r="130" spans="2:65" s="1" customFormat="1" ht="24" customHeight="1">
      <c r="B130" s="34"/>
      <c r="C130" s="233" t="s">
        <v>158</v>
      </c>
      <c r="D130" s="233" t="s">
        <v>136</v>
      </c>
      <c r="E130" s="234" t="s">
        <v>150</v>
      </c>
      <c r="F130" s="235" t="s">
        <v>151</v>
      </c>
      <c r="G130" s="236" t="s">
        <v>131</v>
      </c>
      <c r="H130" s="237">
        <v>32</v>
      </c>
      <c r="I130" s="238"/>
      <c r="J130" s="239">
        <f>ROUND(I130*H130,2)</f>
        <v>0</v>
      </c>
      <c r="K130" s="235" t="s">
        <v>147</v>
      </c>
      <c r="L130" s="240"/>
      <c r="M130" s="241" t="s">
        <v>1</v>
      </c>
      <c r="N130" s="242" t="s">
        <v>43</v>
      </c>
      <c r="O130" s="82"/>
      <c r="P130" s="229">
        <f>O130*H130</f>
        <v>0</v>
      </c>
      <c r="Q130" s="229">
        <v>0.00019</v>
      </c>
      <c r="R130" s="229">
        <f>Q130*H130</f>
        <v>0.00608</v>
      </c>
      <c r="S130" s="229">
        <v>0</v>
      </c>
      <c r="T130" s="230">
        <f>S130*H130</f>
        <v>0</v>
      </c>
      <c r="AR130" s="231" t="s">
        <v>152</v>
      </c>
      <c r="AT130" s="231" t="s">
        <v>136</v>
      </c>
      <c r="AU130" s="231" t="s">
        <v>88</v>
      </c>
      <c r="AY130" s="13" t="s">
        <v>124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3" t="s">
        <v>86</v>
      </c>
      <c r="BK130" s="232">
        <f>ROUND(I130*H130,2)</f>
        <v>0</v>
      </c>
      <c r="BL130" s="13" t="s">
        <v>152</v>
      </c>
      <c r="BM130" s="231" t="s">
        <v>453</v>
      </c>
    </row>
    <row r="131" spans="2:65" s="1" customFormat="1" ht="24" customHeight="1">
      <c r="B131" s="34"/>
      <c r="C131" s="220" t="s">
        <v>163</v>
      </c>
      <c r="D131" s="220" t="s">
        <v>128</v>
      </c>
      <c r="E131" s="221" t="s">
        <v>154</v>
      </c>
      <c r="F131" s="222" t="s">
        <v>155</v>
      </c>
      <c r="G131" s="223" t="s">
        <v>131</v>
      </c>
      <c r="H131" s="224">
        <v>285</v>
      </c>
      <c r="I131" s="225"/>
      <c r="J131" s="226">
        <f>ROUND(I131*H131,2)</f>
        <v>0</v>
      </c>
      <c r="K131" s="222" t="s">
        <v>156</v>
      </c>
      <c r="L131" s="39"/>
      <c r="M131" s="227" t="s">
        <v>1</v>
      </c>
      <c r="N131" s="228" t="s">
        <v>43</v>
      </c>
      <c r="O131" s="8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1" t="s">
        <v>148</v>
      </c>
      <c r="AT131" s="231" t="s">
        <v>128</v>
      </c>
      <c r="AU131" s="231" t="s">
        <v>88</v>
      </c>
      <c r="AY131" s="13" t="s">
        <v>124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3" t="s">
        <v>86</v>
      </c>
      <c r="BK131" s="232">
        <f>ROUND(I131*H131,2)</f>
        <v>0</v>
      </c>
      <c r="BL131" s="13" t="s">
        <v>148</v>
      </c>
      <c r="BM131" s="231" t="s">
        <v>454</v>
      </c>
    </row>
    <row r="132" spans="2:65" s="1" customFormat="1" ht="24" customHeight="1">
      <c r="B132" s="34"/>
      <c r="C132" s="233" t="s">
        <v>168</v>
      </c>
      <c r="D132" s="233" t="s">
        <v>136</v>
      </c>
      <c r="E132" s="234" t="s">
        <v>159</v>
      </c>
      <c r="F132" s="235" t="s">
        <v>160</v>
      </c>
      <c r="G132" s="236" t="s">
        <v>131</v>
      </c>
      <c r="H132" s="237">
        <v>285</v>
      </c>
      <c r="I132" s="238"/>
      <c r="J132" s="239">
        <f>ROUND(I132*H132,2)</f>
        <v>0</v>
      </c>
      <c r="K132" s="235" t="s">
        <v>161</v>
      </c>
      <c r="L132" s="240"/>
      <c r="M132" s="241" t="s">
        <v>1</v>
      </c>
      <c r="N132" s="242" t="s">
        <v>43</v>
      </c>
      <c r="O132" s="82"/>
      <c r="P132" s="229">
        <f>O132*H132</f>
        <v>0</v>
      </c>
      <c r="Q132" s="229">
        <v>0.00035</v>
      </c>
      <c r="R132" s="229">
        <f>Q132*H132</f>
        <v>0.09975</v>
      </c>
      <c r="S132" s="229">
        <v>0</v>
      </c>
      <c r="T132" s="230">
        <f>S132*H132</f>
        <v>0</v>
      </c>
      <c r="AR132" s="231" t="s">
        <v>152</v>
      </c>
      <c r="AT132" s="231" t="s">
        <v>136</v>
      </c>
      <c r="AU132" s="231" t="s">
        <v>88</v>
      </c>
      <c r="AY132" s="13" t="s">
        <v>124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3" t="s">
        <v>86</v>
      </c>
      <c r="BK132" s="232">
        <f>ROUND(I132*H132,2)</f>
        <v>0</v>
      </c>
      <c r="BL132" s="13" t="s">
        <v>152</v>
      </c>
      <c r="BM132" s="231" t="s">
        <v>455</v>
      </c>
    </row>
    <row r="133" spans="2:65" s="1" customFormat="1" ht="24" customHeight="1">
      <c r="B133" s="34"/>
      <c r="C133" s="220" t="s">
        <v>172</v>
      </c>
      <c r="D133" s="220" t="s">
        <v>128</v>
      </c>
      <c r="E133" s="221" t="s">
        <v>164</v>
      </c>
      <c r="F133" s="222" t="s">
        <v>165</v>
      </c>
      <c r="G133" s="223" t="s">
        <v>166</v>
      </c>
      <c r="H133" s="224">
        <v>16</v>
      </c>
      <c r="I133" s="225"/>
      <c r="J133" s="226">
        <f>ROUND(I133*H133,2)</f>
        <v>0</v>
      </c>
      <c r="K133" s="222" t="s">
        <v>156</v>
      </c>
      <c r="L133" s="39"/>
      <c r="M133" s="227" t="s">
        <v>1</v>
      </c>
      <c r="N133" s="228" t="s">
        <v>43</v>
      </c>
      <c r="O133" s="8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1" t="s">
        <v>148</v>
      </c>
      <c r="AT133" s="231" t="s">
        <v>128</v>
      </c>
      <c r="AU133" s="231" t="s">
        <v>88</v>
      </c>
      <c r="AY133" s="13" t="s">
        <v>124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3" t="s">
        <v>86</v>
      </c>
      <c r="BK133" s="232">
        <f>ROUND(I133*H133,2)</f>
        <v>0</v>
      </c>
      <c r="BL133" s="13" t="s">
        <v>148</v>
      </c>
      <c r="BM133" s="231" t="s">
        <v>475</v>
      </c>
    </row>
    <row r="134" spans="2:65" s="1" customFormat="1" ht="24" customHeight="1">
      <c r="B134" s="34"/>
      <c r="C134" s="220" t="s">
        <v>176</v>
      </c>
      <c r="D134" s="220" t="s">
        <v>128</v>
      </c>
      <c r="E134" s="221" t="s">
        <v>169</v>
      </c>
      <c r="F134" s="222" t="s">
        <v>170</v>
      </c>
      <c r="G134" s="223" t="s">
        <v>166</v>
      </c>
      <c r="H134" s="224">
        <v>16</v>
      </c>
      <c r="I134" s="225"/>
      <c r="J134" s="226">
        <f>ROUND(I134*H134,2)</f>
        <v>0</v>
      </c>
      <c r="K134" s="222" t="s">
        <v>156</v>
      </c>
      <c r="L134" s="39"/>
      <c r="M134" s="227" t="s">
        <v>1</v>
      </c>
      <c r="N134" s="228" t="s">
        <v>43</v>
      </c>
      <c r="O134" s="8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148</v>
      </c>
      <c r="AT134" s="231" t="s">
        <v>128</v>
      </c>
      <c r="AU134" s="231" t="s">
        <v>88</v>
      </c>
      <c r="AY134" s="13" t="s">
        <v>124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3" t="s">
        <v>86</v>
      </c>
      <c r="BK134" s="232">
        <f>ROUND(I134*H134,2)</f>
        <v>0</v>
      </c>
      <c r="BL134" s="13" t="s">
        <v>148</v>
      </c>
      <c r="BM134" s="231" t="s">
        <v>476</v>
      </c>
    </row>
    <row r="135" spans="2:65" s="1" customFormat="1" ht="16.5" customHeight="1">
      <c r="B135" s="34"/>
      <c r="C135" s="220" t="s">
        <v>180</v>
      </c>
      <c r="D135" s="220" t="s">
        <v>128</v>
      </c>
      <c r="E135" s="221" t="s">
        <v>173</v>
      </c>
      <c r="F135" s="222" t="s">
        <v>174</v>
      </c>
      <c r="G135" s="223" t="s">
        <v>166</v>
      </c>
      <c r="H135" s="224">
        <v>8</v>
      </c>
      <c r="I135" s="225"/>
      <c r="J135" s="226">
        <f>ROUND(I135*H135,2)</f>
        <v>0</v>
      </c>
      <c r="K135" s="222" t="s">
        <v>156</v>
      </c>
      <c r="L135" s="39"/>
      <c r="M135" s="227" t="s">
        <v>1</v>
      </c>
      <c r="N135" s="228" t="s">
        <v>43</v>
      </c>
      <c r="O135" s="8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148</v>
      </c>
      <c r="AT135" s="231" t="s">
        <v>128</v>
      </c>
      <c r="AU135" s="231" t="s">
        <v>88</v>
      </c>
      <c r="AY135" s="13" t="s">
        <v>124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3" t="s">
        <v>86</v>
      </c>
      <c r="BK135" s="232">
        <f>ROUND(I135*H135,2)</f>
        <v>0</v>
      </c>
      <c r="BL135" s="13" t="s">
        <v>148</v>
      </c>
      <c r="BM135" s="231" t="s">
        <v>477</v>
      </c>
    </row>
    <row r="136" spans="2:65" s="1" customFormat="1" ht="16.5" customHeight="1">
      <c r="B136" s="34"/>
      <c r="C136" s="233" t="s">
        <v>196</v>
      </c>
      <c r="D136" s="233" t="s">
        <v>136</v>
      </c>
      <c r="E136" s="234" t="s">
        <v>177</v>
      </c>
      <c r="F136" s="235" t="s">
        <v>178</v>
      </c>
      <c r="G136" s="236" t="s">
        <v>166</v>
      </c>
      <c r="H136" s="237">
        <v>8</v>
      </c>
      <c r="I136" s="238"/>
      <c r="J136" s="239">
        <f>ROUND(I136*H136,2)</f>
        <v>0</v>
      </c>
      <c r="K136" s="235" t="s">
        <v>1</v>
      </c>
      <c r="L136" s="240"/>
      <c r="M136" s="241" t="s">
        <v>1</v>
      </c>
      <c r="N136" s="242" t="s">
        <v>43</v>
      </c>
      <c r="O136" s="8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1" t="s">
        <v>152</v>
      </c>
      <c r="AT136" s="231" t="s">
        <v>136</v>
      </c>
      <c r="AU136" s="231" t="s">
        <v>88</v>
      </c>
      <c r="AY136" s="13" t="s">
        <v>124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3" t="s">
        <v>86</v>
      </c>
      <c r="BK136" s="232">
        <f>ROUND(I136*H136,2)</f>
        <v>0</v>
      </c>
      <c r="BL136" s="13" t="s">
        <v>152</v>
      </c>
      <c r="BM136" s="231" t="s">
        <v>478</v>
      </c>
    </row>
    <row r="137" spans="2:65" s="1" customFormat="1" ht="24" customHeight="1">
      <c r="B137" s="34"/>
      <c r="C137" s="220" t="s">
        <v>200</v>
      </c>
      <c r="D137" s="220" t="s">
        <v>128</v>
      </c>
      <c r="E137" s="221" t="s">
        <v>181</v>
      </c>
      <c r="F137" s="222" t="s">
        <v>182</v>
      </c>
      <c r="G137" s="223" t="s">
        <v>166</v>
      </c>
      <c r="H137" s="224">
        <v>8</v>
      </c>
      <c r="I137" s="225"/>
      <c r="J137" s="226">
        <f>ROUND(I137*H137,2)</f>
        <v>0</v>
      </c>
      <c r="K137" s="222" t="s">
        <v>147</v>
      </c>
      <c r="L137" s="39"/>
      <c r="M137" s="227" t="s">
        <v>1</v>
      </c>
      <c r="N137" s="228" t="s">
        <v>43</v>
      </c>
      <c r="O137" s="8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148</v>
      </c>
      <c r="AT137" s="231" t="s">
        <v>128</v>
      </c>
      <c r="AU137" s="231" t="s">
        <v>88</v>
      </c>
      <c r="AY137" s="13" t="s">
        <v>124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3" t="s">
        <v>86</v>
      </c>
      <c r="BK137" s="232">
        <f>ROUND(I137*H137,2)</f>
        <v>0</v>
      </c>
      <c r="BL137" s="13" t="s">
        <v>148</v>
      </c>
      <c r="BM137" s="231" t="s">
        <v>479</v>
      </c>
    </row>
    <row r="138" spans="2:65" s="1" customFormat="1" ht="24" customHeight="1">
      <c r="B138" s="34"/>
      <c r="C138" s="220" t="s">
        <v>8</v>
      </c>
      <c r="D138" s="220" t="s">
        <v>128</v>
      </c>
      <c r="E138" s="221" t="s">
        <v>197</v>
      </c>
      <c r="F138" s="222" t="s">
        <v>198</v>
      </c>
      <c r="G138" s="223" t="s">
        <v>166</v>
      </c>
      <c r="H138" s="224">
        <v>8</v>
      </c>
      <c r="I138" s="225"/>
      <c r="J138" s="226">
        <f>ROUND(I138*H138,2)</f>
        <v>0</v>
      </c>
      <c r="K138" s="222" t="s">
        <v>147</v>
      </c>
      <c r="L138" s="39"/>
      <c r="M138" s="227" t="s">
        <v>1</v>
      </c>
      <c r="N138" s="228" t="s">
        <v>43</v>
      </c>
      <c r="O138" s="8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148</v>
      </c>
      <c r="AT138" s="231" t="s">
        <v>128</v>
      </c>
      <c r="AU138" s="231" t="s">
        <v>88</v>
      </c>
      <c r="AY138" s="13" t="s">
        <v>124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3" t="s">
        <v>86</v>
      </c>
      <c r="BK138" s="232">
        <f>ROUND(I138*H138,2)</f>
        <v>0</v>
      </c>
      <c r="BL138" s="13" t="s">
        <v>148</v>
      </c>
      <c r="BM138" s="231" t="s">
        <v>484</v>
      </c>
    </row>
    <row r="139" spans="2:65" s="1" customFormat="1" ht="16.5" customHeight="1">
      <c r="B139" s="34"/>
      <c r="C139" s="233" t="s">
        <v>133</v>
      </c>
      <c r="D139" s="233" t="s">
        <v>136</v>
      </c>
      <c r="E139" s="234" t="s">
        <v>201</v>
      </c>
      <c r="F139" s="235" t="s">
        <v>485</v>
      </c>
      <c r="G139" s="236" t="s">
        <v>166</v>
      </c>
      <c r="H139" s="237">
        <v>8</v>
      </c>
      <c r="I139" s="238"/>
      <c r="J139" s="239">
        <f>ROUND(I139*H139,2)</f>
        <v>0</v>
      </c>
      <c r="K139" s="235" t="s">
        <v>1</v>
      </c>
      <c r="L139" s="240"/>
      <c r="M139" s="241" t="s">
        <v>1</v>
      </c>
      <c r="N139" s="242" t="s">
        <v>43</v>
      </c>
      <c r="O139" s="8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1" t="s">
        <v>152</v>
      </c>
      <c r="AT139" s="231" t="s">
        <v>136</v>
      </c>
      <c r="AU139" s="231" t="s">
        <v>88</v>
      </c>
      <c r="AY139" s="13" t="s">
        <v>124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3" t="s">
        <v>86</v>
      </c>
      <c r="BK139" s="232">
        <f>ROUND(I139*H139,2)</f>
        <v>0</v>
      </c>
      <c r="BL139" s="13" t="s">
        <v>152</v>
      </c>
      <c r="BM139" s="231" t="s">
        <v>486</v>
      </c>
    </row>
    <row r="140" spans="2:65" s="1" customFormat="1" ht="16.5" customHeight="1">
      <c r="B140" s="34"/>
      <c r="C140" s="233" t="s">
        <v>227</v>
      </c>
      <c r="D140" s="233" t="s">
        <v>136</v>
      </c>
      <c r="E140" s="234" t="s">
        <v>205</v>
      </c>
      <c r="F140" s="235" t="s">
        <v>206</v>
      </c>
      <c r="G140" s="236" t="s">
        <v>166</v>
      </c>
      <c r="H140" s="237">
        <v>8</v>
      </c>
      <c r="I140" s="238"/>
      <c r="J140" s="239">
        <f>ROUND(I140*H140,2)</f>
        <v>0</v>
      </c>
      <c r="K140" s="235" t="s">
        <v>1</v>
      </c>
      <c r="L140" s="240"/>
      <c r="M140" s="241" t="s">
        <v>1</v>
      </c>
      <c r="N140" s="242" t="s">
        <v>43</v>
      </c>
      <c r="O140" s="8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1" t="s">
        <v>207</v>
      </c>
      <c r="AT140" s="231" t="s">
        <v>136</v>
      </c>
      <c r="AU140" s="231" t="s">
        <v>88</v>
      </c>
      <c r="AY140" s="13" t="s">
        <v>124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3" t="s">
        <v>86</v>
      </c>
      <c r="BK140" s="232">
        <f>ROUND(I140*H140,2)</f>
        <v>0</v>
      </c>
      <c r="BL140" s="13" t="s">
        <v>148</v>
      </c>
      <c r="BM140" s="231" t="s">
        <v>487</v>
      </c>
    </row>
    <row r="141" spans="2:65" s="1" customFormat="1" ht="16.5" customHeight="1">
      <c r="B141" s="34"/>
      <c r="C141" s="220" t="s">
        <v>231</v>
      </c>
      <c r="D141" s="220" t="s">
        <v>128</v>
      </c>
      <c r="E141" s="221" t="s">
        <v>210</v>
      </c>
      <c r="F141" s="222" t="s">
        <v>211</v>
      </c>
      <c r="G141" s="223" t="s">
        <v>166</v>
      </c>
      <c r="H141" s="224">
        <v>8</v>
      </c>
      <c r="I141" s="225"/>
      <c r="J141" s="226">
        <f>ROUND(I141*H141,2)</f>
        <v>0</v>
      </c>
      <c r="K141" s="222" t="s">
        <v>156</v>
      </c>
      <c r="L141" s="39"/>
      <c r="M141" s="227" t="s">
        <v>1</v>
      </c>
      <c r="N141" s="228" t="s">
        <v>43</v>
      </c>
      <c r="O141" s="8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148</v>
      </c>
      <c r="AT141" s="231" t="s">
        <v>128</v>
      </c>
      <c r="AU141" s="231" t="s">
        <v>88</v>
      </c>
      <c r="AY141" s="13" t="s">
        <v>124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3" t="s">
        <v>86</v>
      </c>
      <c r="BK141" s="232">
        <f>ROUND(I141*H141,2)</f>
        <v>0</v>
      </c>
      <c r="BL141" s="13" t="s">
        <v>148</v>
      </c>
      <c r="BM141" s="231" t="s">
        <v>488</v>
      </c>
    </row>
    <row r="142" spans="2:65" s="1" customFormat="1" ht="24" customHeight="1">
      <c r="B142" s="34"/>
      <c r="C142" s="233" t="s">
        <v>239</v>
      </c>
      <c r="D142" s="233" t="s">
        <v>136</v>
      </c>
      <c r="E142" s="234" t="s">
        <v>218</v>
      </c>
      <c r="F142" s="235" t="s">
        <v>219</v>
      </c>
      <c r="G142" s="236" t="s">
        <v>166</v>
      </c>
      <c r="H142" s="237">
        <v>8</v>
      </c>
      <c r="I142" s="238"/>
      <c r="J142" s="239">
        <f>ROUND(I142*H142,2)</f>
        <v>0</v>
      </c>
      <c r="K142" s="235" t="s">
        <v>1</v>
      </c>
      <c r="L142" s="240"/>
      <c r="M142" s="241" t="s">
        <v>1</v>
      </c>
      <c r="N142" s="242" t="s">
        <v>43</v>
      </c>
      <c r="O142" s="82"/>
      <c r="P142" s="229">
        <f>O142*H142</f>
        <v>0</v>
      </c>
      <c r="Q142" s="229">
        <v>0.062</v>
      </c>
      <c r="R142" s="229">
        <f>Q142*H142</f>
        <v>0.496</v>
      </c>
      <c r="S142" s="229">
        <v>0</v>
      </c>
      <c r="T142" s="230">
        <f>S142*H142</f>
        <v>0</v>
      </c>
      <c r="AR142" s="231" t="s">
        <v>152</v>
      </c>
      <c r="AT142" s="231" t="s">
        <v>136</v>
      </c>
      <c r="AU142" s="231" t="s">
        <v>88</v>
      </c>
      <c r="AY142" s="13" t="s">
        <v>124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3" t="s">
        <v>86</v>
      </c>
      <c r="BK142" s="232">
        <f>ROUND(I142*H142,2)</f>
        <v>0</v>
      </c>
      <c r="BL142" s="13" t="s">
        <v>152</v>
      </c>
      <c r="BM142" s="231" t="s">
        <v>489</v>
      </c>
    </row>
    <row r="143" spans="2:65" s="1" customFormat="1" ht="16.5" customHeight="1">
      <c r="B143" s="34"/>
      <c r="C143" s="220" t="s">
        <v>7</v>
      </c>
      <c r="D143" s="220" t="s">
        <v>128</v>
      </c>
      <c r="E143" s="221" t="s">
        <v>221</v>
      </c>
      <c r="F143" s="222" t="s">
        <v>222</v>
      </c>
      <c r="G143" s="223" t="s">
        <v>166</v>
      </c>
      <c r="H143" s="224">
        <v>8</v>
      </c>
      <c r="I143" s="225"/>
      <c r="J143" s="226">
        <f>ROUND(I143*H143,2)</f>
        <v>0</v>
      </c>
      <c r="K143" s="222" t="s">
        <v>156</v>
      </c>
      <c r="L143" s="39"/>
      <c r="M143" s="227" t="s">
        <v>1</v>
      </c>
      <c r="N143" s="228" t="s">
        <v>43</v>
      </c>
      <c r="O143" s="8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148</v>
      </c>
      <c r="AT143" s="231" t="s">
        <v>128</v>
      </c>
      <c r="AU143" s="231" t="s">
        <v>88</v>
      </c>
      <c r="AY143" s="13" t="s">
        <v>124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3" t="s">
        <v>86</v>
      </c>
      <c r="BK143" s="232">
        <f>ROUND(I143*H143,2)</f>
        <v>0</v>
      </c>
      <c r="BL143" s="13" t="s">
        <v>148</v>
      </c>
      <c r="BM143" s="231" t="s">
        <v>490</v>
      </c>
    </row>
    <row r="144" spans="2:65" s="1" customFormat="1" ht="16.5" customHeight="1">
      <c r="B144" s="34"/>
      <c r="C144" s="233" t="s">
        <v>246</v>
      </c>
      <c r="D144" s="233" t="s">
        <v>136</v>
      </c>
      <c r="E144" s="234" t="s">
        <v>224</v>
      </c>
      <c r="F144" s="235" t="s">
        <v>225</v>
      </c>
      <c r="G144" s="236" t="s">
        <v>166</v>
      </c>
      <c r="H144" s="237">
        <v>8</v>
      </c>
      <c r="I144" s="238"/>
      <c r="J144" s="239">
        <f>ROUND(I144*H144,2)</f>
        <v>0</v>
      </c>
      <c r="K144" s="235" t="s">
        <v>1</v>
      </c>
      <c r="L144" s="240"/>
      <c r="M144" s="241" t="s">
        <v>1</v>
      </c>
      <c r="N144" s="242" t="s">
        <v>43</v>
      </c>
      <c r="O144" s="8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152</v>
      </c>
      <c r="AT144" s="231" t="s">
        <v>136</v>
      </c>
      <c r="AU144" s="231" t="s">
        <v>88</v>
      </c>
      <c r="AY144" s="13" t="s">
        <v>124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3" t="s">
        <v>86</v>
      </c>
      <c r="BK144" s="232">
        <f>ROUND(I144*H144,2)</f>
        <v>0</v>
      </c>
      <c r="BL144" s="13" t="s">
        <v>152</v>
      </c>
      <c r="BM144" s="231" t="s">
        <v>491</v>
      </c>
    </row>
    <row r="145" spans="2:65" s="1" customFormat="1" ht="24" customHeight="1">
      <c r="B145" s="34"/>
      <c r="C145" s="220" t="s">
        <v>250</v>
      </c>
      <c r="D145" s="220" t="s">
        <v>128</v>
      </c>
      <c r="E145" s="221" t="s">
        <v>228</v>
      </c>
      <c r="F145" s="222" t="s">
        <v>229</v>
      </c>
      <c r="G145" s="223" t="s">
        <v>131</v>
      </c>
      <c r="H145" s="224">
        <v>305</v>
      </c>
      <c r="I145" s="225"/>
      <c r="J145" s="226">
        <f>ROUND(I145*H145,2)</f>
        <v>0</v>
      </c>
      <c r="K145" s="222" t="s">
        <v>147</v>
      </c>
      <c r="L145" s="39"/>
      <c r="M145" s="227" t="s">
        <v>1</v>
      </c>
      <c r="N145" s="228" t="s">
        <v>43</v>
      </c>
      <c r="O145" s="8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1" t="s">
        <v>148</v>
      </c>
      <c r="AT145" s="231" t="s">
        <v>128</v>
      </c>
      <c r="AU145" s="231" t="s">
        <v>88</v>
      </c>
      <c r="AY145" s="13" t="s">
        <v>124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3" t="s">
        <v>86</v>
      </c>
      <c r="BK145" s="232">
        <f>ROUND(I145*H145,2)</f>
        <v>0</v>
      </c>
      <c r="BL145" s="13" t="s">
        <v>148</v>
      </c>
      <c r="BM145" s="231" t="s">
        <v>492</v>
      </c>
    </row>
    <row r="146" spans="2:65" s="1" customFormat="1" ht="16.5" customHeight="1">
      <c r="B146" s="34"/>
      <c r="C146" s="233" t="s">
        <v>254</v>
      </c>
      <c r="D146" s="233" t="s">
        <v>136</v>
      </c>
      <c r="E146" s="234" t="s">
        <v>232</v>
      </c>
      <c r="F146" s="235" t="s">
        <v>233</v>
      </c>
      <c r="G146" s="236" t="s">
        <v>131</v>
      </c>
      <c r="H146" s="237">
        <v>305</v>
      </c>
      <c r="I146" s="238"/>
      <c r="J146" s="239">
        <f>ROUND(I146*H146,2)</f>
        <v>0</v>
      </c>
      <c r="K146" s="235" t="s">
        <v>147</v>
      </c>
      <c r="L146" s="240"/>
      <c r="M146" s="241" t="s">
        <v>1</v>
      </c>
      <c r="N146" s="242" t="s">
        <v>43</v>
      </c>
      <c r="O146" s="82"/>
      <c r="P146" s="229">
        <f>O146*H146</f>
        <v>0</v>
      </c>
      <c r="Q146" s="229">
        <v>0.001</v>
      </c>
      <c r="R146" s="229">
        <f>Q146*H146</f>
        <v>0.305</v>
      </c>
      <c r="S146" s="229">
        <v>0</v>
      </c>
      <c r="T146" s="230">
        <f>S146*H146</f>
        <v>0</v>
      </c>
      <c r="AR146" s="231" t="s">
        <v>152</v>
      </c>
      <c r="AT146" s="231" t="s">
        <v>136</v>
      </c>
      <c r="AU146" s="231" t="s">
        <v>88</v>
      </c>
      <c r="AY146" s="13" t="s">
        <v>124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3" t="s">
        <v>86</v>
      </c>
      <c r="BK146" s="232">
        <f>ROUND(I146*H146,2)</f>
        <v>0</v>
      </c>
      <c r="BL146" s="13" t="s">
        <v>152</v>
      </c>
      <c r="BM146" s="231" t="s">
        <v>493</v>
      </c>
    </row>
    <row r="147" spans="2:65" s="1" customFormat="1" ht="24" customHeight="1">
      <c r="B147" s="34"/>
      <c r="C147" s="220" t="s">
        <v>258</v>
      </c>
      <c r="D147" s="220" t="s">
        <v>128</v>
      </c>
      <c r="E147" s="221" t="s">
        <v>236</v>
      </c>
      <c r="F147" s="222" t="s">
        <v>237</v>
      </c>
      <c r="G147" s="223" t="s">
        <v>166</v>
      </c>
      <c r="H147" s="224">
        <v>8</v>
      </c>
      <c r="I147" s="225"/>
      <c r="J147" s="226">
        <f>ROUND(I147*H147,2)</f>
        <v>0</v>
      </c>
      <c r="K147" s="222" t="s">
        <v>147</v>
      </c>
      <c r="L147" s="39"/>
      <c r="M147" s="227" t="s">
        <v>1</v>
      </c>
      <c r="N147" s="228" t="s">
        <v>43</v>
      </c>
      <c r="O147" s="8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1" t="s">
        <v>148</v>
      </c>
      <c r="AT147" s="231" t="s">
        <v>128</v>
      </c>
      <c r="AU147" s="231" t="s">
        <v>88</v>
      </c>
      <c r="AY147" s="13" t="s">
        <v>124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3" t="s">
        <v>86</v>
      </c>
      <c r="BK147" s="232">
        <f>ROUND(I147*H147,2)</f>
        <v>0</v>
      </c>
      <c r="BL147" s="13" t="s">
        <v>148</v>
      </c>
      <c r="BM147" s="231" t="s">
        <v>494</v>
      </c>
    </row>
    <row r="148" spans="2:65" s="1" customFormat="1" ht="16.5" customHeight="1">
      <c r="B148" s="34"/>
      <c r="C148" s="233" t="s">
        <v>495</v>
      </c>
      <c r="D148" s="233" t="s">
        <v>136</v>
      </c>
      <c r="E148" s="234" t="s">
        <v>240</v>
      </c>
      <c r="F148" s="235" t="s">
        <v>241</v>
      </c>
      <c r="G148" s="236" t="s">
        <v>166</v>
      </c>
      <c r="H148" s="237">
        <v>8</v>
      </c>
      <c r="I148" s="238"/>
      <c r="J148" s="239">
        <f>ROUND(I148*H148,2)</f>
        <v>0</v>
      </c>
      <c r="K148" s="235" t="s">
        <v>147</v>
      </c>
      <c r="L148" s="240"/>
      <c r="M148" s="241" t="s">
        <v>1</v>
      </c>
      <c r="N148" s="242" t="s">
        <v>43</v>
      </c>
      <c r="O148" s="82"/>
      <c r="P148" s="229">
        <f>O148*H148</f>
        <v>0</v>
      </c>
      <c r="Q148" s="229">
        <v>0.00016</v>
      </c>
      <c r="R148" s="229">
        <f>Q148*H148</f>
        <v>0.00128</v>
      </c>
      <c r="S148" s="229">
        <v>0</v>
      </c>
      <c r="T148" s="230">
        <f>S148*H148</f>
        <v>0</v>
      </c>
      <c r="AR148" s="231" t="s">
        <v>152</v>
      </c>
      <c r="AT148" s="231" t="s">
        <v>136</v>
      </c>
      <c r="AU148" s="231" t="s">
        <v>88</v>
      </c>
      <c r="AY148" s="13" t="s">
        <v>124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3" t="s">
        <v>86</v>
      </c>
      <c r="BK148" s="232">
        <f>ROUND(I148*H148,2)</f>
        <v>0</v>
      </c>
      <c r="BL148" s="13" t="s">
        <v>152</v>
      </c>
      <c r="BM148" s="231" t="s">
        <v>496</v>
      </c>
    </row>
    <row r="149" spans="2:65" s="1" customFormat="1" ht="24" customHeight="1">
      <c r="B149" s="34"/>
      <c r="C149" s="220" t="s">
        <v>497</v>
      </c>
      <c r="D149" s="220" t="s">
        <v>128</v>
      </c>
      <c r="E149" s="221" t="s">
        <v>243</v>
      </c>
      <c r="F149" s="222" t="s">
        <v>244</v>
      </c>
      <c r="G149" s="223" t="s">
        <v>166</v>
      </c>
      <c r="H149" s="224">
        <v>34</v>
      </c>
      <c r="I149" s="225"/>
      <c r="J149" s="226">
        <f>ROUND(I149*H149,2)</f>
        <v>0</v>
      </c>
      <c r="K149" s="222" t="s">
        <v>147</v>
      </c>
      <c r="L149" s="39"/>
      <c r="M149" s="227" t="s">
        <v>1</v>
      </c>
      <c r="N149" s="228" t="s">
        <v>43</v>
      </c>
      <c r="O149" s="8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1" t="s">
        <v>148</v>
      </c>
      <c r="AT149" s="231" t="s">
        <v>128</v>
      </c>
      <c r="AU149" s="231" t="s">
        <v>88</v>
      </c>
      <c r="AY149" s="13" t="s">
        <v>124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3" t="s">
        <v>86</v>
      </c>
      <c r="BK149" s="232">
        <f>ROUND(I149*H149,2)</f>
        <v>0</v>
      </c>
      <c r="BL149" s="13" t="s">
        <v>148</v>
      </c>
      <c r="BM149" s="231" t="s">
        <v>498</v>
      </c>
    </row>
    <row r="150" spans="2:65" s="1" customFormat="1" ht="16.5" customHeight="1">
      <c r="B150" s="34"/>
      <c r="C150" s="233" t="s">
        <v>270</v>
      </c>
      <c r="D150" s="233" t="s">
        <v>136</v>
      </c>
      <c r="E150" s="234" t="s">
        <v>247</v>
      </c>
      <c r="F150" s="235" t="s">
        <v>248</v>
      </c>
      <c r="G150" s="236" t="s">
        <v>166</v>
      </c>
      <c r="H150" s="237">
        <v>34</v>
      </c>
      <c r="I150" s="238"/>
      <c r="J150" s="239">
        <f>ROUND(I150*H150,2)</f>
        <v>0</v>
      </c>
      <c r="K150" s="235" t="s">
        <v>147</v>
      </c>
      <c r="L150" s="240"/>
      <c r="M150" s="241" t="s">
        <v>1</v>
      </c>
      <c r="N150" s="242" t="s">
        <v>43</v>
      </c>
      <c r="O150" s="82"/>
      <c r="P150" s="229">
        <f>O150*H150</f>
        <v>0</v>
      </c>
      <c r="Q150" s="229">
        <v>0.00016</v>
      </c>
      <c r="R150" s="229">
        <f>Q150*H150</f>
        <v>0.00544</v>
      </c>
      <c r="S150" s="229">
        <v>0</v>
      </c>
      <c r="T150" s="230">
        <f>S150*H150</f>
        <v>0</v>
      </c>
      <c r="AR150" s="231" t="s">
        <v>207</v>
      </c>
      <c r="AT150" s="231" t="s">
        <v>136</v>
      </c>
      <c r="AU150" s="231" t="s">
        <v>88</v>
      </c>
      <c r="AY150" s="13" t="s">
        <v>124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3" t="s">
        <v>86</v>
      </c>
      <c r="BK150" s="232">
        <f>ROUND(I150*H150,2)</f>
        <v>0</v>
      </c>
      <c r="BL150" s="13" t="s">
        <v>148</v>
      </c>
      <c r="BM150" s="231" t="s">
        <v>499</v>
      </c>
    </row>
    <row r="151" spans="2:65" s="1" customFormat="1" ht="24" customHeight="1">
      <c r="B151" s="34"/>
      <c r="C151" s="220" t="s">
        <v>508</v>
      </c>
      <c r="D151" s="220" t="s">
        <v>128</v>
      </c>
      <c r="E151" s="221" t="s">
        <v>509</v>
      </c>
      <c r="F151" s="222" t="s">
        <v>510</v>
      </c>
      <c r="G151" s="223" t="s">
        <v>166</v>
      </c>
      <c r="H151" s="224">
        <v>2</v>
      </c>
      <c r="I151" s="225"/>
      <c r="J151" s="226">
        <f>ROUND(I151*H151,2)</f>
        <v>0</v>
      </c>
      <c r="K151" s="222" t="s">
        <v>147</v>
      </c>
      <c r="L151" s="39"/>
      <c r="M151" s="227" t="s">
        <v>1</v>
      </c>
      <c r="N151" s="228" t="s">
        <v>43</v>
      </c>
      <c r="O151" s="8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1" t="s">
        <v>148</v>
      </c>
      <c r="AT151" s="231" t="s">
        <v>128</v>
      </c>
      <c r="AU151" s="231" t="s">
        <v>88</v>
      </c>
      <c r="AY151" s="13" t="s">
        <v>124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3" t="s">
        <v>86</v>
      </c>
      <c r="BK151" s="232">
        <f>ROUND(I151*H151,2)</f>
        <v>0</v>
      </c>
      <c r="BL151" s="13" t="s">
        <v>148</v>
      </c>
      <c r="BM151" s="231" t="s">
        <v>511</v>
      </c>
    </row>
    <row r="152" spans="2:65" s="1" customFormat="1" ht="16.5" customHeight="1">
      <c r="B152" s="34"/>
      <c r="C152" s="233" t="s">
        <v>512</v>
      </c>
      <c r="D152" s="233" t="s">
        <v>136</v>
      </c>
      <c r="E152" s="234" t="s">
        <v>513</v>
      </c>
      <c r="F152" s="235" t="s">
        <v>514</v>
      </c>
      <c r="G152" s="236" t="s">
        <v>166</v>
      </c>
      <c r="H152" s="237">
        <v>4</v>
      </c>
      <c r="I152" s="238"/>
      <c r="J152" s="239">
        <f>ROUND(I152*H152,2)</f>
        <v>0</v>
      </c>
      <c r="K152" s="235" t="s">
        <v>1</v>
      </c>
      <c r="L152" s="240"/>
      <c r="M152" s="241" t="s">
        <v>1</v>
      </c>
      <c r="N152" s="242" t="s">
        <v>43</v>
      </c>
      <c r="O152" s="8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1" t="s">
        <v>152</v>
      </c>
      <c r="AT152" s="231" t="s">
        <v>136</v>
      </c>
      <c r="AU152" s="231" t="s">
        <v>88</v>
      </c>
      <c r="AY152" s="13" t="s">
        <v>124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3" t="s">
        <v>86</v>
      </c>
      <c r="BK152" s="232">
        <f>ROUND(I152*H152,2)</f>
        <v>0</v>
      </c>
      <c r="BL152" s="13" t="s">
        <v>152</v>
      </c>
      <c r="BM152" s="231" t="s">
        <v>515</v>
      </c>
    </row>
    <row r="153" spans="2:65" s="1" customFormat="1" ht="16.5" customHeight="1">
      <c r="B153" s="34"/>
      <c r="C153" s="220" t="s">
        <v>277</v>
      </c>
      <c r="D153" s="220" t="s">
        <v>128</v>
      </c>
      <c r="E153" s="221" t="s">
        <v>251</v>
      </c>
      <c r="F153" s="222" t="s">
        <v>252</v>
      </c>
      <c r="G153" s="223" t="s">
        <v>166</v>
      </c>
      <c r="H153" s="224">
        <v>16</v>
      </c>
      <c r="I153" s="225"/>
      <c r="J153" s="226">
        <f>ROUND(I153*H153,2)</f>
        <v>0</v>
      </c>
      <c r="K153" s="222" t="s">
        <v>156</v>
      </c>
      <c r="L153" s="39"/>
      <c r="M153" s="227" t="s">
        <v>1</v>
      </c>
      <c r="N153" s="228" t="s">
        <v>43</v>
      </c>
      <c r="O153" s="8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1" t="s">
        <v>148</v>
      </c>
      <c r="AT153" s="231" t="s">
        <v>128</v>
      </c>
      <c r="AU153" s="231" t="s">
        <v>88</v>
      </c>
      <c r="AY153" s="13" t="s">
        <v>124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3" t="s">
        <v>86</v>
      </c>
      <c r="BK153" s="232">
        <f>ROUND(I153*H153,2)</f>
        <v>0</v>
      </c>
      <c r="BL153" s="13" t="s">
        <v>148</v>
      </c>
      <c r="BM153" s="231" t="s">
        <v>516</v>
      </c>
    </row>
    <row r="154" spans="2:65" s="1" customFormat="1" ht="24" customHeight="1">
      <c r="B154" s="34"/>
      <c r="C154" s="220" t="s">
        <v>282</v>
      </c>
      <c r="D154" s="220" t="s">
        <v>128</v>
      </c>
      <c r="E154" s="221" t="s">
        <v>255</v>
      </c>
      <c r="F154" s="222" t="s">
        <v>256</v>
      </c>
      <c r="G154" s="223" t="s">
        <v>131</v>
      </c>
      <c r="H154" s="224">
        <v>48</v>
      </c>
      <c r="I154" s="225"/>
      <c r="J154" s="226">
        <f>ROUND(I154*H154,2)</f>
        <v>0</v>
      </c>
      <c r="K154" s="222" t="s">
        <v>147</v>
      </c>
      <c r="L154" s="39"/>
      <c r="M154" s="227" t="s">
        <v>1</v>
      </c>
      <c r="N154" s="228" t="s">
        <v>43</v>
      </c>
      <c r="O154" s="8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1" t="s">
        <v>148</v>
      </c>
      <c r="AT154" s="231" t="s">
        <v>128</v>
      </c>
      <c r="AU154" s="231" t="s">
        <v>88</v>
      </c>
      <c r="AY154" s="13" t="s">
        <v>124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3" t="s">
        <v>86</v>
      </c>
      <c r="BK154" s="232">
        <f>ROUND(I154*H154,2)</f>
        <v>0</v>
      </c>
      <c r="BL154" s="13" t="s">
        <v>148</v>
      </c>
      <c r="BM154" s="231" t="s">
        <v>517</v>
      </c>
    </row>
    <row r="155" spans="2:65" s="1" customFormat="1" ht="16.5" customHeight="1">
      <c r="B155" s="34"/>
      <c r="C155" s="233" t="s">
        <v>518</v>
      </c>
      <c r="D155" s="233" t="s">
        <v>136</v>
      </c>
      <c r="E155" s="234" t="s">
        <v>259</v>
      </c>
      <c r="F155" s="235" t="s">
        <v>260</v>
      </c>
      <c r="G155" s="236" t="s">
        <v>131</v>
      </c>
      <c r="H155" s="237">
        <v>48</v>
      </c>
      <c r="I155" s="238"/>
      <c r="J155" s="239">
        <f>ROUND(I155*H155,2)</f>
        <v>0</v>
      </c>
      <c r="K155" s="235" t="s">
        <v>147</v>
      </c>
      <c r="L155" s="240"/>
      <c r="M155" s="241" t="s">
        <v>1</v>
      </c>
      <c r="N155" s="242" t="s">
        <v>43</v>
      </c>
      <c r="O155" s="82"/>
      <c r="P155" s="229">
        <f>O155*H155</f>
        <v>0</v>
      </c>
      <c r="Q155" s="229">
        <v>0.000117</v>
      </c>
      <c r="R155" s="229">
        <f>Q155*H155</f>
        <v>0.0056159999999999995</v>
      </c>
      <c r="S155" s="229">
        <v>0</v>
      </c>
      <c r="T155" s="230">
        <f>S155*H155</f>
        <v>0</v>
      </c>
      <c r="AR155" s="231" t="s">
        <v>152</v>
      </c>
      <c r="AT155" s="231" t="s">
        <v>136</v>
      </c>
      <c r="AU155" s="231" t="s">
        <v>88</v>
      </c>
      <c r="AY155" s="13" t="s">
        <v>124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3" t="s">
        <v>86</v>
      </c>
      <c r="BK155" s="232">
        <f>ROUND(I155*H155,2)</f>
        <v>0</v>
      </c>
      <c r="BL155" s="13" t="s">
        <v>152</v>
      </c>
      <c r="BM155" s="231" t="s">
        <v>519</v>
      </c>
    </row>
    <row r="156" spans="2:65" s="1" customFormat="1" ht="24" customHeight="1">
      <c r="B156" s="34"/>
      <c r="C156" s="220" t="s">
        <v>139</v>
      </c>
      <c r="D156" s="220" t="s">
        <v>128</v>
      </c>
      <c r="E156" s="221" t="s">
        <v>263</v>
      </c>
      <c r="F156" s="222" t="s">
        <v>264</v>
      </c>
      <c r="G156" s="223" t="s">
        <v>131</v>
      </c>
      <c r="H156" s="224">
        <v>315</v>
      </c>
      <c r="I156" s="225"/>
      <c r="J156" s="226">
        <f>ROUND(I156*H156,2)</f>
        <v>0</v>
      </c>
      <c r="K156" s="222" t="s">
        <v>132</v>
      </c>
      <c r="L156" s="39"/>
      <c r="M156" s="227" t="s">
        <v>1</v>
      </c>
      <c r="N156" s="228" t="s">
        <v>43</v>
      </c>
      <c r="O156" s="8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1" t="s">
        <v>148</v>
      </c>
      <c r="AT156" s="231" t="s">
        <v>128</v>
      </c>
      <c r="AU156" s="231" t="s">
        <v>88</v>
      </c>
      <c r="AY156" s="13" t="s">
        <v>124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3" t="s">
        <v>86</v>
      </c>
      <c r="BK156" s="232">
        <f>ROUND(I156*H156,2)</f>
        <v>0</v>
      </c>
      <c r="BL156" s="13" t="s">
        <v>148</v>
      </c>
      <c r="BM156" s="231" t="s">
        <v>520</v>
      </c>
    </row>
    <row r="157" spans="2:65" s="1" customFormat="1" ht="16.5" customHeight="1">
      <c r="B157" s="34"/>
      <c r="C157" s="233" t="s">
        <v>311</v>
      </c>
      <c r="D157" s="233" t="s">
        <v>136</v>
      </c>
      <c r="E157" s="234" t="s">
        <v>267</v>
      </c>
      <c r="F157" s="235" t="s">
        <v>268</v>
      </c>
      <c r="G157" s="236" t="s">
        <v>131</v>
      </c>
      <c r="H157" s="237">
        <v>315</v>
      </c>
      <c r="I157" s="238"/>
      <c r="J157" s="239">
        <f>ROUND(I157*H157,2)</f>
        <v>0</v>
      </c>
      <c r="K157" s="235" t="s">
        <v>132</v>
      </c>
      <c r="L157" s="240"/>
      <c r="M157" s="241" t="s">
        <v>1</v>
      </c>
      <c r="N157" s="242" t="s">
        <v>43</v>
      </c>
      <c r="O157" s="82"/>
      <c r="P157" s="229">
        <f>O157*H157</f>
        <v>0</v>
      </c>
      <c r="Q157" s="229">
        <v>0.00063</v>
      </c>
      <c r="R157" s="229">
        <f>Q157*H157</f>
        <v>0.19845000000000002</v>
      </c>
      <c r="S157" s="229">
        <v>0</v>
      </c>
      <c r="T157" s="230">
        <f>S157*H157</f>
        <v>0</v>
      </c>
      <c r="AR157" s="231" t="s">
        <v>152</v>
      </c>
      <c r="AT157" s="231" t="s">
        <v>136</v>
      </c>
      <c r="AU157" s="231" t="s">
        <v>88</v>
      </c>
      <c r="AY157" s="13" t="s">
        <v>124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3" t="s">
        <v>86</v>
      </c>
      <c r="BK157" s="232">
        <f>ROUND(I157*H157,2)</f>
        <v>0</v>
      </c>
      <c r="BL157" s="13" t="s">
        <v>152</v>
      </c>
      <c r="BM157" s="231" t="s">
        <v>521</v>
      </c>
    </row>
    <row r="158" spans="2:65" s="1" customFormat="1" ht="16.5" customHeight="1">
      <c r="B158" s="34"/>
      <c r="C158" s="220" t="s">
        <v>315</v>
      </c>
      <c r="D158" s="220" t="s">
        <v>128</v>
      </c>
      <c r="E158" s="221" t="s">
        <v>271</v>
      </c>
      <c r="F158" s="222" t="s">
        <v>272</v>
      </c>
      <c r="G158" s="223" t="s">
        <v>273</v>
      </c>
      <c r="H158" s="243"/>
      <c r="I158" s="225"/>
      <c r="J158" s="226">
        <f>ROUND(I158*H158,2)</f>
        <v>0</v>
      </c>
      <c r="K158" s="222" t="s">
        <v>1</v>
      </c>
      <c r="L158" s="39"/>
      <c r="M158" s="227" t="s">
        <v>1</v>
      </c>
      <c r="N158" s="228" t="s">
        <v>43</v>
      </c>
      <c r="O158" s="82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1" t="s">
        <v>152</v>
      </c>
      <c r="AT158" s="231" t="s">
        <v>128</v>
      </c>
      <c r="AU158" s="231" t="s">
        <v>88</v>
      </c>
      <c r="AY158" s="13" t="s">
        <v>124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3" t="s">
        <v>86</v>
      </c>
      <c r="BK158" s="232">
        <f>ROUND(I158*H158,2)</f>
        <v>0</v>
      </c>
      <c r="BL158" s="13" t="s">
        <v>152</v>
      </c>
      <c r="BM158" s="231" t="s">
        <v>522</v>
      </c>
    </row>
    <row r="159" spans="2:63" s="11" customFormat="1" ht="22.8" customHeight="1">
      <c r="B159" s="204"/>
      <c r="C159" s="205"/>
      <c r="D159" s="206" t="s">
        <v>77</v>
      </c>
      <c r="E159" s="218" t="s">
        <v>275</v>
      </c>
      <c r="F159" s="218" t="s">
        <v>276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SUM(P160:P187)</f>
        <v>0</v>
      </c>
      <c r="Q159" s="212"/>
      <c r="R159" s="213">
        <f>SUM(R160:R187)</f>
        <v>67.684044</v>
      </c>
      <c r="S159" s="212"/>
      <c r="T159" s="214">
        <f>SUM(T160:T187)</f>
        <v>0</v>
      </c>
      <c r="AR159" s="215" t="s">
        <v>142</v>
      </c>
      <c r="AT159" s="216" t="s">
        <v>77</v>
      </c>
      <c r="AU159" s="216" t="s">
        <v>86</v>
      </c>
      <c r="AY159" s="215" t="s">
        <v>124</v>
      </c>
      <c r="BK159" s="217">
        <f>SUM(BK160:BK187)</f>
        <v>0</v>
      </c>
    </row>
    <row r="160" spans="2:65" s="1" customFormat="1" ht="24" customHeight="1">
      <c r="B160" s="34"/>
      <c r="C160" s="220" t="s">
        <v>319</v>
      </c>
      <c r="D160" s="220" t="s">
        <v>128</v>
      </c>
      <c r="E160" s="221" t="s">
        <v>278</v>
      </c>
      <c r="F160" s="222" t="s">
        <v>279</v>
      </c>
      <c r="G160" s="223" t="s">
        <v>280</v>
      </c>
      <c r="H160" s="224">
        <v>0.285</v>
      </c>
      <c r="I160" s="225"/>
      <c r="J160" s="226">
        <f>ROUND(I160*H160,2)</f>
        <v>0</v>
      </c>
      <c r="K160" s="222" t="s">
        <v>147</v>
      </c>
      <c r="L160" s="39"/>
      <c r="M160" s="227" t="s">
        <v>1</v>
      </c>
      <c r="N160" s="228" t="s">
        <v>43</v>
      </c>
      <c r="O160" s="82"/>
      <c r="P160" s="229">
        <f>O160*H160</f>
        <v>0</v>
      </c>
      <c r="Q160" s="229">
        <v>0.0044</v>
      </c>
      <c r="R160" s="229">
        <f>Q160*H160</f>
        <v>0.001254</v>
      </c>
      <c r="S160" s="229">
        <v>0</v>
      </c>
      <c r="T160" s="230">
        <f>S160*H160</f>
        <v>0</v>
      </c>
      <c r="AR160" s="231" t="s">
        <v>148</v>
      </c>
      <c r="AT160" s="231" t="s">
        <v>128</v>
      </c>
      <c r="AU160" s="231" t="s">
        <v>88</v>
      </c>
      <c r="AY160" s="13" t="s">
        <v>124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3" t="s">
        <v>86</v>
      </c>
      <c r="BK160" s="232">
        <f>ROUND(I160*H160,2)</f>
        <v>0</v>
      </c>
      <c r="BL160" s="13" t="s">
        <v>148</v>
      </c>
      <c r="BM160" s="231" t="s">
        <v>523</v>
      </c>
    </row>
    <row r="161" spans="2:65" s="1" customFormat="1" ht="16.5" customHeight="1">
      <c r="B161" s="34"/>
      <c r="C161" s="220" t="s">
        <v>524</v>
      </c>
      <c r="D161" s="220" t="s">
        <v>128</v>
      </c>
      <c r="E161" s="221" t="s">
        <v>283</v>
      </c>
      <c r="F161" s="222" t="s">
        <v>284</v>
      </c>
      <c r="G161" s="223" t="s">
        <v>285</v>
      </c>
      <c r="H161" s="224">
        <v>143</v>
      </c>
      <c r="I161" s="225"/>
      <c r="J161" s="226">
        <f>ROUND(I161*H161,2)</f>
        <v>0</v>
      </c>
      <c r="K161" s="222" t="s">
        <v>147</v>
      </c>
      <c r="L161" s="39"/>
      <c r="M161" s="227" t="s">
        <v>1</v>
      </c>
      <c r="N161" s="228" t="s">
        <v>43</v>
      </c>
      <c r="O161" s="82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1" t="s">
        <v>148</v>
      </c>
      <c r="AT161" s="231" t="s">
        <v>128</v>
      </c>
      <c r="AU161" s="231" t="s">
        <v>88</v>
      </c>
      <c r="AY161" s="13" t="s">
        <v>124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3" t="s">
        <v>86</v>
      </c>
      <c r="BK161" s="232">
        <f>ROUND(I161*H161,2)</f>
        <v>0</v>
      </c>
      <c r="BL161" s="13" t="s">
        <v>148</v>
      </c>
      <c r="BM161" s="231" t="s">
        <v>525</v>
      </c>
    </row>
    <row r="162" spans="2:65" s="1" customFormat="1" ht="24" customHeight="1">
      <c r="B162" s="34"/>
      <c r="C162" s="220" t="s">
        <v>331</v>
      </c>
      <c r="D162" s="220" t="s">
        <v>128</v>
      </c>
      <c r="E162" s="221" t="s">
        <v>288</v>
      </c>
      <c r="F162" s="222" t="s">
        <v>289</v>
      </c>
      <c r="G162" s="223" t="s">
        <v>285</v>
      </c>
      <c r="H162" s="224">
        <v>6</v>
      </c>
      <c r="I162" s="225"/>
      <c r="J162" s="226">
        <f>ROUND(I162*H162,2)</f>
        <v>0</v>
      </c>
      <c r="K162" s="222" t="s">
        <v>132</v>
      </c>
      <c r="L162" s="39"/>
      <c r="M162" s="227" t="s">
        <v>1</v>
      </c>
      <c r="N162" s="228" t="s">
        <v>43</v>
      </c>
      <c r="O162" s="8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1" t="s">
        <v>148</v>
      </c>
      <c r="AT162" s="231" t="s">
        <v>128</v>
      </c>
      <c r="AU162" s="231" t="s">
        <v>88</v>
      </c>
      <c r="AY162" s="13" t="s">
        <v>124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3" t="s">
        <v>86</v>
      </c>
      <c r="BK162" s="232">
        <f>ROUND(I162*H162,2)</f>
        <v>0</v>
      </c>
      <c r="BL162" s="13" t="s">
        <v>148</v>
      </c>
      <c r="BM162" s="231" t="s">
        <v>526</v>
      </c>
    </row>
    <row r="163" spans="2:65" s="1" customFormat="1" ht="24" customHeight="1">
      <c r="B163" s="34"/>
      <c r="C163" s="220" t="s">
        <v>339</v>
      </c>
      <c r="D163" s="220" t="s">
        <v>128</v>
      </c>
      <c r="E163" s="221" t="s">
        <v>292</v>
      </c>
      <c r="F163" s="222" t="s">
        <v>293</v>
      </c>
      <c r="G163" s="223" t="s">
        <v>285</v>
      </c>
      <c r="H163" s="224">
        <v>6</v>
      </c>
      <c r="I163" s="225"/>
      <c r="J163" s="226">
        <f>ROUND(I163*H163,2)</f>
        <v>0</v>
      </c>
      <c r="K163" s="222" t="s">
        <v>132</v>
      </c>
      <c r="L163" s="39"/>
      <c r="M163" s="227" t="s">
        <v>1</v>
      </c>
      <c r="N163" s="228" t="s">
        <v>43</v>
      </c>
      <c r="O163" s="8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1" t="s">
        <v>148</v>
      </c>
      <c r="AT163" s="231" t="s">
        <v>128</v>
      </c>
      <c r="AU163" s="231" t="s">
        <v>88</v>
      </c>
      <c r="AY163" s="13" t="s">
        <v>124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3" t="s">
        <v>86</v>
      </c>
      <c r="BK163" s="232">
        <f>ROUND(I163*H163,2)</f>
        <v>0</v>
      </c>
      <c r="BL163" s="13" t="s">
        <v>148</v>
      </c>
      <c r="BM163" s="231" t="s">
        <v>527</v>
      </c>
    </row>
    <row r="164" spans="2:65" s="1" customFormat="1" ht="24" customHeight="1">
      <c r="B164" s="34"/>
      <c r="C164" s="220" t="s">
        <v>351</v>
      </c>
      <c r="D164" s="220" t="s">
        <v>128</v>
      </c>
      <c r="E164" s="221" t="s">
        <v>303</v>
      </c>
      <c r="F164" s="222" t="s">
        <v>304</v>
      </c>
      <c r="G164" s="223" t="s">
        <v>166</v>
      </c>
      <c r="H164" s="224">
        <v>8</v>
      </c>
      <c r="I164" s="225"/>
      <c r="J164" s="226">
        <f>ROUND(I164*H164,2)</f>
        <v>0</v>
      </c>
      <c r="K164" s="222" t="s">
        <v>1</v>
      </c>
      <c r="L164" s="39"/>
      <c r="M164" s="227" t="s">
        <v>1</v>
      </c>
      <c r="N164" s="228" t="s">
        <v>43</v>
      </c>
      <c r="O164" s="8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231" t="s">
        <v>148</v>
      </c>
      <c r="AT164" s="231" t="s">
        <v>128</v>
      </c>
      <c r="AU164" s="231" t="s">
        <v>88</v>
      </c>
      <c r="AY164" s="13" t="s">
        <v>124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3" t="s">
        <v>86</v>
      </c>
      <c r="BK164" s="232">
        <f>ROUND(I164*H164,2)</f>
        <v>0</v>
      </c>
      <c r="BL164" s="13" t="s">
        <v>148</v>
      </c>
      <c r="BM164" s="231" t="s">
        <v>528</v>
      </c>
    </row>
    <row r="165" spans="2:65" s="1" customFormat="1" ht="24" customHeight="1">
      <c r="B165" s="34"/>
      <c r="C165" s="220" t="s">
        <v>500</v>
      </c>
      <c r="D165" s="220" t="s">
        <v>128</v>
      </c>
      <c r="E165" s="221" t="s">
        <v>307</v>
      </c>
      <c r="F165" s="222" t="s">
        <v>308</v>
      </c>
      <c r="G165" s="223" t="s">
        <v>309</v>
      </c>
      <c r="H165" s="224">
        <v>4</v>
      </c>
      <c r="I165" s="225"/>
      <c r="J165" s="226">
        <f>ROUND(I165*H165,2)</f>
        <v>0</v>
      </c>
      <c r="K165" s="222" t="s">
        <v>132</v>
      </c>
      <c r="L165" s="39"/>
      <c r="M165" s="227" t="s">
        <v>1</v>
      </c>
      <c r="N165" s="228" t="s">
        <v>43</v>
      </c>
      <c r="O165" s="8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1" t="s">
        <v>148</v>
      </c>
      <c r="AT165" s="231" t="s">
        <v>128</v>
      </c>
      <c r="AU165" s="231" t="s">
        <v>88</v>
      </c>
      <c r="AY165" s="13" t="s">
        <v>124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3" t="s">
        <v>86</v>
      </c>
      <c r="BK165" s="232">
        <f>ROUND(I165*H165,2)</f>
        <v>0</v>
      </c>
      <c r="BL165" s="13" t="s">
        <v>148</v>
      </c>
      <c r="BM165" s="231" t="s">
        <v>567</v>
      </c>
    </row>
    <row r="166" spans="2:65" s="1" customFormat="1" ht="24" customHeight="1">
      <c r="B166" s="34"/>
      <c r="C166" s="220" t="s">
        <v>359</v>
      </c>
      <c r="D166" s="220" t="s">
        <v>128</v>
      </c>
      <c r="E166" s="221" t="s">
        <v>312</v>
      </c>
      <c r="F166" s="222" t="s">
        <v>313</v>
      </c>
      <c r="G166" s="223" t="s">
        <v>309</v>
      </c>
      <c r="H166" s="224">
        <v>6</v>
      </c>
      <c r="I166" s="225"/>
      <c r="J166" s="226">
        <f>ROUND(I166*H166,2)</f>
        <v>0</v>
      </c>
      <c r="K166" s="222" t="s">
        <v>147</v>
      </c>
      <c r="L166" s="39"/>
      <c r="M166" s="227" t="s">
        <v>1</v>
      </c>
      <c r="N166" s="228" t="s">
        <v>43</v>
      </c>
      <c r="O166" s="82"/>
      <c r="P166" s="229">
        <f>O166*H166</f>
        <v>0</v>
      </c>
      <c r="Q166" s="229">
        <v>2.25634</v>
      </c>
      <c r="R166" s="229">
        <f>Q166*H166</f>
        <v>13.538039999999999</v>
      </c>
      <c r="S166" s="229">
        <v>0</v>
      </c>
      <c r="T166" s="230">
        <f>S166*H166</f>
        <v>0</v>
      </c>
      <c r="AR166" s="231" t="s">
        <v>148</v>
      </c>
      <c r="AT166" s="231" t="s">
        <v>128</v>
      </c>
      <c r="AU166" s="231" t="s">
        <v>88</v>
      </c>
      <c r="AY166" s="13" t="s">
        <v>124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3" t="s">
        <v>86</v>
      </c>
      <c r="BK166" s="232">
        <f>ROUND(I166*H166,2)</f>
        <v>0</v>
      </c>
      <c r="BL166" s="13" t="s">
        <v>148</v>
      </c>
      <c r="BM166" s="231" t="s">
        <v>529</v>
      </c>
    </row>
    <row r="167" spans="2:65" s="1" customFormat="1" ht="16.5" customHeight="1">
      <c r="B167" s="34"/>
      <c r="C167" s="233" t="s">
        <v>530</v>
      </c>
      <c r="D167" s="233" t="s">
        <v>136</v>
      </c>
      <c r="E167" s="234" t="s">
        <v>316</v>
      </c>
      <c r="F167" s="235" t="s">
        <v>317</v>
      </c>
      <c r="G167" s="236" t="s">
        <v>309</v>
      </c>
      <c r="H167" s="237">
        <v>6</v>
      </c>
      <c r="I167" s="238"/>
      <c r="J167" s="239">
        <f>ROUND(I167*H167,2)</f>
        <v>0</v>
      </c>
      <c r="K167" s="235" t="s">
        <v>147</v>
      </c>
      <c r="L167" s="240"/>
      <c r="M167" s="241" t="s">
        <v>1</v>
      </c>
      <c r="N167" s="242" t="s">
        <v>43</v>
      </c>
      <c r="O167" s="82"/>
      <c r="P167" s="229">
        <f>O167*H167</f>
        <v>0</v>
      </c>
      <c r="Q167" s="229">
        <v>1</v>
      </c>
      <c r="R167" s="229">
        <f>Q167*H167</f>
        <v>6</v>
      </c>
      <c r="S167" s="229">
        <v>0</v>
      </c>
      <c r="T167" s="230">
        <f>S167*H167</f>
        <v>0</v>
      </c>
      <c r="AR167" s="231" t="s">
        <v>152</v>
      </c>
      <c r="AT167" s="231" t="s">
        <v>136</v>
      </c>
      <c r="AU167" s="231" t="s">
        <v>88</v>
      </c>
      <c r="AY167" s="13" t="s">
        <v>124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3" t="s">
        <v>86</v>
      </c>
      <c r="BK167" s="232">
        <f>ROUND(I167*H167,2)</f>
        <v>0</v>
      </c>
      <c r="BL167" s="13" t="s">
        <v>152</v>
      </c>
      <c r="BM167" s="231" t="s">
        <v>531</v>
      </c>
    </row>
    <row r="168" spans="2:65" s="1" customFormat="1" ht="16.5" customHeight="1">
      <c r="B168" s="34"/>
      <c r="C168" s="233" t="s">
        <v>367</v>
      </c>
      <c r="D168" s="233" t="s">
        <v>136</v>
      </c>
      <c r="E168" s="234" t="s">
        <v>320</v>
      </c>
      <c r="F168" s="235" t="s">
        <v>321</v>
      </c>
      <c r="G168" s="236" t="s">
        <v>166</v>
      </c>
      <c r="H168" s="237">
        <v>8</v>
      </c>
      <c r="I168" s="238"/>
      <c r="J168" s="239">
        <f>ROUND(I168*H168,2)</f>
        <v>0</v>
      </c>
      <c r="K168" s="235" t="s">
        <v>156</v>
      </c>
      <c r="L168" s="240"/>
      <c r="M168" s="241" t="s">
        <v>1</v>
      </c>
      <c r="N168" s="242" t="s">
        <v>43</v>
      </c>
      <c r="O168" s="82"/>
      <c r="P168" s="229">
        <f>O168*H168</f>
        <v>0</v>
      </c>
      <c r="Q168" s="229">
        <v>0.0131</v>
      </c>
      <c r="R168" s="229">
        <f>Q168*H168</f>
        <v>0.1048</v>
      </c>
      <c r="S168" s="229">
        <v>0</v>
      </c>
      <c r="T168" s="230">
        <f>S168*H168</f>
        <v>0</v>
      </c>
      <c r="AR168" s="231" t="s">
        <v>152</v>
      </c>
      <c r="AT168" s="231" t="s">
        <v>136</v>
      </c>
      <c r="AU168" s="231" t="s">
        <v>88</v>
      </c>
      <c r="AY168" s="13" t="s">
        <v>124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3" t="s">
        <v>86</v>
      </c>
      <c r="BK168" s="232">
        <f>ROUND(I168*H168,2)</f>
        <v>0</v>
      </c>
      <c r="BL168" s="13" t="s">
        <v>152</v>
      </c>
      <c r="BM168" s="231" t="s">
        <v>532</v>
      </c>
    </row>
    <row r="169" spans="2:65" s="1" customFormat="1" ht="24" customHeight="1">
      <c r="B169" s="34"/>
      <c r="C169" s="220" t="s">
        <v>371</v>
      </c>
      <c r="D169" s="220" t="s">
        <v>128</v>
      </c>
      <c r="E169" s="221" t="s">
        <v>324</v>
      </c>
      <c r="F169" s="222" t="s">
        <v>325</v>
      </c>
      <c r="G169" s="223" t="s">
        <v>131</v>
      </c>
      <c r="H169" s="224">
        <v>15</v>
      </c>
      <c r="I169" s="225"/>
      <c r="J169" s="226">
        <f>ROUND(I169*H169,2)</f>
        <v>0</v>
      </c>
      <c r="K169" s="222" t="s">
        <v>132</v>
      </c>
      <c r="L169" s="39"/>
      <c r="M169" s="227" t="s">
        <v>1</v>
      </c>
      <c r="N169" s="228" t="s">
        <v>43</v>
      </c>
      <c r="O169" s="82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1" t="s">
        <v>148</v>
      </c>
      <c r="AT169" s="231" t="s">
        <v>128</v>
      </c>
      <c r="AU169" s="231" t="s">
        <v>88</v>
      </c>
      <c r="AY169" s="13" t="s">
        <v>124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3" t="s">
        <v>86</v>
      </c>
      <c r="BK169" s="232">
        <f>ROUND(I169*H169,2)</f>
        <v>0</v>
      </c>
      <c r="BL169" s="13" t="s">
        <v>148</v>
      </c>
      <c r="BM169" s="231" t="s">
        <v>533</v>
      </c>
    </row>
    <row r="170" spans="2:65" s="1" customFormat="1" ht="24" customHeight="1">
      <c r="B170" s="34"/>
      <c r="C170" s="220" t="s">
        <v>375</v>
      </c>
      <c r="D170" s="220" t="s">
        <v>128</v>
      </c>
      <c r="E170" s="221" t="s">
        <v>328</v>
      </c>
      <c r="F170" s="222" t="s">
        <v>329</v>
      </c>
      <c r="G170" s="223" t="s">
        <v>131</v>
      </c>
      <c r="H170" s="224">
        <v>270</v>
      </c>
      <c r="I170" s="225"/>
      <c r="J170" s="226">
        <f>ROUND(I170*H170,2)</f>
        <v>0</v>
      </c>
      <c r="K170" s="222" t="s">
        <v>161</v>
      </c>
      <c r="L170" s="39"/>
      <c r="M170" s="227" t="s">
        <v>1</v>
      </c>
      <c r="N170" s="228" t="s">
        <v>43</v>
      </c>
      <c r="O170" s="82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1" t="s">
        <v>148</v>
      </c>
      <c r="AT170" s="231" t="s">
        <v>128</v>
      </c>
      <c r="AU170" s="231" t="s">
        <v>88</v>
      </c>
      <c r="AY170" s="13" t="s">
        <v>124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3" t="s">
        <v>86</v>
      </c>
      <c r="BK170" s="232">
        <f>ROUND(I170*H170,2)</f>
        <v>0</v>
      </c>
      <c r="BL170" s="13" t="s">
        <v>148</v>
      </c>
      <c r="BM170" s="231" t="s">
        <v>534</v>
      </c>
    </row>
    <row r="171" spans="2:65" s="1" customFormat="1" ht="16.5" customHeight="1">
      <c r="B171" s="34"/>
      <c r="C171" s="220" t="s">
        <v>379</v>
      </c>
      <c r="D171" s="220" t="s">
        <v>128</v>
      </c>
      <c r="E171" s="221" t="s">
        <v>332</v>
      </c>
      <c r="F171" s="222" t="s">
        <v>333</v>
      </c>
      <c r="G171" s="223" t="s">
        <v>309</v>
      </c>
      <c r="H171" s="224">
        <v>8</v>
      </c>
      <c r="I171" s="225"/>
      <c r="J171" s="226">
        <f>ROUND(I171*H171,2)</f>
        <v>0</v>
      </c>
      <c r="K171" s="222" t="s">
        <v>147</v>
      </c>
      <c r="L171" s="39"/>
      <c r="M171" s="227" t="s">
        <v>1</v>
      </c>
      <c r="N171" s="228" t="s">
        <v>43</v>
      </c>
      <c r="O171" s="82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31" t="s">
        <v>148</v>
      </c>
      <c r="AT171" s="231" t="s">
        <v>128</v>
      </c>
      <c r="AU171" s="231" t="s">
        <v>88</v>
      </c>
      <c r="AY171" s="13" t="s">
        <v>124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3" t="s">
        <v>86</v>
      </c>
      <c r="BK171" s="232">
        <f>ROUND(I171*H171,2)</f>
        <v>0</v>
      </c>
      <c r="BL171" s="13" t="s">
        <v>148</v>
      </c>
      <c r="BM171" s="231" t="s">
        <v>535</v>
      </c>
    </row>
    <row r="172" spans="2:65" s="1" customFormat="1" ht="24" customHeight="1">
      <c r="B172" s="34"/>
      <c r="C172" s="220" t="s">
        <v>504</v>
      </c>
      <c r="D172" s="220" t="s">
        <v>128</v>
      </c>
      <c r="E172" s="221" t="s">
        <v>336</v>
      </c>
      <c r="F172" s="222" t="s">
        <v>337</v>
      </c>
      <c r="G172" s="223" t="s">
        <v>131</v>
      </c>
      <c r="H172" s="224">
        <v>5</v>
      </c>
      <c r="I172" s="225"/>
      <c r="J172" s="226">
        <f>ROUND(I172*H172,2)</f>
        <v>0</v>
      </c>
      <c r="K172" s="222" t="s">
        <v>156</v>
      </c>
      <c r="L172" s="39"/>
      <c r="M172" s="227" t="s">
        <v>1</v>
      </c>
      <c r="N172" s="228" t="s">
        <v>43</v>
      </c>
      <c r="O172" s="82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AR172" s="231" t="s">
        <v>148</v>
      </c>
      <c r="AT172" s="231" t="s">
        <v>128</v>
      </c>
      <c r="AU172" s="231" t="s">
        <v>88</v>
      </c>
      <c r="AY172" s="13" t="s">
        <v>124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3" t="s">
        <v>86</v>
      </c>
      <c r="BK172" s="232">
        <f>ROUND(I172*H172,2)</f>
        <v>0</v>
      </c>
      <c r="BL172" s="13" t="s">
        <v>148</v>
      </c>
      <c r="BM172" s="231" t="s">
        <v>568</v>
      </c>
    </row>
    <row r="173" spans="2:65" s="1" customFormat="1" ht="16.5" customHeight="1">
      <c r="B173" s="34"/>
      <c r="C173" s="220" t="s">
        <v>387</v>
      </c>
      <c r="D173" s="220" t="s">
        <v>128</v>
      </c>
      <c r="E173" s="221" t="s">
        <v>340</v>
      </c>
      <c r="F173" s="222" t="s">
        <v>341</v>
      </c>
      <c r="G173" s="223" t="s">
        <v>131</v>
      </c>
      <c r="H173" s="224">
        <v>285</v>
      </c>
      <c r="I173" s="225"/>
      <c r="J173" s="226">
        <f>ROUND(I173*H173,2)</f>
        <v>0</v>
      </c>
      <c r="K173" s="222" t="s">
        <v>1</v>
      </c>
      <c r="L173" s="39"/>
      <c r="M173" s="227" t="s">
        <v>1</v>
      </c>
      <c r="N173" s="228" t="s">
        <v>43</v>
      </c>
      <c r="O173" s="82"/>
      <c r="P173" s="229">
        <f>O173*H173</f>
        <v>0</v>
      </c>
      <c r="Q173" s="229">
        <v>0.156</v>
      </c>
      <c r="R173" s="229">
        <f>Q173*H173</f>
        <v>44.46</v>
      </c>
      <c r="S173" s="229">
        <v>0</v>
      </c>
      <c r="T173" s="230">
        <f>S173*H173</f>
        <v>0</v>
      </c>
      <c r="AR173" s="231" t="s">
        <v>148</v>
      </c>
      <c r="AT173" s="231" t="s">
        <v>128</v>
      </c>
      <c r="AU173" s="231" t="s">
        <v>88</v>
      </c>
      <c r="AY173" s="13" t="s">
        <v>124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3" t="s">
        <v>86</v>
      </c>
      <c r="BK173" s="232">
        <f>ROUND(I173*H173,2)</f>
        <v>0</v>
      </c>
      <c r="BL173" s="13" t="s">
        <v>148</v>
      </c>
      <c r="BM173" s="231" t="s">
        <v>536</v>
      </c>
    </row>
    <row r="174" spans="2:65" s="1" customFormat="1" ht="16.5" customHeight="1">
      <c r="B174" s="34"/>
      <c r="C174" s="233" t="s">
        <v>391</v>
      </c>
      <c r="D174" s="233" t="s">
        <v>136</v>
      </c>
      <c r="E174" s="234" t="s">
        <v>344</v>
      </c>
      <c r="F174" s="235" t="s">
        <v>345</v>
      </c>
      <c r="G174" s="236" t="s">
        <v>131</v>
      </c>
      <c r="H174" s="237">
        <v>285</v>
      </c>
      <c r="I174" s="238"/>
      <c r="J174" s="239">
        <f>ROUND(I174*H174,2)</f>
        <v>0</v>
      </c>
      <c r="K174" s="235" t="s">
        <v>147</v>
      </c>
      <c r="L174" s="240"/>
      <c r="M174" s="241" t="s">
        <v>1</v>
      </c>
      <c r="N174" s="242" t="s">
        <v>43</v>
      </c>
      <c r="O174" s="82"/>
      <c r="P174" s="229">
        <f>O174*H174</f>
        <v>0</v>
      </c>
      <c r="Q174" s="229">
        <v>2E-05</v>
      </c>
      <c r="R174" s="229">
        <f>Q174*H174</f>
        <v>0.0057</v>
      </c>
      <c r="S174" s="229">
        <v>0</v>
      </c>
      <c r="T174" s="230">
        <f>S174*H174</f>
        <v>0</v>
      </c>
      <c r="AR174" s="231" t="s">
        <v>152</v>
      </c>
      <c r="AT174" s="231" t="s">
        <v>136</v>
      </c>
      <c r="AU174" s="231" t="s">
        <v>88</v>
      </c>
      <c r="AY174" s="13" t="s">
        <v>124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3" t="s">
        <v>86</v>
      </c>
      <c r="BK174" s="232">
        <f>ROUND(I174*H174,2)</f>
        <v>0</v>
      </c>
      <c r="BL174" s="13" t="s">
        <v>152</v>
      </c>
      <c r="BM174" s="231" t="s">
        <v>537</v>
      </c>
    </row>
    <row r="175" spans="2:65" s="1" customFormat="1" ht="24" customHeight="1">
      <c r="B175" s="34"/>
      <c r="C175" s="220" t="s">
        <v>395</v>
      </c>
      <c r="D175" s="220" t="s">
        <v>128</v>
      </c>
      <c r="E175" s="221" t="s">
        <v>348</v>
      </c>
      <c r="F175" s="222" t="s">
        <v>349</v>
      </c>
      <c r="G175" s="223" t="s">
        <v>131</v>
      </c>
      <c r="H175" s="224">
        <v>285</v>
      </c>
      <c r="I175" s="225"/>
      <c r="J175" s="226">
        <f>ROUND(I175*H175,2)</f>
        <v>0</v>
      </c>
      <c r="K175" s="222" t="s">
        <v>156</v>
      </c>
      <c r="L175" s="39"/>
      <c r="M175" s="227" t="s">
        <v>1</v>
      </c>
      <c r="N175" s="228" t="s">
        <v>43</v>
      </c>
      <c r="O175" s="8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1" t="s">
        <v>148</v>
      </c>
      <c r="AT175" s="231" t="s">
        <v>128</v>
      </c>
      <c r="AU175" s="231" t="s">
        <v>88</v>
      </c>
      <c r="AY175" s="13" t="s">
        <v>124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3" t="s">
        <v>86</v>
      </c>
      <c r="BK175" s="232">
        <f>ROUND(I175*H175,2)</f>
        <v>0</v>
      </c>
      <c r="BL175" s="13" t="s">
        <v>148</v>
      </c>
      <c r="BM175" s="231" t="s">
        <v>538</v>
      </c>
    </row>
    <row r="176" spans="2:65" s="1" customFormat="1" ht="16.5" customHeight="1">
      <c r="B176" s="34"/>
      <c r="C176" s="220" t="s">
        <v>539</v>
      </c>
      <c r="D176" s="220" t="s">
        <v>128</v>
      </c>
      <c r="E176" s="221" t="s">
        <v>352</v>
      </c>
      <c r="F176" s="222" t="s">
        <v>353</v>
      </c>
      <c r="G176" s="223" t="s">
        <v>166</v>
      </c>
      <c r="H176" s="224">
        <v>4</v>
      </c>
      <c r="I176" s="225"/>
      <c r="J176" s="226">
        <f>ROUND(I176*H176,2)</f>
        <v>0</v>
      </c>
      <c r="K176" s="222" t="s">
        <v>156</v>
      </c>
      <c r="L176" s="39"/>
      <c r="M176" s="227" t="s">
        <v>1</v>
      </c>
      <c r="N176" s="228" t="s">
        <v>43</v>
      </c>
      <c r="O176" s="82"/>
      <c r="P176" s="229">
        <f>O176*H176</f>
        <v>0</v>
      </c>
      <c r="Q176" s="229">
        <v>0.0076</v>
      </c>
      <c r="R176" s="229">
        <f>Q176*H176</f>
        <v>0.0304</v>
      </c>
      <c r="S176" s="229">
        <v>0</v>
      </c>
      <c r="T176" s="230">
        <f>S176*H176</f>
        <v>0</v>
      </c>
      <c r="AR176" s="231" t="s">
        <v>148</v>
      </c>
      <c r="AT176" s="231" t="s">
        <v>128</v>
      </c>
      <c r="AU176" s="231" t="s">
        <v>88</v>
      </c>
      <c r="AY176" s="13" t="s">
        <v>124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3" t="s">
        <v>86</v>
      </c>
      <c r="BK176" s="232">
        <f>ROUND(I176*H176,2)</f>
        <v>0</v>
      </c>
      <c r="BL176" s="13" t="s">
        <v>148</v>
      </c>
      <c r="BM176" s="231" t="s">
        <v>540</v>
      </c>
    </row>
    <row r="177" spans="2:65" s="1" customFormat="1" ht="24" customHeight="1">
      <c r="B177" s="34"/>
      <c r="C177" s="220" t="s">
        <v>401</v>
      </c>
      <c r="D177" s="220" t="s">
        <v>128</v>
      </c>
      <c r="E177" s="221" t="s">
        <v>356</v>
      </c>
      <c r="F177" s="222" t="s">
        <v>357</v>
      </c>
      <c r="G177" s="223" t="s">
        <v>131</v>
      </c>
      <c r="H177" s="224">
        <v>4</v>
      </c>
      <c r="I177" s="225"/>
      <c r="J177" s="226">
        <f>ROUND(I177*H177,2)</f>
        <v>0</v>
      </c>
      <c r="K177" s="222" t="s">
        <v>156</v>
      </c>
      <c r="L177" s="39"/>
      <c r="M177" s="227" t="s">
        <v>1</v>
      </c>
      <c r="N177" s="228" t="s">
        <v>43</v>
      </c>
      <c r="O177" s="82"/>
      <c r="P177" s="229">
        <f>O177*H177</f>
        <v>0</v>
      </c>
      <c r="Q177" s="229">
        <v>0.0019</v>
      </c>
      <c r="R177" s="229">
        <f>Q177*H177</f>
        <v>0.0076</v>
      </c>
      <c r="S177" s="229">
        <v>0</v>
      </c>
      <c r="T177" s="230">
        <f>S177*H177</f>
        <v>0</v>
      </c>
      <c r="AR177" s="231" t="s">
        <v>148</v>
      </c>
      <c r="AT177" s="231" t="s">
        <v>128</v>
      </c>
      <c r="AU177" s="231" t="s">
        <v>88</v>
      </c>
      <c r="AY177" s="13" t="s">
        <v>124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3" t="s">
        <v>86</v>
      </c>
      <c r="BK177" s="232">
        <f>ROUND(I177*H177,2)</f>
        <v>0</v>
      </c>
      <c r="BL177" s="13" t="s">
        <v>148</v>
      </c>
      <c r="BM177" s="231" t="s">
        <v>541</v>
      </c>
    </row>
    <row r="178" spans="2:65" s="1" customFormat="1" ht="24" customHeight="1">
      <c r="B178" s="34"/>
      <c r="C178" s="220" t="s">
        <v>406</v>
      </c>
      <c r="D178" s="220" t="s">
        <v>128</v>
      </c>
      <c r="E178" s="221" t="s">
        <v>360</v>
      </c>
      <c r="F178" s="222" t="s">
        <v>361</v>
      </c>
      <c r="G178" s="223" t="s">
        <v>131</v>
      </c>
      <c r="H178" s="224">
        <v>270</v>
      </c>
      <c r="I178" s="225"/>
      <c r="J178" s="226">
        <f>ROUND(I178*H178,2)</f>
        <v>0</v>
      </c>
      <c r="K178" s="222" t="s">
        <v>161</v>
      </c>
      <c r="L178" s="39"/>
      <c r="M178" s="227" t="s">
        <v>1</v>
      </c>
      <c r="N178" s="228" t="s">
        <v>43</v>
      </c>
      <c r="O178" s="82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1" t="s">
        <v>148</v>
      </c>
      <c r="AT178" s="231" t="s">
        <v>128</v>
      </c>
      <c r="AU178" s="231" t="s">
        <v>88</v>
      </c>
      <c r="AY178" s="13" t="s">
        <v>124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3" t="s">
        <v>86</v>
      </c>
      <c r="BK178" s="232">
        <f>ROUND(I178*H178,2)</f>
        <v>0</v>
      </c>
      <c r="BL178" s="13" t="s">
        <v>148</v>
      </c>
      <c r="BM178" s="231" t="s">
        <v>542</v>
      </c>
    </row>
    <row r="179" spans="2:65" s="1" customFormat="1" ht="24" customHeight="1">
      <c r="B179" s="34"/>
      <c r="C179" s="220" t="s">
        <v>410</v>
      </c>
      <c r="D179" s="220" t="s">
        <v>128</v>
      </c>
      <c r="E179" s="221" t="s">
        <v>364</v>
      </c>
      <c r="F179" s="222" t="s">
        <v>365</v>
      </c>
      <c r="G179" s="223" t="s">
        <v>131</v>
      </c>
      <c r="H179" s="224">
        <v>15</v>
      </c>
      <c r="I179" s="225"/>
      <c r="J179" s="226">
        <f>ROUND(I179*H179,2)</f>
        <v>0</v>
      </c>
      <c r="K179" s="222" t="s">
        <v>132</v>
      </c>
      <c r="L179" s="39"/>
      <c r="M179" s="227" t="s">
        <v>1</v>
      </c>
      <c r="N179" s="228" t="s">
        <v>43</v>
      </c>
      <c r="O179" s="82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AR179" s="231" t="s">
        <v>148</v>
      </c>
      <c r="AT179" s="231" t="s">
        <v>128</v>
      </c>
      <c r="AU179" s="231" t="s">
        <v>88</v>
      </c>
      <c r="AY179" s="13" t="s">
        <v>124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3" t="s">
        <v>86</v>
      </c>
      <c r="BK179" s="232">
        <f>ROUND(I179*H179,2)</f>
        <v>0</v>
      </c>
      <c r="BL179" s="13" t="s">
        <v>148</v>
      </c>
      <c r="BM179" s="231" t="s">
        <v>543</v>
      </c>
    </row>
    <row r="180" spans="2:65" s="1" customFormat="1" ht="24" customHeight="1">
      <c r="B180" s="34"/>
      <c r="C180" s="220" t="s">
        <v>413</v>
      </c>
      <c r="D180" s="220" t="s">
        <v>128</v>
      </c>
      <c r="E180" s="221" t="s">
        <v>368</v>
      </c>
      <c r="F180" s="222" t="s">
        <v>369</v>
      </c>
      <c r="G180" s="223" t="s">
        <v>309</v>
      </c>
      <c r="H180" s="224">
        <v>5</v>
      </c>
      <c r="I180" s="225"/>
      <c r="J180" s="226">
        <f>ROUND(I180*H180,2)</f>
        <v>0</v>
      </c>
      <c r="K180" s="222" t="s">
        <v>156</v>
      </c>
      <c r="L180" s="39"/>
      <c r="M180" s="227" t="s">
        <v>1</v>
      </c>
      <c r="N180" s="228" t="s">
        <v>43</v>
      </c>
      <c r="O180" s="82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1" t="s">
        <v>148</v>
      </c>
      <c r="AT180" s="231" t="s">
        <v>128</v>
      </c>
      <c r="AU180" s="231" t="s">
        <v>88</v>
      </c>
      <c r="AY180" s="13" t="s">
        <v>124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3" t="s">
        <v>86</v>
      </c>
      <c r="BK180" s="232">
        <f>ROUND(I180*H180,2)</f>
        <v>0</v>
      </c>
      <c r="BL180" s="13" t="s">
        <v>148</v>
      </c>
      <c r="BM180" s="231" t="s">
        <v>544</v>
      </c>
    </row>
    <row r="181" spans="2:65" s="1" customFormat="1" ht="16.5" customHeight="1">
      <c r="B181" s="34"/>
      <c r="C181" s="220" t="s">
        <v>416</v>
      </c>
      <c r="D181" s="220" t="s">
        <v>128</v>
      </c>
      <c r="E181" s="221" t="s">
        <v>372</v>
      </c>
      <c r="F181" s="222" t="s">
        <v>373</v>
      </c>
      <c r="G181" s="223" t="s">
        <v>309</v>
      </c>
      <c r="H181" s="224">
        <v>5</v>
      </c>
      <c r="I181" s="225"/>
      <c r="J181" s="226">
        <f>ROUND(I181*H181,2)</f>
        <v>0</v>
      </c>
      <c r="K181" s="222" t="s">
        <v>147</v>
      </c>
      <c r="L181" s="39"/>
      <c r="M181" s="227" t="s">
        <v>1</v>
      </c>
      <c r="N181" s="228" t="s">
        <v>43</v>
      </c>
      <c r="O181" s="82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AR181" s="231" t="s">
        <v>148</v>
      </c>
      <c r="AT181" s="231" t="s">
        <v>128</v>
      </c>
      <c r="AU181" s="231" t="s">
        <v>88</v>
      </c>
      <c r="AY181" s="13" t="s">
        <v>124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3" t="s">
        <v>86</v>
      </c>
      <c r="BK181" s="232">
        <f>ROUND(I181*H181,2)</f>
        <v>0</v>
      </c>
      <c r="BL181" s="13" t="s">
        <v>148</v>
      </c>
      <c r="BM181" s="231" t="s">
        <v>545</v>
      </c>
    </row>
    <row r="182" spans="2:65" s="1" customFormat="1" ht="16.5" customHeight="1">
      <c r="B182" s="34"/>
      <c r="C182" s="220" t="s">
        <v>419</v>
      </c>
      <c r="D182" s="220" t="s">
        <v>128</v>
      </c>
      <c r="E182" s="221" t="s">
        <v>376</v>
      </c>
      <c r="F182" s="222" t="s">
        <v>377</v>
      </c>
      <c r="G182" s="223" t="s">
        <v>285</v>
      </c>
      <c r="H182" s="224">
        <v>143</v>
      </c>
      <c r="I182" s="225"/>
      <c r="J182" s="226">
        <f>ROUND(I182*H182,2)</f>
        <v>0</v>
      </c>
      <c r="K182" s="222" t="s">
        <v>147</v>
      </c>
      <c r="L182" s="39"/>
      <c r="M182" s="227" t="s">
        <v>1</v>
      </c>
      <c r="N182" s="228" t="s">
        <v>43</v>
      </c>
      <c r="O182" s="82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1" t="s">
        <v>148</v>
      </c>
      <c r="AT182" s="231" t="s">
        <v>128</v>
      </c>
      <c r="AU182" s="231" t="s">
        <v>88</v>
      </c>
      <c r="AY182" s="13" t="s">
        <v>124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3" t="s">
        <v>86</v>
      </c>
      <c r="BK182" s="232">
        <f>ROUND(I182*H182,2)</f>
        <v>0</v>
      </c>
      <c r="BL182" s="13" t="s">
        <v>148</v>
      </c>
      <c r="BM182" s="231" t="s">
        <v>546</v>
      </c>
    </row>
    <row r="183" spans="2:65" s="1" customFormat="1" ht="16.5" customHeight="1">
      <c r="B183" s="34"/>
      <c r="C183" s="220" t="s">
        <v>423</v>
      </c>
      <c r="D183" s="220" t="s">
        <v>128</v>
      </c>
      <c r="E183" s="221" t="s">
        <v>380</v>
      </c>
      <c r="F183" s="222" t="s">
        <v>381</v>
      </c>
      <c r="G183" s="223" t="s">
        <v>285</v>
      </c>
      <c r="H183" s="224">
        <v>143</v>
      </c>
      <c r="I183" s="225"/>
      <c r="J183" s="226">
        <f>ROUND(I183*H183,2)</f>
        <v>0</v>
      </c>
      <c r="K183" s="222" t="s">
        <v>147</v>
      </c>
      <c r="L183" s="39"/>
      <c r="M183" s="227" t="s">
        <v>1</v>
      </c>
      <c r="N183" s="228" t="s">
        <v>43</v>
      </c>
      <c r="O183" s="82"/>
      <c r="P183" s="229">
        <f>O183*H183</f>
        <v>0</v>
      </c>
      <c r="Q183" s="229">
        <v>3E-05</v>
      </c>
      <c r="R183" s="229">
        <f>Q183*H183</f>
        <v>0.00429</v>
      </c>
      <c r="S183" s="229">
        <v>0</v>
      </c>
      <c r="T183" s="230">
        <f>S183*H183</f>
        <v>0</v>
      </c>
      <c r="AR183" s="231" t="s">
        <v>148</v>
      </c>
      <c r="AT183" s="231" t="s">
        <v>128</v>
      </c>
      <c r="AU183" s="231" t="s">
        <v>88</v>
      </c>
      <c r="AY183" s="13" t="s">
        <v>124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3" t="s">
        <v>86</v>
      </c>
      <c r="BK183" s="232">
        <f>ROUND(I183*H183,2)</f>
        <v>0</v>
      </c>
      <c r="BL183" s="13" t="s">
        <v>148</v>
      </c>
      <c r="BM183" s="231" t="s">
        <v>547</v>
      </c>
    </row>
    <row r="184" spans="2:65" s="1" customFormat="1" ht="16.5" customHeight="1">
      <c r="B184" s="34"/>
      <c r="C184" s="220" t="s">
        <v>426</v>
      </c>
      <c r="D184" s="220" t="s">
        <v>128</v>
      </c>
      <c r="E184" s="221" t="s">
        <v>384</v>
      </c>
      <c r="F184" s="222" t="s">
        <v>385</v>
      </c>
      <c r="G184" s="223" t="s">
        <v>285</v>
      </c>
      <c r="H184" s="224">
        <v>143</v>
      </c>
      <c r="I184" s="225"/>
      <c r="J184" s="226">
        <f>ROUND(I184*H184,2)</f>
        <v>0</v>
      </c>
      <c r="K184" s="222" t="s">
        <v>147</v>
      </c>
      <c r="L184" s="39"/>
      <c r="M184" s="227" t="s">
        <v>1</v>
      </c>
      <c r="N184" s="228" t="s">
        <v>43</v>
      </c>
      <c r="O184" s="82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31" t="s">
        <v>148</v>
      </c>
      <c r="AT184" s="231" t="s">
        <v>128</v>
      </c>
      <c r="AU184" s="231" t="s">
        <v>88</v>
      </c>
      <c r="AY184" s="13" t="s">
        <v>124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3" t="s">
        <v>86</v>
      </c>
      <c r="BK184" s="232">
        <f>ROUND(I184*H184,2)</f>
        <v>0</v>
      </c>
      <c r="BL184" s="13" t="s">
        <v>148</v>
      </c>
      <c r="BM184" s="231" t="s">
        <v>548</v>
      </c>
    </row>
    <row r="185" spans="2:65" s="1" customFormat="1" ht="16.5" customHeight="1">
      <c r="B185" s="34"/>
      <c r="C185" s="220" t="s">
        <v>429</v>
      </c>
      <c r="D185" s="220" t="s">
        <v>128</v>
      </c>
      <c r="E185" s="221" t="s">
        <v>388</v>
      </c>
      <c r="F185" s="222" t="s">
        <v>389</v>
      </c>
      <c r="G185" s="223" t="s">
        <v>285</v>
      </c>
      <c r="H185" s="224">
        <v>15</v>
      </c>
      <c r="I185" s="225"/>
      <c r="J185" s="226">
        <f>ROUND(I185*H185,2)</f>
        <v>0</v>
      </c>
      <c r="K185" s="222" t="s">
        <v>156</v>
      </c>
      <c r="L185" s="39"/>
      <c r="M185" s="227" t="s">
        <v>1</v>
      </c>
      <c r="N185" s="228" t="s">
        <v>43</v>
      </c>
      <c r="O185" s="82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AR185" s="231" t="s">
        <v>148</v>
      </c>
      <c r="AT185" s="231" t="s">
        <v>128</v>
      </c>
      <c r="AU185" s="231" t="s">
        <v>88</v>
      </c>
      <c r="AY185" s="13" t="s">
        <v>124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3" t="s">
        <v>86</v>
      </c>
      <c r="BK185" s="232">
        <f>ROUND(I185*H185,2)</f>
        <v>0</v>
      </c>
      <c r="BL185" s="13" t="s">
        <v>148</v>
      </c>
      <c r="BM185" s="231" t="s">
        <v>549</v>
      </c>
    </row>
    <row r="186" spans="2:65" s="1" customFormat="1" ht="24" customHeight="1">
      <c r="B186" s="34"/>
      <c r="C186" s="220" t="s">
        <v>148</v>
      </c>
      <c r="D186" s="220" t="s">
        <v>128</v>
      </c>
      <c r="E186" s="221" t="s">
        <v>392</v>
      </c>
      <c r="F186" s="222" t="s">
        <v>393</v>
      </c>
      <c r="G186" s="223" t="s">
        <v>285</v>
      </c>
      <c r="H186" s="224">
        <v>6</v>
      </c>
      <c r="I186" s="225"/>
      <c r="J186" s="226">
        <f>ROUND(I186*H186,2)</f>
        <v>0</v>
      </c>
      <c r="K186" s="222" t="s">
        <v>147</v>
      </c>
      <c r="L186" s="39"/>
      <c r="M186" s="227" t="s">
        <v>1</v>
      </c>
      <c r="N186" s="228" t="s">
        <v>43</v>
      </c>
      <c r="O186" s="82"/>
      <c r="P186" s="229">
        <f>O186*H186</f>
        <v>0</v>
      </c>
      <c r="Q186" s="229">
        <v>0.2024</v>
      </c>
      <c r="R186" s="229">
        <f>Q186*H186</f>
        <v>1.2144</v>
      </c>
      <c r="S186" s="229">
        <v>0</v>
      </c>
      <c r="T186" s="230">
        <f>S186*H186</f>
        <v>0</v>
      </c>
      <c r="AR186" s="231" t="s">
        <v>148</v>
      </c>
      <c r="AT186" s="231" t="s">
        <v>128</v>
      </c>
      <c r="AU186" s="231" t="s">
        <v>88</v>
      </c>
      <c r="AY186" s="13" t="s">
        <v>124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3" t="s">
        <v>86</v>
      </c>
      <c r="BK186" s="232">
        <f>ROUND(I186*H186,2)</f>
        <v>0</v>
      </c>
      <c r="BL186" s="13" t="s">
        <v>148</v>
      </c>
      <c r="BM186" s="231" t="s">
        <v>550</v>
      </c>
    </row>
    <row r="187" spans="2:65" s="1" customFormat="1" ht="24" customHeight="1">
      <c r="B187" s="34"/>
      <c r="C187" s="220" t="s">
        <v>434</v>
      </c>
      <c r="D187" s="220" t="s">
        <v>128</v>
      </c>
      <c r="E187" s="221" t="s">
        <v>396</v>
      </c>
      <c r="F187" s="222" t="s">
        <v>397</v>
      </c>
      <c r="G187" s="223" t="s">
        <v>285</v>
      </c>
      <c r="H187" s="224">
        <v>6</v>
      </c>
      <c r="I187" s="225"/>
      <c r="J187" s="226">
        <f>ROUND(I187*H187,2)</f>
        <v>0</v>
      </c>
      <c r="K187" s="222" t="s">
        <v>156</v>
      </c>
      <c r="L187" s="39"/>
      <c r="M187" s="227" t="s">
        <v>1</v>
      </c>
      <c r="N187" s="228" t="s">
        <v>43</v>
      </c>
      <c r="O187" s="82"/>
      <c r="P187" s="229">
        <f>O187*H187</f>
        <v>0</v>
      </c>
      <c r="Q187" s="229">
        <v>0.38626</v>
      </c>
      <c r="R187" s="229">
        <f>Q187*H187</f>
        <v>2.31756</v>
      </c>
      <c r="S187" s="229">
        <v>0</v>
      </c>
      <c r="T187" s="230">
        <f>S187*H187</f>
        <v>0</v>
      </c>
      <c r="AR187" s="231" t="s">
        <v>148</v>
      </c>
      <c r="AT187" s="231" t="s">
        <v>128</v>
      </c>
      <c r="AU187" s="231" t="s">
        <v>88</v>
      </c>
      <c r="AY187" s="13" t="s">
        <v>124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3" t="s">
        <v>86</v>
      </c>
      <c r="BK187" s="232">
        <f>ROUND(I187*H187,2)</f>
        <v>0</v>
      </c>
      <c r="BL187" s="13" t="s">
        <v>148</v>
      </c>
      <c r="BM187" s="231" t="s">
        <v>551</v>
      </c>
    </row>
    <row r="188" spans="2:63" s="11" customFormat="1" ht="25.9" customHeight="1">
      <c r="B188" s="204"/>
      <c r="C188" s="205"/>
      <c r="D188" s="206" t="s">
        <v>77</v>
      </c>
      <c r="E188" s="207" t="s">
        <v>399</v>
      </c>
      <c r="F188" s="207" t="s">
        <v>400</v>
      </c>
      <c r="G188" s="205"/>
      <c r="H188" s="205"/>
      <c r="I188" s="208"/>
      <c r="J188" s="209">
        <f>BK188</f>
        <v>0</v>
      </c>
      <c r="K188" s="205"/>
      <c r="L188" s="210"/>
      <c r="M188" s="211"/>
      <c r="N188" s="212"/>
      <c r="O188" s="212"/>
      <c r="P188" s="213">
        <f>SUM(P189:P202)</f>
        <v>0</v>
      </c>
      <c r="Q188" s="212"/>
      <c r="R188" s="213">
        <f>SUM(R189:R202)</f>
        <v>0</v>
      </c>
      <c r="S188" s="212"/>
      <c r="T188" s="214">
        <f>SUM(T189:T202)</f>
        <v>0</v>
      </c>
      <c r="AR188" s="215" t="s">
        <v>158</v>
      </c>
      <c r="AT188" s="216" t="s">
        <v>77</v>
      </c>
      <c r="AU188" s="216" t="s">
        <v>78</v>
      </c>
      <c r="AY188" s="215" t="s">
        <v>124</v>
      </c>
      <c r="BK188" s="217">
        <f>SUM(BK189:BK202)</f>
        <v>0</v>
      </c>
    </row>
    <row r="189" spans="2:65" s="1" customFormat="1" ht="16.5" customHeight="1">
      <c r="B189" s="34"/>
      <c r="C189" s="220" t="s">
        <v>437</v>
      </c>
      <c r="D189" s="220" t="s">
        <v>128</v>
      </c>
      <c r="E189" s="221" t="s">
        <v>86</v>
      </c>
      <c r="F189" s="222" t="s">
        <v>402</v>
      </c>
      <c r="G189" s="223" t="s">
        <v>403</v>
      </c>
      <c r="H189" s="224">
        <v>0.5</v>
      </c>
      <c r="I189" s="225"/>
      <c r="J189" s="226">
        <f>ROUND(I189*H189,2)</f>
        <v>0</v>
      </c>
      <c r="K189" s="222" t="s">
        <v>1</v>
      </c>
      <c r="L189" s="39"/>
      <c r="M189" s="227" t="s">
        <v>1</v>
      </c>
      <c r="N189" s="228" t="s">
        <v>43</v>
      </c>
      <c r="O189" s="82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AR189" s="231" t="s">
        <v>404</v>
      </c>
      <c r="AT189" s="231" t="s">
        <v>128</v>
      </c>
      <c r="AU189" s="231" t="s">
        <v>86</v>
      </c>
      <c r="AY189" s="13" t="s">
        <v>124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3" t="s">
        <v>86</v>
      </c>
      <c r="BK189" s="232">
        <f>ROUND(I189*H189,2)</f>
        <v>0</v>
      </c>
      <c r="BL189" s="13" t="s">
        <v>404</v>
      </c>
      <c r="BM189" s="231" t="s">
        <v>552</v>
      </c>
    </row>
    <row r="190" spans="2:65" s="1" customFormat="1" ht="16.5" customHeight="1">
      <c r="B190" s="34"/>
      <c r="C190" s="220" t="s">
        <v>441</v>
      </c>
      <c r="D190" s="220" t="s">
        <v>128</v>
      </c>
      <c r="E190" s="221" t="s">
        <v>8</v>
      </c>
      <c r="F190" s="222" t="s">
        <v>407</v>
      </c>
      <c r="G190" s="223" t="s">
        <v>408</v>
      </c>
      <c r="H190" s="224">
        <v>1</v>
      </c>
      <c r="I190" s="225"/>
      <c r="J190" s="226">
        <f>ROUND(I190*H190,2)</f>
        <v>0</v>
      </c>
      <c r="K190" s="222" t="s">
        <v>1</v>
      </c>
      <c r="L190" s="39"/>
      <c r="M190" s="227" t="s">
        <v>1</v>
      </c>
      <c r="N190" s="228" t="s">
        <v>43</v>
      </c>
      <c r="O190" s="82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AR190" s="231" t="s">
        <v>404</v>
      </c>
      <c r="AT190" s="231" t="s">
        <v>128</v>
      </c>
      <c r="AU190" s="231" t="s">
        <v>86</v>
      </c>
      <c r="AY190" s="13" t="s">
        <v>124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3" t="s">
        <v>86</v>
      </c>
      <c r="BK190" s="232">
        <f>ROUND(I190*H190,2)</f>
        <v>0</v>
      </c>
      <c r="BL190" s="13" t="s">
        <v>404</v>
      </c>
      <c r="BM190" s="231" t="s">
        <v>553</v>
      </c>
    </row>
    <row r="191" spans="2:65" s="1" customFormat="1" ht="16.5" customHeight="1">
      <c r="B191" s="34"/>
      <c r="C191" s="220" t="s">
        <v>444</v>
      </c>
      <c r="D191" s="220" t="s">
        <v>128</v>
      </c>
      <c r="E191" s="221" t="s">
        <v>227</v>
      </c>
      <c r="F191" s="222" t="s">
        <v>411</v>
      </c>
      <c r="G191" s="223" t="s">
        <v>408</v>
      </c>
      <c r="H191" s="224">
        <v>1</v>
      </c>
      <c r="I191" s="225"/>
      <c r="J191" s="226">
        <f>ROUND(I191*H191,2)</f>
        <v>0</v>
      </c>
      <c r="K191" s="222" t="s">
        <v>1</v>
      </c>
      <c r="L191" s="39"/>
      <c r="M191" s="227" t="s">
        <v>1</v>
      </c>
      <c r="N191" s="228" t="s">
        <v>43</v>
      </c>
      <c r="O191" s="82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AR191" s="231" t="s">
        <v>404</v>
      </c>
      <c r="AT191" s="231" t="s">
        <v>128</v>
      </c>
      <c r="AU191" s="231" t="s">
        <v>86</v>
      </c>
      <c r="AY191" s="13" t="s">
        <v>124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3" t="s">
        <v>86</v>
      </c>
      <c r="BK191" s="232">
        <f>ROUND(I191*H191,2)</f>
        <v>0</v>
      </c>
      <c r="BL191" s="13" t="s">
        <v>404</v>
      </c>
      <c r="BM191" s="231" t="s">
        <v>554</v>
      </c>
    </row>
    <row r="192" spans="2:65" s="1" customFormat="1" ht="16.5" customHeight="1">
      <c r="B192" s="34"/>
      <c r="C192" s="220" t="s">
        <v>335</v>
      </c>
      <c r="D192" s="220" t="s">
        <v>128</v>
      </c>
      <c r="E192" s="221" t="s">
        <v>235</v>
      </c>
      <c r="F192" s="222" t="s">
        <v>414</v>
      </c>
      <c r="G192" s="223" t="s">
        <v>408</v>
      </c>
      <c r="H192" s="224">
        <v>8</v>
      </c>
      <c r="I192" s="225"/>
      <c r="J192" s="226">
        <f>ROUND(I192*H192,2)</f>
        <v>0</v>
      </c>
      <c r="K192" s="222" t="s">
        <v>1</v>
      </c>
      <c r="L192" s="39"/>
      <c r="M192" s="227" t="s">
        <v>1</v>
      </c>
      <c r="N192" s="228" t="s">
        <v>43</v>
      </c>
      <c r="O192" s="82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AR192" s="231" t="s">
        <v>404</v>
      </c>
      <c r="AT192" s="231" t="s">
        <v>128</v>
      </c>
      <c r="AU192" s="231" t="s">
        <v>86</v>
      </c>
      <c r="AY192" s="13" t="s">
        <v>124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3" t="s">
        <v>86</v>
      </c>
      <c r="BK192" s="232">
        <f>ROUND(I192*H192,2)</f>
        <v>0</v>
      </c>
      <c r="BL192" s="13" t="s">
        <v>404</v>
      </c>
      <c r="BM192" s="231" t="s">
        <v>555</v>
      </c>
    </row>
    <row r="193" spans="2:65" s="1" customFormat="1" ht="16.5" customHeight="1">
      <c r="B193" s="34"/>
      <c r="C193" s="220" t="s">
        <v>217</v>
      </c>
      <c r="D193" s="220" t="s">
        <v>128</v>
      </c>
      <c r="E193" s="221" t="s">
        <v>88</v>
      </c>
      <c r="F193" s="222" t="s">
        <v>417</v>
      </c>
      <c r="G193" s="223" t="s">
        <v>408</v>
      </c>
      <c r="H193" s="224">
        <v>1</v>
      </c>
      <c r="I193" s="225"/>
      <c r="J193" s="226">
        <f>ROUND(I193*H193,2)</f>
        <v>0</v>
      </c>
      <c r="K193" s="222" t="s">
        <v>1</v>
      </c>
      <c r="L193" s="39"/>
      <c r="M193" s="227" t="s">
        <v>1</v>
      </c>
      <c r="N193" s="228" t="s">
        <v>43</v>
      </c>
      <c r="O193" s="82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AR193" s="231" t="s">
        <v>404</v>
      </c>
      <c r="AT193" s="231" t="s">
        <v>128</v>
      </c>
      <c r="AU193" s="231" t="s">
        <v>86</v>
      </c>
      <c r="AY193" s="13" t="s">
        <v>124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3" t="s">
        <v>86</v>
      </c>
      <c r="BK193" s="232">
        <f>ROUND(I193*H193,2)</f>
        <v>0</v>
      </c>
      <c r="BL193" s="13" t="s">
        <v>404</v>
      </c>
      <c r="BM193" s="231" t="s">
        <v>556</v>
      </c>
    </row>
    <row r="194" spans="2:65" s="1" customFormat="1" ht="16.5" customHeight="1">
      <c r="B194" s="34"/>
      <c r="C194" s="220" t="s">
        <v>262</v>
      </c>
      <c r="D194" s="220" t="s">
        <v>128</v>
      </c>
      <c r="E194" s="221" t="s">
        <v>420</v>
      </c>
      <c r="F194" s="222" t="s">
        <v>421</v>
      </c>
      <c r="G194" s="223" t="s">
        <v>408</v>
      </c>
      <c r="H194" s="224">
        <v>1</v>
      </c>
      <c r="I194" s="225"/>
      <c r="J194" s="226">
        <f>ROUND(I194*H194,2)</f>
        <v>0</v>
      </c>
      <c r="K194" s="222" t="s">
        <v>1</v>
      </c>
      <c r="L194" s="39"/>
      <c r="M194" s="227" t="s">
        <v>1</v>
      </c>
      <c r="N194" s="228" t="s">
        <v>43</v>
      </c>
      <c r="O194" s="82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31" t="s">
        <v>404</v>
      </c>
      <c r="AT194" s="231" t="s">
        <v>128</v>
      </c>
      <c r="AU194" s="231" t="s">
        <v>86</v>
      </c>
      <c r="AY194" s="13" t="s">
        <v>124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3" t="s">
        <v>86</v>
      </c>
      <c r="BK194" s="232">
        <f>ROUND(I194*H194,2)</f>
        <v>0</v>
      </c>
      <c r="BL194" s="13" t="s">
        <v>404</v>
      </c>
      <c r="BM194" s="231" t="s">
        <v>557</v>
      </c>
    </row>
    <row r="195" spans="2:65" s="1" customFormat="1" ht="16.5" customHeight="1">
      <c r="B195" s="34"/>
      <c r="C195" s="220" t="s">
        <v>266</v>
      </c>
      <c r="D195" s="220" t="s">
        <v>128</v>
      </c>
      <c r="E195" s="221" t="s">
        <v>246</v>
      </c>
      <c r="F195" s="222" t="s">
        <v>424</v>
      </c>
      <c r="G195" s="223" t="s">
        <v>408</v>
      </c>
      <c r="H195" s="224">
        <v>1</v>
      </c>
      <c r="I195" s="225"/>
      <c r="J195" s="226">
        <f>ROUND(I195*H195,2)</f>
        <v>0</v>
      </c>
      <c r="K195" s="222" t="s">
        <v>1</v>
      </c>
      <c r="L195" s="39"/>
      <c r="M195" s="227" t="s">
        <v>1</v>
      </c>
      <c r="N195" s="228" t="s">
        <v>43</v>
      </c>
      <c r="O195" s="82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AR195" s="231" t="s">
        <v>404</v>
      </c>
      <c r="AT195" s="231" t="s">
        <v>128</v>
      </c>
      <c r="AU195" s="231" t="s">
        <v>86</v>
      </c>
      <c r="AY195" s="13" t="s">
        <v>124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3" t="s">
        <v>86</v>
      </c>
      <c r="BK195" s="232">
        <f>ROUND(I195*H195,2)</f>
        <v>0</v>
      </c>
      <c r="BL195" s="13" t="s">
        <v>404</v>
      </c>
      <c r="BM195" s="231" t="s">
        <v>558</v>
      </c>
    </row>
    <row r="196" spans="2:65" s="1" customFormat="1" ht="16.5" customHeight="1">
      <c r="B196" s="34"/>
      <c r="C196" s="220" t="s">
        <v>184</v>
      </c>
      <c r="D196" s="220" t="s">
        <v>128</v>
      </c>
      <c r="E196" s="221" t="s">
        <v>250</v>
      </c>
      <c r="F196" s="222" t="s">
        <v>427</v>
      </c>
      <c r="G196" s="223" t="s">
        <v>408</v>
      </c>
      <c r="H196" s="224">
        <v>1</v>
      </c>
      <c r="I196" s="225"/>
      <c r="J196" s="226">
        <f>ROUND(I196*H196,2)</f>
        <v>0</v>
      </c>
      <c r="K196" s="222" t="s">
        <v>1</v>
      </c>
      <c r="L196" s="39"/>
      <c r="M196" s="227" t="s">
        <v>1</v>
      </c>
      <c r="N196" s="228" t="s">
        <v>43</v>
      </c>
      <c r="O196" s="82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AR196" s="231" t="s">
        <v>404</v>
      </c>
      <c r="AT196" s="231" t="s">
        <v>128</v>
      </c>
      <c r="AU196" s="231" t="s">
        <v>86</v>
      </c>
      <c r="AY196" s="13" t="s">
        <v>124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3" t="s">
        <v>86</v>
      </c>
      <c r="BK196" s="232">
        <f>ROUND(I196*H196,2)</f>
        <v>0</v>
      </c>
      <c r="BL196" s="13" t="s">
        <v>404</v>
      </c>
      <c r="BM196" s="231" t="s">
        <v>559</v>
      </c>
    </row>
    <row r="197" spans="2:65" s="1" customFormat="1" ht="16.5" customHeight="1">
      <c r="B197" s="34"/>
      <c r="C197" s="220" t="s">
        <v>188</v>
      </c>
      <c r="D197" s="220" t="s">
        <v>128</v>
      </c>
      <c r="E197" s="221" t="s">
        <v>254</v>
      </c>
      <c r="F197" s="222" t="s">
        <v>430</v>
      </c>
      <c r="G197" s="223" t="s">
        <v>408</v>
      </c>
      <c r="H197" s="224">
        <v>1</v>
      </c>
      <c r="I197" s="225"/>
      <c r="J197" s="226">
        <f>ROUND(I197*H197,2)</f>
        <v>0</v>
      </c>
      <c r="K197" s="222" t="s">
        <v>1</v>
      </c>
      <c r="L197" s="39"/>
      <c r="M197" s="227" t="s">
        <v>1</v>
      </c>
      <c r="N197" s="228" t="s">
        <v>43</v>
      </c>
      <c r="O197" s="82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AR197" s="231" t="s">
        <v>404</v>
      </c>
      <c r="AT197" s="231" t="s">
        <v>128</v>
      </c>
      <c r="AU197" s="231" t="s">
        <v>86</v>
      </c>
      <c r="AY197" s="13" t="s">
        <v>124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3" t="s">
        <v>86</v>
      </c>
      <c r="BK197" s="232">
        <f>ROUND(I197*H197,2)</f>
        <v>0</v>
      </c>
      <c r="BL197" s="13" t="s">
        <v>404</v>
      </c>
      <c r="BM197" s="231" t="s">
        <v>560</v>
      </c>
    </row>
    <row r="198" spans="2:65" s="1" customFormat="1" ht="16.5" customHeight="1">
      <c r="B198" s="34"/>
      <c r="C198" s="220" t="s">
        <v>287</v>
      </c>
      <c r="D198" s="220" t="s">
        <v>128</v>
      </c>
      <c r="E198" s="221" t="s">
        <v>142</v>
      </c>
      <c r="F198" s="222" t="s">
        <v>432</v>
      </c>
      <c r="G198" s="223" t="s">
        <v>403</v>
      </c>
      <c r="H198" s="224">
        <v>7</v>
      </c>
      <c r="I198" s="225"/>
      <c r="J198" s="226">
        <f>ROUND(I198*H198,2)</f>
        <v>0</v>
      </c>
      <c r="K198" s="222" t="s">
        <v>1</v>
      </c>
      <c r="L198" s="39"/>
      <c r="M198" s="227" t="s">
        <v>1</v>
      </c>
      <c r="N198" s="228" t="s">
        <v>43</v>
      </c>
      <c r="O198" s="82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AR198" s="231" t="s">
        <v>404</v>
      </c>
      <c r="AT198" s="231" t="s">
        <v>128</v>
      </c>
      <c r="AU198" s="231" t="s">
        <v>86</v>
      </c>
      <c r="AY198" s="13" t="s">
        <v>124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3" t="s">
        <v>86</v>
      </c>
      <c r="BK198" s="232">
        <f>ROUND(I198*H198,2)</f>
        <v>0</v>
      </c>
      <c r="BL198" s="13" t="s">
        <v>404</v>
      </c>
      <c r="BM198" s="231" t="s">
        <v>561</v>
      </c>
    </row>
    <row r="199" spans="2:65" s="1" customFormat="1" ht="16.5" customHeight="1">
      <c r="B199" s="34"/>
      <c r="C199" s="220" t="s">
        <v>291</v>
      </c>
      <c r="D199" s="220" t="s">
        <v>128</v>
      </c>
      <c r="E199" s="221" t="s">
        <v>158</v>
      </c>
      <c r="F199" s="222" t="s">
        <v>435</v>
      </c>
      <c r="G199" s="223" t="s">
        <v>408</v>
      </c>
      <c r="H199" s="224">
        <v>1</v>
      </c>
      <c r="I199" s="225"/>
      <c r="J199" s="226">
        <f>ROUND(I199*H199,2)</f>
        <v>0</v>
      </c>
      <c r="K199" s="222" t="s">
        <v>1</v>
      </c>
      <c r="L199" s="39"/>
      <c r="M199" s="227" t="s">
        <v>1</v>
      </c>
      <c r="N199" s="228" t="s">
        <v>43</v>
      </c>
      <c r="O199" s="82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AR199" s="231" t="s">
        <v>404</v>
      </c>
      <c r="AT199" s="231" t="s">
        <v>128</v>
      </c>
      <c r="AU199" s="231" t="s">
        <v>86</v>
      </c>
      <c r="AY199" s="13" t="s">
        <v>124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3" t="s">
        <v>86</v>
      </c>
      <c r="BK199" s="232">
        <f>ROUND(I199*H199,2)</f>
        <v>0</v>
      </c>
      <c r="BL199" s="13" t="s">
        <v>404</v>
      </c>
      <c r="BM199" s="231" t="s">
        <v>562</v>
      </c>
    </row>
    <row r="200" spans="2:65" s="1" customFormat="1" ht="16.5" customHeight="1">
      <c r="B200" s="34"/>
      <c r="C200" s="220" t="s">
        <v>295</v>
      </c>
      <c r="D200" s="220" t="s">
        <v>128</v>
      </c>
      <c r="E200" s="221" t="s">
        <v>438</v>
      </c>
      <c r="F200" s="222" t="s">
        <v>439</v>
      </c>
      <c r="G200" s="223" t="s">
        <v>408</v>
      </c>
      <c r="H200" s="224">
        <v>1</v>
      </c>
      <c r="I200" s="225"/>
      <c r="J200" s="226">
        <f>ROUND(I200*H200,2)</f>
        <v>0</v>
      </c>
      <c r="K200" s="222" t="s">
        <v>1</v>
      </c>
      <c r="L200" s="39"/>
      <c r="M200" s="227" t="s">
        <v>1</v>
      </c>
      <c r="N200" s="228" t="s">
        <v>43</v>
      </c>
      <c r="O200" s="82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AR200" s="231" t="s">
        <v>404</v>
      </c>
      <c r="AT200" s="231" t="s">
        <v>128</v>
      </c>
      <c r="AU200" s="231" t="s">
        <v>86</v>
      </c>
      <c r="AY200" s="13" t="s">
        <v>124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3" t="s">
        <v>86</v>
      </c>
      <c r="BK200" s="232">
        <f>ROUND(I200*H200,2)</f>
        <v>0</v>
      </c>
      <c r="BL200" s="13" t="s">
        <v>404</v>
      </c>
      <c r="BM200" s="231" t="s">
        <v>563</v>
      </c>
    </row>
    <row r="201" spans="2:65" s="1" customFormat="1" ht="16.5" customHeight="1">
      <c r="B201" s="34"/>
      <c r="C201" s="220" t="s">
        <v>299</v>
      </c>
      <c r="D201" s="220" t="s">
        <v>128</v>
      </c>
      <c r="E201" s="221" t="s">
        <v>163</v>
      </c>
      <c r="F201" s="222" t="s">
        <v>442</v>
      </c>
      <c r="G201" s="223" t="s">
        <v>403</v>
      </c>
      <c r="H201" s="224">
        <v>6</v>
      </c>
      <c r="I201" s="225"/>
      <c r="J201" s="226">
        <f>ROUND(I201*H201,2)</f>
        <v>0</v>
      </c>
      <c r="K201" s="222" t="s">
        <v>1</v>
      </c>
      <c r="L201" s="39"/>
      <c r="M201" s="227" t="s">
        <v>1</v>
      </c>
      <c r="N201" s="228" t="s">
        <v>43</v>
      </c>
      <c r="O201" s="82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AR201" s="231" t="s">
        <v>404</v>
      </c>
      <c r="AT201" s="231" t="s">
        <v>128</v>
      </c>
      <c r="AU201" s="231" t="s">
        <v>86</v>
      </c>
      <c r="AY201" s="13" t="s">
        <v>124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3" t="s">
        <v>86</v>
      </c>
      <c r="BK201" s="232">
        <f>ROUND(I201*H201,2)</f>
        <v>0</v>
      </c>
      <c r="BL201" s="13" t="s">
        <v>404</v>
      </c>
      <c r="BM201" s="231" t="s">
        <v>564</v>
      </c>
    </row>
    <row r="202" spans="2:65" s="1" customFormat="1" ht="16.5" customHeight="1">
      <c r="B202" s="34"/>
      <c r="C202" s="220" t="s">
        <v>323</v>
      </c>
      <c r="D202" s="220" t="s">
        <v>128</v>
      </c>
      <c r="E202" s="221" t="s">
        <v>176</v>
      </c>
      <c r="F202" s="222" t="s">
        <v>445</v>
      </c>
      <c r="G202" s="223" t="s">
        <v>403</v>
      </c>
      <c r="H202" s="224">
        <v>1</v>
      </c>
      <c r="I202" s="225"/>
      <c r="J202" s="226">
        <f>ROUND(I202*H202,2)</f>
        <v>0</v>
      </c>
      <c r="K202" s="222" t="s">
        <v>1</v>
      </c>
      <c r="L202" s="39"/>
      <c r="M202" s="244" t="s">
        <v>1</v>
      </c>
      <c r="N202" s="245" t="s">
        <v>43</v>
      </c>
      <c r="O202" s="246"/>
      <c r="P202" s="247">
        <f>O202*H202</f>
        <v>0</v>
      </c>
      <c r="Q202" s="247">
        <v>0</v>
      </c>
      <c r="R202" s="247">
        <f>Q202*H202</f>
        <v>0</v>
      </c>
      <c r="S202" s="247">
        <v>0</v>
      </c>
      <c r="T202" s="248">
        <f>S202*H202</f>
        <v>0</v>
      </c>
      <c r="AR202" s="231" t="s">
        <v>404</v>
      </c>
      <c r="AT202" s="231" t="s">
        <v>128</v>
      </c>
      <c r="AU202" s="231" t="s">
        <v>86</v>
      </c>
      <c r="AY202" s="13" t="s">
        <v>124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3" t="s">
        <v>86</v>
      </c>
      <c r="BK202" s="232">
        <f>ROUND(I202*H202,2)</f>
        <v>0</v>
      </c>
      <c r="BL202" s="13" t="s">
        <v>404</v>
      </c>
      <c r="BM202" s="231" t="s">
        <v>565</v>
      </c>
    </row>
    <row r="203" spans="2:12" s="1" customFormat="1" ht="6.95" customHeight="1">
      <c r="B203" s="57"/>
      <c r="C203" s="58"/>
      <c r="D203" s="58"/>
      <c r="E203" s="58"/>
      <c r="F203" s="58"/>
      <c r="G203" s="58"/>
      <c r="H203" s="58"/>
      <c r="I203" s="169"/>
      <c r="J203" s="58"/>
      <c r="K203" s="58"/>
      <c r="L203" s="39"/>
    </row>
  </sheetData>
  <sheetProtection password="CC35" sheet="1" objects="1" scenarios="1" formatColumns="0" formatRows="0" autoFilter="0"/>
  <autoFilter ref="C121:K20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Kotas Jiří</dc:creator>
  <cp:keywords/>
  <dc:description/>
  <cp:lastModifiedBy>Kotas Jiří</cp:lastModifiedBy>
  <dcterms:created xsi:type="dcterms:W3CDTF">2019-12-17T09:14:10Z</dcterms:created>
  <dcterms:modified xsi:type="dcterms:W3CDTF">2019-12-17T09:14:14Z</dcterms:modified>
  <cp:category/>
  <cp:version/>
  <cp:contentType/>
  <cp:contentStatus/>
</cp:coreProperties>
</file>