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2"/>
  </bookViews>
  <sheets>
    <sheet name="Rekapitulace stavby" sheetId="1" r:id="rId1"/>
    <sheet name="01 - Oprava MK ul. Okrajo..." sheetId="2" r:id="rId2"/>
    <sheet name="02 - Oprava MK ul. Ve Fin..." sheetId="3" r:id="rId3"/>
  </sheets>
  <definedNames>
    <definedName name="_xlnm._FilterDatabase" localSheetId="1" hidden="1">'01 - Oprava MK ul. Okrajo...'!$C$124:$K$153</definedName>
    <definedName name="_xlnm._FilterDatabase" localSheetId="2" hidden="1">'02 - Oprava MK ul. Ve Fin...'!$C$124:$K$153</definedName>
    <definedName name="_xlnm.Print_Area" localSheetId="1">'01 - Oprava MK ul. Okrajo...'!$C$4:$J$76,'01 - Oprava MK ul. Okrajo...'!$C$112:$J$153</definedName>
    <definedName name="_xlnm.Print_Area" localSheetId="2">'02 - Oprava MK ul. Ve Fin...'!$C$4:$J$76,'02 - Oprava MK ul. Ve Fin...'!$C$112:$J$153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Oprava MK ul. Okrajo...'!$124:$124</definedName>
    <definedName name="_xlnm.Print_Titles" localSheetId="2">'02 - Oprava MK ul. Ve Fin...'!$124:$124</definedName>
  </definedNames>
  <calcPr calcId="162913"/>
</workbook>
</file>

<file path=xl/sharedStrings.xml><?xml version="1.0" encoding="utf-8"?>
<sst xmlns="http://schemas.openxmlformats.org/spreadsheetml/2006/main" count="1019" uniqueCount="216">
  <si>
    <t>Export Komplet</t>
  </si>
  <si>
    <t/>
  </si>
  <si>
    <t>2.0</t>
  </si>
  <si>
    <t>ZAMOK</t>
  </si>
  <si>
    <t>False</t>
  </si>
  <si>
    <t>{31d0da4d-0502-42e7-aa1d-1f29fc03fa1e}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</si>
  <si>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</si>
  <si>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</si>
  <si>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</si>
  <si>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</si>
  <si>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</si>
  <si>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</si>
  <si>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</si>
  <si>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</si>
  <si>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</si>
  <si>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</si>
  <si>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</si>
  <si>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Město Petřvald - Opravy MK_2022</t>
  </si>
  <si>
    <t>KSO:</t>
  </si>
  <si>
    <t>CC-CZ:</t>
  </si>
  <si>
    <t>Místo:</t>
  </si>
  <si>
    <t>Petřvald</t>
  </si>
  <si>
    <t>Datum:</t>
  </si>
  <si>
    <t>24. 4. 2020</t>
  </si>
  <si>
    <t>Zadavatel:</t>
  </si>
  <si>
    <t>IČ:</t>
  </si>
  <si>
    <t>00297593</t>
  </si>
  <si>
    <t>Město Petřvald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</si>
  <si>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</si>
  <si>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</si>
  <si>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</si>
  <si>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</si>
  <si>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</si>
  <si>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</si>
  <si>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</si>
  <si>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01081608</t>
  </si>
  <si>
    <t>Ing. Pavol Lipták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</si>
  <si>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</si>
  <si>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</si>
  <si>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</si>
  <si>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</si>
  <si>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</si>
  <si>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</si>
  <si>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</si>
  <si>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</si>
  <si>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</si>
  <si>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</si>
  <si>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</si>
  <si>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</si>
  <si>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</si>
  <si>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</si>
  <si>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</si>
  <si>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</si>
  <si>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</si>
  <si>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</si>
  <si>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</si>
  <si>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</si>
  <si>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</si>
  <si>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</si>
  <si>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</si>
  <si>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</si>
  <si>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</si>
  <si>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</si>
  <si>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</si>
  <si>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</si>
  <si>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</si>
  <si>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</si>
  <si>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</si>
  <si>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</si>
  <si>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</si>
  <si>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</si>
  <si>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</si>
  <si>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</si>
  <si>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</si>
  <si>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</si>
  <si>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</si>
  <si>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</si>
  <si>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</si>
  <si>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</si>
  <si>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</si>
  <si>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</si>
  <si>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</si>
  <si>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</si>
  <si>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Oprava MK ul. Okrajová - 1. část</t>
  </si>
  <si>
    <t>STA</t>
  </si>
  <si>
    <t>1</t>
  </si>
  <si>
    <t>{2ff40a67-2db7-43b7-865d-b1178c01d71e}</t>
  </si>
  <si>
    <t>2</t>
  </si>
  <si>
    <t>02</t>
  </si>
  <si>
    <t>Oprava MK ul. Ve Finských - 2. část</t>
  </si>
  <si>
    <t>{1949378d-5691-4cad-86d2-6d61b2953f49}</t>
  </si>
  <si>
    <t>KRYCÍ LIST SOUPISU PRACÍ</t>
  </si>
  <si>
    <t>Objekt:</t>
  </si>
  <si>
    <t>01 - Oprava MK ul. Okrajová - 1.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</si>
  <si>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</si>
  <si>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</si>
  <si>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</si>
  <si>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</si>
  <si>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</si>
  <si>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</si>
  <si>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</si>
  <si>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</si>
  <si>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</si>
  <si>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</si>
  <si>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</si>
  <si>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</si>
  <si>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</si>
  <si>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</si>
  <si>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</si>
  <si>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</si>
  <si>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</si>
  <si>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</si>
  <si>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</si>
  <si>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</si>
  <si>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</si>
  <si>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</si>
  <si>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</si>
  <si>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</si>
  <si>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</si>
  <si>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</si>
  <si>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</si>
  <si>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</si>
  <si>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</si>
  <si>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</si>
  <si>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</si>
  <si>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</si>
  <si>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113154234</t>
  </si>
  <si>
    <t>Frézování živičného krytu tl 100 mm pruh š přes 1 do 2 m pl přes 500 do 1000 m2 bez překážek v trase</t>
  </si>
  <si>
    <t>m2</t>
  </si>
  <si>
    <t>4</t>
  </si>
  <si>
    <t>968032985</t>
  </si>
  <si>
    <t>5</t>
  </si>
  <si>
    <t>Komunikace pozemní</t>
  </si>
  <si>
    <t>573111111</t>
  </si>
  <si>
    <t>Postřik živičný infiltrační s posypem z asfaltu množství 0,60 kg/m2</t>
  </si>
  <si>
    <t>798198062</t>
  </si>
  <si>
    <t>3</t>
  </si>
  <si>
    <t>573231106</t>
  </si>
  <si>
    <t>Postřik živičný spojovací ze silniční emulze v množství 0,30 kg/m2</t>
  </si>
  <si>
    <t>-1692926152</t>
  </si>
  <si>
    <t>577144121</t>
  </si>
  <si>
    <t>Asfaltový beton vrstva obrusná ACO 11 (ABS) tř. I tl 50 mm š přes 3 m z nemodifikovaného asfaltu</t>
  </si>
  <si>
    <t>37668453</t>
  </si>
  <si>
    <t>577145122</t>
  </si>
  <si>
    <t>Asfaltový beton vrstva ložní ACL 16 (ABH) tl 50 mm š přes 3 m z nemodifikovaného asfaltu</t>
  </si>
  <si>
    <t>-1665456131</t>
  </si>
  <si>
    <t>8</t>
  </si>
  <si>
    <t>Trubní vedení</t>
  </si>
  <si>
    <t>6</t>
  </si>
  <si>
    <t>899331111</t>
  </si>
  <si>
    <t>Výšková úprava uličního vstupu nebo vpusti do 200 mm zvýšením poklopu</t>
  </si>
  <si>
    <t>kus</t>
  </si>
  <si>
    <t>-1433043363</t>
  </si>
  <si>
    <t>7</t>
  </si>
  <si>
    <t>899431111</t>
  </si>
  <si>
    <t>Výšková úprava uličního vstupu nebo vpusti do 200 mm zvýšením krycího hrnce, šoupěte nebo hydrantu</t>
  </si>
  <si>
    <t>1548370004</t>
  </si>
  <si>
    <t>9</t>
  </si>
  <si>
    <t>Ostatní konstrukce a práce, bourání</t>
  </si>
  <si>
    <t>919112213</t>
  </si>
  <si>
    <t>Řezání spár pro vytvoření komůrky š 10 mm hl 25 mm pro těsnící zálivku v živičném krytu</t>
  </si>
  <si>
    <t>m</t>
  </si>
  <si>
    <t>-389411576</t>
  </si>
  <si>
    <t>919121213</t>
  </si>
  <si>
    <t>Těsnění spár zálivkou za studena pro komůrky š 10 mm hl 25 mm bez těsnicího profilu</t>
  </si>
  <si>
    <t>1310100014</t>
  </si>
  <si>
    <t>10</t>
  </si>
  <si>
    <t>919731123</t>
  </si>
  <si>
    <t>Zarovnání styčné plochy podkladu nebo krytu živičného tl přes 100 do 200 mm</t>
  </si>
  <si>
    <t>1681567928</t>
  </si>
  <si>
    <t>11</t>
  </si>
  <si>
    <t>919735112</t>
  </si>
  <si>
    <t>Řezání stávajícího živičného krytu hl přes 50 do 100 mm</t>
  </si>
  <si>
    <t>-1298528887</t>
  </si>
  <si>
    <t>12</t>
  </si>
  <si>
    <t>938909311</t>
  </si>
  <si>
    <t>Čištění vozovek metením strojně podkladu nebo krytu betonového nebo živičného</t>
  </si>
  <si>
    <t>1244953330</t>
  </si>
  <si>
    <t>997</t>
  </si>
  <si>
    <t>Přesun sutě</t>
  </si>
  <si>
    <t>13</t>
  </si>
  <si>
    <t>997221551</t>
  </si>
  <si>
    <t>Vodorovná doprava suti ze sypkých materiálů do 1 km</t>
  </si>
  <si>
    <t>t</t>
  </si>
  <si>
    <t>-1880266893</t>
  </si>
  <si>
    <t>14</t>
  </si>
  <si>
    <t>997221559</t>
  </si>
  <si>
    <t>Příplatek ZKD 1 km u vodorovné dopravy suti ze sypkých materiálů</t>
  </si>
  <si>
    <t>-1229358554</t>
  </si>
  <si>
    <t>VV</t>
  </si>
  <si>
    <t>340*9 'Přepočtené koeficientem množství</t>
  </si>
  <si>
    <t>997221873</t>
  </si>
  <si>
    <t>Poplatek za uložení stavebního odpadu na recyklační skládce (skládkovné) zeminy a kamení zatříděného do Katalogu odpadů pod kódem 17 05 04</t>
  </si>
  <si>
    <t>809054480</t>
  </si>
  <si>
    <t>16</t>
  </si>
  <si>
    <t>997221875</t>
  </si>
  <si>
    <t>Poplatek za uložení stavebního odpadu na recyklační skládce (skládkovné) asfaltového bez obsahu dehtu zatříděného do Katalogu odpadů pod kódem 17 03 02</t>
  </si>
  <si>
    <t>-1562550842</t>
  </si>
  <si>
    <t>998</t>
  </si>
  <si>
    <t>Přesun hmot</t>
  </si>
  <si>
    <t>17</t>
  </si>
  <si>
    <t>998225111</t>
  </si>
  <si>
    <t>Přesun hmot pro pozemní komunikace s krytem z kamene, monolitickým betonovým nebo živičným</t>
  </si>
  <si>
    <t>-307563510</t>
  </si>
  <si>
    <t>VRN</t>
  </si>
  <si>
    <t>Vedlejší rozpočtové náklady</t>
  </si>
  <si>
    <t>VRN3</t>
  </si>
  <si>
    <t>Zařízení staveniště</t>
  </si>
  <si>
    <t>18</t>
  </si>
  <si>
    <t>034303000</t>
  </si>
  <si>
    <t>Dopravní značení na staveništi</t>
  </si>
  <si>
    <t>kpl</t>
  </si>
  <si>
    <t>1024</t>
  </si>
  <si>
    <t>-1691021354</t>
  </si>
  <si>
    <t>02 - Oprava MK ul. Ve Finských - 2. část</t>
  </si>
  <si>
    <t>405*9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</si>
</sst>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2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" customHeight="1"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S2" s="15" t="s">
        <v>6</v>
      </c>
      <c r="BT2" s="15" t="s">
        <v>7</v>
      </c>
    </row>
    <row r="3" spans="2:72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0"/>
      <c r="AQ5" s="20"/>
      <c r="AR5" s="18"/>
      <c r="BE5" s="215" t="s">
        <v>15</v>
      </c>
      <c r="BS5" s="15" t="s">
        <v>6</v>
      </c>
    </row>
    <row r="6" spans="2:71" s="1" customFormat="1" ht="36.9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0"/>
      <c r="AQ6" s="20"/>
      <c r="AR6" s="18"/>
      <c r="BE6" s="216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16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16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16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16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16"/>
      <c r="BS11" s="15" t="s">
        <v>6</v>
      </c>
    </row>
    <row r="12" spans="2:71" s="1" customFormat="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16"/>
      <c r="BS12" s="15" t="s">
        <v>6</v>
      </c>
    </row>
    <row r="13" spans="2:71" s="1" customFormat="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30</v>
      </c>
      <c r="AO13" s="20"/>
      <c r="AP13" s="20"/>
      <c r="AQ13" s="20"/>
      <c r="AR13" s="18"/>
      <c r="BE13" s="216"/>
      <c r="BS13" s="15" t="s">
        <v>6</v>
      </c>
    </row>
    <row r="14" spans="2:71" ht="13.2">
      <c r="B14" s="19"/>
      <c r="C14" s="20"/>
      <c r="D14" s="20"/>
      <c r="E14" s="221" t="s">
        <v>30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16"/>
      <c r="BS14" s="15" t="s">
        <v>6</v>
      </c>
    </row>
    <row r="15" spans="2:71" s="1" customFormat="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16"/>
      <c r="BS15" s="15" t="s">
        <v>4</v>
      </c>
    </row>
    <row r="16" spans="2:71" s="1" customFormat="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16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16"/>
      <c r="BS17" s="15" t="s">
        <v>33</v>
      </c>
    </row>
    <row r="18" spans="2:71" s="1" customFormat="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16"/>
      <c r="BS18" s="15" t="s">
        <v>6</v>
      </c>
    </row>
    <row r="19" spans="2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35</v>
      </c>
      <c r="AO19" s="20"/>
      <c r="AP19" s="20"/>
      <c r="AQ19" s="20"/>
      <c r="AR19" s="18"/>
      <c r="BE19" s="216"/>
      <c r="BS19" s="15" t="s">
        <v>6</v>
      </c>
    </row>
    <row r="20" spans="2:71" s="1" customFormat="1" ht="18.45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16"/>
      <c r="BS20" s="15" t="s">
        <v>33</v>
      </c>
    </row>
    <row r="21" spans="2:57" s="1" customFormat="1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16"/>
    </row>
    <row r="22" spans="2:57" s="1" customFormat="1" ht="12" customHeight="1">
      <c r="B22" s="19"/>
      <c r="C22" s="20"/>
      <c r="D22" s="27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16"/>
    </row>
    <row r="23" spans="2:57" s="1" customFormat="1" ht="16.5" customHeight="1">
      <c r="B23" s="19"/>
      <c r="C23" s="20"/>
      <c r="D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0"/>
      <c r="AP23" s="20"/>
      <c r="AQ23" s="20"/>
      <c r="AR23" s="18"/>
      <c r="BE23" s="216"/>
    </row>
    <row r="24" spans="2:57" s="1" customFormat="1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16"/>
    </row>
    <row r="25" spans="2:57" s="1" customFormat="1" ht="6.9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16"/>
    </row>
    <row r="26" spans="1:57" s="2" customFormat="1" ht="25.95" customHeight="1">
      <c r="A26" s="32"/>
      <c r="B26" s="33"/>
      <c r="C26" s="34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24">
        <f>ROUND(AG94,2)</f>
        <v>0</v>
      </c>
      <c r="AL26" s="225"/>
      <c r="AM26" s="225"/>
      <c r="AN26" s="225"/>
      <c r="AO26" s="225"/>
      <c r="AP26" s="34"/>
      <c r="AQ26" s="34"/>
      <c r="AR26" s="37"/>
      <c r="BE26" s="216"/>
    </row>
    <row r="27" spans="1:57" s="2" customFormat="1" ht="6.9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16"/>
    </row>
    <row r="28" spans="1:57" s="2" customFormat="1" ht="13.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26" t="s">
        <v>39</v>
      </c>
      <c r="M28" s="226"/>
      <c r="N28" s="226"/>
      <c r="O28" s="226"/>
      <c r="P28" s="226"/>
      <c r="Q28" s="34"/>
      <c r="R28" s="34"/>
      <c r="S28" s="34"/>
      <c r="T28" s="34"/>
      <c r="U28" s="34"/>
      <c r="V28" s="34"/>
      <c r="W28" s="226" t="s">
        <v>40</v>
      </c>
      <c r="X28" s="226"/>
      <c r="Y28" s="226"/>
      <c r="Z28" s="226"/>
      <c r="AA28" s="226"/>
      <c r="AB28" s="226"/>
      <c r="AC28" s="226"/>
      <c r="AD28" s="226"/>
      <c r="AE28" s="226"/>
      <c r="AF28" s="34"/>
      <c r="AG28" s="34"/>
      <c r="AH28" s="34"/>
      <c r="AI28" s="34"/>
      <c r="AJ28" s="34"/>
      <c r="AK28" s="226" t="s">
        <v>41</v>
      </c>
      <c r="AL28" s="226"/>
      <c r="AM28" s="226"/>
      <c r="AN28" s="226"/>
      <c r="AO28" s="226"/>
      <c r="AP28" s="34"/>
      <c r="AQ28" s="34"/>
      <c r="AR28" s="37"/>
      <c r="BE28" s="216"/>
    </row>
    <row r="29" spans="2:57" s="3" customFormat="1" ht="14.4" customHeight="1">
      <c r="B29" s="38"/>
      <c r="C29" s="39"/>
      <c r="D29" s="27" t="s">
        <v>42</v>
      </c>
      <c r="E29" s="39"/>
      <c r="F29" s="27" t="s">
        <v>43</v>
      </c>
      <c r="G29" s="39"/>
      <c r="H29" s="39"/>
      <c r="I29" s="39"/>
      <c r="J29" s="39"/>
      <c r="K29" s="39"/>
      <c r="L29" s="229">
        <v>0.21</v>
      </c>
      <c r="M29" s="228"/>
      <c r="N29" s="228"/>
      <c r="O29" s="228"/>
      <c r="P29" s="228"/>
      <c r="Q29" s="39"/>
      <c r="R29" s="39"/>
      <c r="S29" s="39"/>
      <c r="T29" s="39"/>
      <c r="U29" s="39"/>
      <c r="V29" s="39"/>
      <c r="W29" s="227">
        <f>ROUND(AZ94,2)</f>
        <v>0</v>
      </c>
      <c r="X29" s="228"/>
      <c r="Y29" s="228"/>
      <c r="Z29" s="228"/>
      <c r="AA29" s="228"/>
      <c r="AB29" s="228"/>
      <c r="AC29" s="228"/>
      <c r="AD29" s="228"/>
      <c r="AE29" s="228"/>
      <c r="AF29" s="39"/>
      <c r="AG29" s="39"/>
      <c r="AH29" s="39"/>
      <c r="AI29" s="39"/>
      <c r="AJ29" s="39"/>
      <c r="AK29" s="227">
        <f>ROUND(AV94,2)</f>
        <v>0</v>
      </c>
      <c r="AL29" s="228"/>
      <c r="AM29" s="228"/>
      <c r="AN29" s="228"/>
      <c r="AO29" s="228"/>
      <c r="AP29" s="39"/>
      <c r="AQ29" s="39"/>
      <c r="AR29" s="40"/>
      <c r="BE29" s="217"/>
    </row>
    <row r="30" spans="2:57" s="3" customFormat="1" ht="14.4" customHeight="1">
      <c r="B30" s="38"/>
      <c r="C30" s="39"/>
      <c r="D30" s="39"/>
      <c r="E30" s="39"/>
      <c r="F30" s="27" t="s">
        <v>44</v>
      </c>
      <c r="G30" s="39"/>
      <c r="H30" s="39"/>
      <c r="I30" s="39"/>
      <c r="J30" s="39"/>
      <c r="K30" s="39"/>
      <c r="L30" s="229">
        <v>0.15</v>
      </c>
      <c r="M30" s="228"/>
      <c r="N30" s="228"/>
      <c r="O30" s="228"/>
      <c r="P30" s="228"/>
      <c r="Q30" s="39"/>
      <c r="R30" s="39"/>
      <c r="S30" s="39"/>
      <c r="T30" s="39"/>
      <c r="U30" s="39"/>
      <c r="V30" s="39"/>
      <c r="W30" s="227">
        <f>ROUND(BA94,2)</f>
        <v>0</v>
      </c>
      <c r="X30" s="228"/>
      <c r="Y30" s="228"/>
      <c r="Z30" s="228"/>
      <c r="AA30" s="228"/>
      <c r="AB30" s="228"/>
      <c r="AC30" s="228"/>
      <c r="AD30" s="228"/>
      <c r="AE30" s="228"/>
      <c r="AF30" s="39"/>
      <c r="AG30" s="39"/>
      <c r="AH30" s="39"/>
      <c r="AI30" s="39"/>
      <c r="AJ30" s="39"/>
      <c r="AK30" s="227">
        <f>ROUND(AW94,2)</f>
        <v>0</v>
      </c>
      <c r="AL30" s="228"/>
      <c r="AM30" s="228"/>
      <c r="AN30" s="228"/>
      <c r="AO30" s="228"/>
      <c r="AP30" s="39"/>
      <c r="AQ30" s="39"/>
      <c r="AR30" s="40"/>
      <c r="BE30" s="217"/>
    </row>
    <row r="31" spans="2:57" s="3" customFormat="1" ht="14.4" customHeight="1" hidden="1">
      <c r="B31" s="38"/>
      <c r="C31" s="39"/>
      <c r="D31" s="39"/>
      <c r="E31" s="39"/>
      <c r="F31" s="27" t="s">
        <v>45</v>
      </c>
      <c r="G31" s="39"/>
      <c r="H31" s="39"/>
      <c r="I31" s="39"/>
      <c r="J31" s="39"/>
      <c r="K31" s="39"/>
      <c r="L31" s="229">
        <v>0.21</v>
      </c>
      <c r="M31" s="228"/>
      <c r="N31" s="228"/>
      <c r="O31" s="228"/>
      <c r="P31" s="228"/>
      <c r="Q31" s="39"/>
      <c r="R31" s="39"/>
      <c r="S31" s="39"/>
      <c r="T31" s="39"/>
      <c r="U31" s="39"/>
      <c r="V31" s="39"/>
      <c r="W31" s="227">
        <f>ROUND(BB94,2)</f>
        <v>0</v>
      </c>
      <c r="X31" s="228"/>
      <c r="Y31" s="228"/>
      <c r="Z31" s="228"/>
      <c r="AA31" s="228"/>
      <c r="AB31" s="228"/>
      <c r="AC31" s="228"/>
      <c r="AD31" s="228"/>
      <c r="AE31" s="228"/>
      <c r="AF31" s="39"/>
      <c r="AG31" s="39"/>
      <c r="AH31" s="39"/>
      <c r="AI31" s="39"/>
      <c r="AJ31" s="39"/>
      <c r="AK31" s="227">
        <v>0</v>
      </c>
      <c r="AL31" s="228"/>
      <c r="AM31" s="228"/>
      <c r="AN31" s="228"/>
      <c r="AO31" s="228"/>
      <c r="AP31" s="39"/>
      <c r="AQ31" s="39"/>
      <c r="AR31" s="40"/>
      <c r="BE31" s="217"/>
    </row>
    <row r="32" spans="2:57" s="3" customFormat="1" ht="14.4" customHeight="1" hidden="1">
      <c r="B32" s="38"/>
      <c r="C32" s="39"/>
      <c r="D32" s="39"/>
      <c r="E32" s="39"/>
      <c r="F32" s="27" t="s">
        <v>46</v>
      </c>
      <c r="G32" s="39"/>
      <c r="H32" s="39"/>
      <c r="I32" s="39"/>
      <c r="J32" s="39"/>
      <c r="K32" s="39"/>
      <c r="L32" s="229">
        <v>0.15</v>
      </c>
      <c r="M32" s="228"/>
      <c r="N32" s="228"/>
      <c r="O32" s="228"/>
      <c r="P32" s="228"/>
      <c r="Q32" s="39"/>
      <c r="R32" s="39"/>
      <c r="S32" s="39"/>
      <c r="T32" s="39"/>
      <c r="U32" s="39"/>
      <c r="V32" s="39"/>
      <c r="W32" s="227">
        <f>ROUND(BC94,2)</f>
        <v>0</v>
      </c>
      <c r="X32" s="228"/>
      <c r="Y32" s="228"/>
      <c r="Z32" s="228"/>
      <c r="AA32" s="228"/>
      <c r="AB32" s="228"/>
      <c r="AC32" s="228"/>
      <c r="AD32" s="228"/>
      <c r="AE32" s="228"/>
      <c r="AF32" s="39"/>
      <c r="AG32" s="39"/>
      <c r="AH32" s="39"/>
      <c r="AI32" s="39"/>
      <c r="AJ32" s="39"/>
      <c r="AK32" s="227">
        <v>0</v>
      </c>
      <c r="AL32" s="228"/>
      <c r="AM32" s="228"/>
      <c r="AN32" s="228"/>
      <c r="AO32" s="228"/>
      <c r="AP32" s="39"/>
      <c r="AQ32" s="39"/>
      <c r="AR32" s="40"/>
      <c r="BE32" s="217"/>
    </row>
    <row r="33" spans="2:57" s="3" customFormat="1" ht="14.4" customHeight="1" hidden="1">
      <c r="B33" s="38"/>
      <c r="C33" s="39"/>
      <c r="D33" s="39"/>
      <c r="E33" s="39"/>
      <c r="F33" s="27" t="s">
        <v>47</v>
      </c>
      <c r="G33" s="39"/>
      <c r="H33" s="39"/>
      <c r="I33" s="39"/>
      <c r="J33" s="39"/>
      <c r="K33" s="39"/>
      <c r="L33" s="229">
        <v>0</v>
      </c>
      <c r="M33" s="228"/>
      <c r="N33" s="228"/>
      <c r="O33" s="228"/>
      <c r="P33" s="228"/>
      <c r="Q33" s="39"/>
      <c r="R33" s="39"/>
      <c r="S33" s="39"/>
      <c r="T33" s="39"/>
      <c r="U33" s="39"/>
      <c r="V33" s="39"/>
      <c r="W33" s="227">
        <f>ROUND(BD94,2)</f>
        <v>0</v>
      </c>
      <c r="X33" s="228"/>
      <c r="Y33" s="228"/>
      <c r="Z33" s="228"/>
      <c r="AA33" s="228"/>
      <c r="AB33" s="228"/>
      <c r="AC33" s="228"/>
      <c r="AD33" s="228"/>
      <c r="AE33" s="228"/>
      <c r="AF33" s="39"/>
      <c r="AG33" s="39"/>
      <c r="AH33" s="39"/>
      <c r="AI33" s="39"/>
      <c r="AJ33" s="39"/>
      <c r="AK33" s="227">
        <v>0</v>
      </c>
      <c r="AL33" s="228"/>
      <c r="AM33" s="228"/>
      <c r="AN33" s="228"/>
      <c r="AO33" s="228"/>
      <c r="AP33" s="39"/>
      <c r="AQ33" s="39"/>
      <c r="AR33" s="40"/>
      <c r="BE33" s="217"/>
    </row>
    <row r="34" spans="1:57" s="2" customFormat="1" ht="6.9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16"/>
    </row>
    <row r="35" spans="1:57" s="2" customFormat="1" ht="25.95" customHeight="1">
      <c r="A35" s="32"/>
      <c r="B35" s="33"/>
      <c r="C35" s="41"/>
      <c r="D35" s="42" t="s">
        <v>48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49</v>
      </c>
      <c r="U35" s="43"/>
      <c r="V35" s="43"/>
      <c r="W35" s="43"/>
      <c r="X35" s="230" t="s">
        <v>50</v>
      </c>
      <c r="Y35" s="231"/>
      <c r="Z35" s="231"/>
      <c r="AA35" s="231"/>
      <c r="AB35" s="231"/>
      <c r="AC35" s="43"/>
      <c r="AD35" s="43"/>
      <c r="AE35" s="43"/>
      <c r="AF35" s="43"/>
      <c r="AG35" s="43"/>
      <c r="AH35" s="43"/>
      <c r="AI35" s="43"/>
      <c r="AJ35" s="43"/>
      <c r="AK35" s="232">
        <f>SUM(AK26:AK33)</f>
        <v>0</v>
      </c>
      <c r="AL35" s="231"/>
      <c r="AM35" s="231"/>
      <c r="AN35" s="231"/>
      <c r="AO35" s="233"/>
      <c r="AP35" s="41"/>
      <c r="AQ35" s="41"/>
      <c r="AR35" s="37"/>
      <c r="BE35" s="32"/>
    </row>
    <row r="36" spans="1:57" s="2" customFormat="1" ht="6.9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45"/>
      <c r="C49" s="46"/>
      <c r="D49" s="47" t="s">
        <v>51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52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0.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0.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0.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0.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0.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0.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0.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0.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0.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0.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3.2">
      <c r="A60" s="32"/>
      <c r="B60" s="33"/>
      <c r="C60" s="34"/>
      <c r="D60" s="50" t="s">
        <v>53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54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53</v>
      </c>
      <c r="AI60" s="36"/>
      <c r="AJ60" s="36"/>
      <c r="AK60" s="36"/>
      <c r="AL60" s="36"/>
      <c r="AM60" s="50" t="s">
        <v>54</v>
      </c>
      <c r="AN60" s="36"/>
      <c r="AO60" s="36"/>
      <c r="AP60" s="34"/>
      <c r="AQ60" s="34"/>
      <c r="AR60" s="37"/>
      <c r="BE60" s="32"/>
    </row>
    <row r="61" spans="2:44" ht="10.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0.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0.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3.2">
      <c r="A64" s="32"/>
      <c r="B64" s="33"/>
      <c r="C64" s="34"/>
      <c r="D64" s="47" t="s">
        <v>55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56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0.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0.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0.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0.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0.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0.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0.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0.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0.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0.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3.2">
      <c r="A75" s="32"/>
      <c r="B75" s="33"/>
      <c r="C75" s="34"/>
      <c r="D75" s="50" t="s">
        <v>53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54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53</v>
      </c>
      <c r="AI75" s="36"/>
      <c r="AJ75" s="36"/>
      <c r="AK75" s="36"/>
      <c r="AL75" s="36"/>
      <c r="AM75" s="50" t="s">
        <v>54</v>
      </c>
      <c r="AN75" s="36"/>
      <c r="AO75" s="36"/>
      <c r="AP75" s="34"/>
      <c r="AQ75" s="34"/>
      <c r="AR75" s="37"/>
      <c r="BE75" s="32"/>
    </row>
    <row r="76" spans="1:57" s="2" customFormat="1" ht="10.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" customHeight="1">
      <c r="A82" s="32"/>
      <c r="B82" s="33"/>
      <c r="C82" s="21" t="s">
        <v>57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01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34" t="str">
        <f>K6</f>
        <v>Město Petřvald - Opravy MK_2022</v>
      </c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61"/>
      <c r="AQ85" s="61"/>
      <c r="AR85" s="62"/>
    </row>
    <row r="86" spans="1:57" s="2" customFormat="1" ht="6.9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Petřvald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36" t="str">
        <f>IF(AN8="","",AN8)</f>
        <v>24. 4. 2020</v>
      </c>
      <c r="AN87" s="236"/>
      <c r="AO87" s="34"/>
      <c r="AP87" s="34"/>
      <c r="AQ87" s="34"/>
      <c r="AR87" s="37"/>
      <c r="BE87" s="32"/>
    </row>
    <row r="88" spans="1:57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15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Město Petřvald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31</v>
      </c>
      <c r="AJ89" s="34"/>
      <c r="AK89" s="34"/>
      <c r="AL89" s="34"/>
      <c r="AM89" s="237" t="str">
        <f>IF(E17="","",E17)</f>
        <v xml:space="preserve"> </v>
      </c>
      <c r="AN89" s="238"/>
      <c r="AO89" s="238"/>
      <c r="AP89" s="238"/>
      <c r="AQ89" s="34"/>
      <c r="AR89" s="37"/>
      <c r="AS89" s="239" t="s">
        <v>58</v>
      </c>
      <c r="AT89" s="240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15" customHeight="1">
      <c r="A90" s="32"/>
      <c r="B90" s="33"/>
      <c r="C90" s="27" t="s">
        <v>29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34</v>
      </c>
      <c r="AJ90" s="34"/>
      <c r="AK90" s="34"/>
      <c r="AL90" s="34"/>
      <c r="AM90" s="237" t="str">
        <f>IF(E20="","",E20)</f>
        <v>Ing. Pavol Lipták</v>
      </c>
      <c r="AN90" s="238"/>
      <c r="AO90" s="238"/>
      <c r="AP90" s="238"/>
      <c r="AQ90" s="34"/>
      <c r="AR90" s="37"/>
      <c r="AS90" s="241"/>
      <c r="AT90" s="242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8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43"/>
      <c r="AT91" s="244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45" t="s">
        <v>59</v>
      </c>
      <c r="D92" s="246"/>
      <c r="E92" s="246"/>
      <c r="F92" s="246"/>
      <c r="G92" s="246"/>
      <c r="H92" s="71"/>
      <c r="I92" s="247" t="s">
        <v>60</v>
      </c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8" t="s">
        <v>61</v>
      </c>
      <c r="AH92" s="246"/>
      <c r="AI92" s="246"/>
      <c r="AJ92" s="246"/>
      <c r="AK92" s="246"/>
      <c r="AL92" s="246"/>
      <c r="AM92" s="246"/>
      <c r="AN92" s="247" t="s">
        <v>62</v>
      </c>
      <c r="AO92" s="246"/>
      <c r="AP92" s="249"/>
      <c r="AQ92" s="72" t="s">
        <v>63</v>
      </c>
      <c r="AR92" s="37"/>
      <c r="AS92" s="73" t="s">
        <v>64</v>
      </c>
      <c r="AT92" s="74" t="s">
        <v>65</v>
      </c>
      <c r="AU92" s="74" t="s">
        <v>66</v>
      </c>
      <c r="AV92" s="74" t="s">
        <v>67</v>
      </c>
      <c r="AW92" s="74" t="s">
        <v>68</v>
      </c>
      <c r="AX92" s="74" t="s">
        <v>69</v>
      </c>
      <c r="AY92" s="74" t="s">
        <v>70</v>
      </c>
      <c r="AZ92" s="74" t="s">
        <v>71</v>
      </c>
      <c r="BA92" s="74" t="s">
        <v>72</v>
      </c>
      <c r="BB92" s="74" t="s">
        <v>73</v>
      </c>
      <c r="BC92" s="74" t="s">
        <v>74</v>
      </c>
      <c r="BD92" s="75" t="s">
        <v>75</v>
      </c>
      <c r="BE92" s="32"/>
    </row>
    <row r="93" spans="1:57" s="2" customFormat="1" ht="10.8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" customHeight="1">
      <c r="B94" s="79"/>
      <c r="C94" s="80" t="s">
        <v>76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53">
        <f>ROUND(SUM(AG95:AG96),2)</f>
        <v>0</v>
      </c>
      <c r="AH94" s="253"/>
      <c r="AI94" s="253"/>
      <c r="AJ94" s="253"/>
      <c r="AK94" s="253"/>
      <c r="AL94" s="253"/>
      <c r="AM94" s="253"/>
      <c r="AN94" s="254">
        <f>SUM(AG94,AT94)</f>
        <v>0</v>
      </c>
      <c r="AO94" s="254"/>
      <c r="AP94" s="254"/>
      <c r="AQ94" s="83" t="s">
        <v>1</v>
      </c>
      <c r="AR94" s="84"/>
      <c r="AS94" s="85">
        <f>ROUND(SUM(AS95:AS96),2)</f>
        <v>0</v>
      </c>
      <c r="AT94" s="86">
        <f>ROUND(SUM(AV94:AW94),2)</f>
        <v>0</v>
      </c>
      <c r="AU94" s="87">
        <f>ROUND(SUM(AU95:AU96),5)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ROUND(SUM(AZ95:AZ96),2)</f>
        <v>0</v>
      </c>
      <c r="BA94" s="86">
        <f>ROUND(SUM(BA95:BA96),2)</f>
        <v>0</v>
      </c>
      <c r="BB94" s="86">
        <f>ROUND(SUM(BB95:BB96),2)</f>
        <v>0</v>
      </c>
      <c r="BC94" s="86">
        <f>ROUND(SUM(BC95:BC96),2)</f>
        <v>0</v>
      </c>
      <c r="BD94" s="88">
        <f>ROUND(SUM(BD95:BD96),2)</f>
        <v>0</v>
      </c>
      <c r="BS94" s="89" t="s">
        <v>77</v>
      </c>
      <c r="BT94" s="89" t="s">
        <v>78</v>
      </c>
      <c r="BU94" s="90" t="s">
        <v>79</v>
      </c>
      <c r="BV94" s="89" t="s">
        <v>80</v>
      </c>
      <c r="BW94" s="89" t="s">
        <v>5</v>
      </c>
      <c r="BX94" s="89" t="s">
        <v>81</v>
      </c>
      <c r="CL94" s="89" t="s">
        <v>1</v>
      </c>
    </row>
    <row r="95" spans="1:91" s="7" customFormat="1" ht="16.5" customHeight="1">
      <c r="A95" s="91" t="s">
        <v>82</v>
      </c>
      <c r="B95" s="92"/>
      <c r="C95" s="93"/>
      <c r="D95" s="252" t="s">
        <v>14</v>
      </c>
      <c r="E95" s="252"/>
      <c r="F95" s="252"/>
      <c r="G95" s="252"/>
      <c r="H95" s="252"/>
      <c r="I95" s="94"/>
      <c r="J95" s="252" t="s">
        <v>83</v>
      </c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0">
        <f>'01 - Oprava MK ul. Okrajo...'!J30</f>
        <v>0</v>
      </c>
      <c r="AH95" s="251"/>
      <c r="AI95" s="251"/>
      <c r="AJ95" s="251"/>
      <c r="AK95" s="251"/>
      <c r="AL95" s="251"/>
      <c r="AM95" s="251"/>
      <c r="AN95" s="250">
        <f>SUM(AG95,AT95)</f>
        <v>0</v>
      </c>
      <c r="AO95" s="251"/>
      <c r="AP95" s="251"/>
      <c r="AQ95" s="95" t="s">
        <v>84</v>
      </c>
      <c r="AR95" s="96"/>
      <c r="AS95" s="97">
        <v>0</v>
      </c>
      <c r="AT95" s="98">
        <f>ROUND(SUM(AV95:AW95),2)</f>
        <v>0</v>
      </c>
      <c r="AU95" s="99">
        <f>'01 - Oprava MK ul. Okrajo...'!P125</f>
        <v>0</v>
      </c>
      <c r="AV95" s="98">
        <f>'01 - Oprava MK ul. Okrajo...'!J33</f>
        <v>0</v>
      </c>
      <c r="AW95" s="98">
        <f>'01 - Oprava MK ul. Okrajo...'!J34</f>
        <v>0</v>
      </c>
      <c r="AX95" s="98">
        <f>'01 - Oprava MK ul. Okrajo...'!J35</f>
        <v>0</v>
      </c>
      <c r="AY95" s="98">
        <f>'01 - Oprava MK ul. Okrajo...'!J36</f>
        <v>0</v>
      </c>
      <c r="AZ95" s="98">
        <f>'01 - Oprava MK ul. Okrajo...'!F33</f>
        <v>0</v>
      </c>
      <c r="BA95" s="98">
        <f>'01 - Oprava MK ul. Okrajo...'!F34</f>
        <v>0</v>
      </c>
      <c r="BB95" s="98">
        <f>'01 - Oprava MK ul. Okrajo...'!F35</f>
        <v>0</v>
      </c>
      <c r="BC95" s="98">
        <f>'01 - Oprava MK ul. Okrajo...'!F36</f>
        <v>0</v>
      </c>
      <c r="BD95" s="100">
        <f>'01 - Oprava MK ul. Okrajo...'!F37</f>
        <v>0</v>
      </c>
      <c r="BT95" s="101" t="s">
        <v>85</v>
      </c>
      <c r="BV95" s="101" t="s">
        <v>80</v>
      </c>
      <c r="BW95" s="101" t="s">
        <v>86</v>
      </c>
      <c r="BX95" s="101" t="s">
        <v>5</v>
      </c>
      <c r="CL95" s="101" t="s">
        <v>1</v>
      </c>
      <c r="CM95" s="101" t="s">
        <v>87</v>
      </c>
    </row>
    <row r="96" spans="1:91" s="7" customFormat="1" ht="16.5" customHeight="1">
      <c r="A96" s="91" t="s">
        <v>82</v>
      </c>
      <c r="B96" s="92"/>
      <c r="C96" s="93"/>
      <c r="D96" s="252" t="s">
        <v>88</v>
      </c>
      <c r="E96" s="252"/>
      <c r="F96" s="252"/>
      <c r="G96" s="252"/>
      <c r="H96" s="252"/>
      <c r="I96" s="94"/>
      <c r="J96" s="252" t="s">
        <v>89</v>
      </c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0">
        <f>'02 - Oprava MK ul. Ve Fin...'!J30</f>
        <v>0</v>
      </c>
      <c r="AH96" s="251"/>
      <c r="AI96" s="251"/>
      <c r="AJ96" s="251"/>
      <c r="AK96" s="251"/>
      <c r="AL96" s="251"/>
      <c r="AM96" s="251"/>
      <c r="AN96" s="250">
        <f>SUM(AG96,AT96)</f>
        <v>0</v>
      </c>
      <c r="AO96" s="251"/>
      <c r="AP96" s="251"/>
      <c r="AQ96" s="95" t="s">
        <v>84</v>
      </c>
      <c r="AR96" s="96"/>
      <c r="AS96" s="102">
        <v>0</v>
      </c>
      <c r="AT96" s="103">
        <f>ROUND(SUM(AV96:AW96),2)</f>
        <v>0</v>
      </c>
      <c r="AU96" s="104">
        <f>'02 - Oprava MK ul. Ve Fin...'!P125</f>
        <v>0</v>
      </c>
      <c r="AV96" s="103">
        <f>'02 - Oprava MK ul. Ve Fin...'!J33</f>
        <v>0</v>
      </c>
      <c r="AW96" s="103">
        <f>'02 - Oprava MK ul. Ve Fin...'!J34</f>
        <v>0</v>
      </c>
      <c r="AX96" s="103">
        <f>'02 - Oprava MK ul. Ve Fin...'!J35</f>
        <v>0</v>
      </c>
      <c r="AY96" s="103">
        <f>'02 - Oprava MK ul. Ve Fin...'!J36</f>
        <v>0</v>
      </c>
      <c r="AZ96" s="103">
        <f>'02 - Oprava MK ul. Ve Fin...'!F33</f>
        <v>0</v>
      </c>
      <c r="BA96" s="103">
        <f>'02 - Oprava MK ul. Ve Fin...'!F34</f>
        <v>0</v>
      </c>
      <c r="BB96" s="103">
        <f>'02 - Oprava MK ul. Ve Fin...'!F35</f>
        <v>0</v>
      </c>
      <c r="BC96" s="103">
        <f>'02 - Oprava MK ul. Ve Fin...'!F36</f>
        <v>0</v>
      </c>
      <c r="BD96" s="105">
        <f>'02 - Oprava MK ul. Ve Fin...'!F37</f>
        <v>0</v>
      </c>
      <c r="BT96" s="101" t="s">
        <v>85</v>
      </c>
      <c r="BV96" s="101" t="s">
        <v>80</v>
      </c>
      <c r="BW96" s="101" t="s">
        <v>90</v>
      </c>
      <c r="BX96" s="101" t="s">
        <v>5</v>
      </c>
      <c r="CL96" s="101" t="s">
        <v>1</v>
      </c>
      <c r="CM96" s="101" t="s">
        <v>87</v>
      </c>
    </row>
    <row r="97" spans="1:57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sheetProtection algorithmName="SHA-512" hashValue="41fY/Gvqr/cOP0YB2fTN1mM2mMGkCM/Qe3kd862fsl/8K9LroShFifhPHBQNemOdksc1/JBeP7MMcZ3UDffL3Q==" saltValue="KcRnndyfJXq/jUyBd/TYXF+sLBk65wkbcuf/7VLvbe2nb3hql2wY4+10HOdn66vASO/dfFslRjVrpO8P38vkt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Oprava MK ul. Okrajo...'!C2" display="/"/>
    <hyperlink ref="A96" location="'02 - Oprava MK ul. Ve Fi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 topLeftCell="A1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5" t="s">
        <v>86</v>
      </c>
    </row>
    <row r="3" spans="2:46" s="1" customFormat="1" ht="6.9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87</v>
      </c>
    </row>
    <row r="4" spans="2:46" s="1" customFormat="1" ht="24.9" customHeight="1">
      <c r="B4" s="18"/>
      <c r="D4" s="108" t="s">
        <v>91</v>
      </c>
      <c r="L4" s="18"/>
      <c r="M4" s="109" t="s">
        <v>10</v>
      </c>
      <c r="AT4" s="15" t="s">
        <v>4</v>
      </c>
    </row>
    <row r="5" spans="2:12" s="1" customFormat="1" ht="6.9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56" t="str">
        <f>'Rekapitulace stavby'!K6</f>
        <v>Město Petřvald - Opravy MK_2022</v>
      </c>
      <c r="F7" s="257"/>
      <c r="G7" s="257"/>
      <c r="H7" s="257"/>
      <c r="L7" s="18"/>
    </row>
    <row r="8" spans="1:31" s="2" customFormat="1" ht="12" customHeight="1">
      <c r="A8" s="32"/>
      <c r="B8" s="37"/>
      <c r="C8" s="32"/>
      <c r="D8" s="110" t="s">
        <v>92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58" t="s">
        <v>93</v>
      </c>
      <c r="F9" s="259"/>
      <c r="G9" s="259"/>
      <c r="H9" s="259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24. 4. 2020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">
        <v>27</v>
      </c>
      <c r="F15" s="32"/>
      <c r="G15" s="32"/>
      <c r="H15" s="32"/>
      <c r="I15" s="110" t="s">
        <v>28</v>
      </c>
      <c r="J15" s="111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29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60" t="str">
        <f>'Rekapitulace stavby'!E14</f>
        <v>Vyplň údaj</v>
      </c>
      <c r="F18" s="261"/>
      <c r="G18" s="261"/>
      <c r="H18" s="261"/>
      <c r="I18" s="110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31</v>
      </c>
      <c r="E20" s="32"/>
      <c r="F20" s="32"/>
      <c r="G20" s="32"/>
      <c r="H20" s="32"/>
      <c r="I20" s="110" t="s">
        <v>25</v>
      </c>
      <c r="J20" s="111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tr">
        <f>IF('Rekapitulace stavby'!E17="","",'Rekapitulace stavby'!E17)</f>
        <v xml:space="preserve"> </v>
      </c>
      <c r="F21" s="32"/>
      <c r="G21" s="32"/>
      <c r="H21" s="32"/>
      <c r="I21" s="110" t="s">
        <v>28</v>
      </c>
      <c r="J21" s="111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34</v>
      </c>
      <c r="E23" s="32"/>
      <c r="F23" s="32"/>
      <c r="G23" s="32"/>
      <c r="H23" s="32"/>
      <c r="I23" s="110" t="s">
        <v>25</v>
      </c>
      <c r="J23" s="111" t="s">
        <v>35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">
        <v>36</v>
      </c>
      <c r="F24" s="32"/>
      <c r="G24" s="32"/>
      <c r="H24" s="32"/>
      <c r="I24" s="110" t="s">
        <v>28</v>
      </c>
      <c r="J24" s="111" t="s">
        <v>1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37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3"/>
      <c r="B27" s="114"/>
      <c r="C27" s="113"/>
      <c r="D27" s="113"/>
      <c r="E27" s="262" t="s">
        <v>1</v>
      </c>
      <c r="F27" s="262"/>
      <c r="G27" s="262"/>
      <c r="H27" s="262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7" t="s">
        <v>38</v>
      </c>
      <c r="E30" s="32"/>
      <c r="F30" s="32"/>
      <c r="G30" s="32"/>
      <c r="H30" s="32"/>
      <c r="I30" s="32"/>
      <c r="J30" s="118">
        <f>ROUND(J125,2)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16"/>
      <c r="E31" s="116"/>
      <c r="F31" s="116"/>
      <c r="G31" s="116"/>
      <c r="H31" s="116"/>
      <c r="I31" s="116"/>
      <c r="J31" s="116"/>
      <c r="K31" s="116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19" t="s">
        <v>40</v>
      </c>
      <c r="G32" s="32"/>
      <c r="H32" s="32"/>
      <c r="I32" s="119" t="s">
        <v>39</v>
      </c>
      <c r="J32" s="119" t="s">
        <v>41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0" t="s">
        <v>42</v>
      </c>
      <c r="E33" s="110" t="s">
        <v>43</v>
      </c>
      <c r="F33" s="121">
        <f>ROUND((SUM(BE125:BE153)),2)</f>
        <v>0</v>
      </c>
      <c r="G33" s="32"/>
      <c r="H33" s="32"/>
      <c r="I33" s="122">
        <v>0.21</v>
      </c>
      <c r="J33" s="121">
        <f>ROUND(((SUM(BE125:BE153))*I33),2)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0" t="s">
        <v>44</v>
      </c>
      <c r="F34" s="121">
        <f>ROUND((SUM(BF125:BF153)),2)</f>
        <v>0</v>
      </c>
      <c r="G34" s="32"/>
      <c r="H34" s="32"/>
      <c r="I34" s="122">
        <v>0.15</v>
      </c>
      <c r="J34" s="121">
        <f>ROUND(((SUM(BF125:BF153))*I34),2)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0" t="s">
        <v>45</v>
      </c>
      <c r="F35" s="121">
        <f>ROUND((SUM(BG125:BG153)),2)</f>
        <v>0</v>
      </c>
      <c r="G35" s="32"/>
      <c r="H35" s="32"/>
      <c r="I35" s="122">
        <v>0.21</v>
      </c>
      <c r="J35" s="121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0" t="s">
        <v>46</v>
      </c>
      <c r="F36" s="121">
        <f>ROUND((SUM(BH125:BH153)),2)</f>
        <v>0</v>
      </c>
      <c r="G36" s="32"/>
      <c r="H36" s="32"/>
      <c r="I36" s="122">
        <v>0.15</v>
      </c>
      <c r="J36" s="121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0" t="s">
        <v>47</v>
      </c>
      <c r="F37" s="121">
        <f>ROUND((SUM(BI125:BI153)),2)</f>
        <v>0</v>
      </c>
      <c r="G37" s="32"/>
      <c r="H37" s="32"/>
      <c r="I37" s="122">
        <v>0</v>
      </c>
      <c r="J37" s="121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3"/>
      <c r="D39" s="124" t="s">
        <v>48</v>
      </c>
      <c r="E39" s="125"/>
      <c r="F39" s="125"/>
      <c r="G39" s="126" t="s">
        <v>49</v>
      </c>
      <c r="H39" s="127" t="s">
        <v>50</v>
      </c>
      <c r="I39" s="125"/>
      <c r="J39" s="128">
        <f>SUM(J30:J37)</f>
        <v>0</v>
      </c>
      <c r="K39" s="129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49"/>
      <c r="D50" s="130" t="s">
        <v>51</v>
      </c>
      <c r="E50" s="131"/>
      <c r="F50" s="131"/>
      <c r="G50" s="130" t="s">
        <v>52</v>
      </c>
      <c r="H50" s="131"/>
      <c r="I50" s="131"/>
      <c r="J50" s="131"/>
      <c r="K50" s="131"/>
      <c r="L50" s="49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1:31" s="2" customFormat="1" ht="13.2">
      <c r="A61" s="32"/>
      <c r="B61" s="37"/>
      <c r="C61" s="32"/>
      <c r="D61" s="132" t="s">
        <v>53</v>
      </c>
      <c r="E61" s="133"/>
      <c r="F61" s="134" t="s">
        <v>54</v>
      </c>
      <c r="G61" s="132" t="s">
        <v>53</v>
      </c>
      <c r="H61" s="133"/>
      <c r="I61" s="133"/>
      <c r="J61" s="135" t="s">
        <v>54</v>
      </c>
      <c r="K61" s="133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1:31" s="2" customFormat="1" ht="13.2">
      <c r="A65" s="32"/>
      <c r="B65" s="37"/>
      <c r="C65" s="32"/>
      <c r="D65" s="130" t="s">
        <v>55</v>
      </c>
      <c r="E65" s="136"/>
      <c r="F65" s="136"/>
      <c r="G65" s="130" t="s">
        <v>56</v>
      </c>
      <c r="H65" s="136"/>
      <c r="I65" s="136"/>
      <c r="J65" s="136"/>
      <c r="K65" s="13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1:31" s="2" customFormat="1" ht="13.2">
      <c r="A76" s="32"/>
      <c r="B76" s="37"/>
      <c r="C76" s="32"/>
      <c r="D76" s="132" t="s">
        <v>53</v>
      </c>
      <c r="E76" s="133"/>
      <c r="F76" s="134" t="s">
        <v>54</v>
      </c>
      <c r="G76" s="132" t="s">
        <v>53</v>
      </c>
      <c r="H76" s="133"/>
      <c r="I76" s="133"/>
      <c r="J76" s="135" t="s">
        <v>54</v>
      </c>
      <c r="K76" s="133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 hidden="1">
      <c r="A81" s="32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 hidden="1">
      <c r="A82" s="32"/>
      <c r="B82" s="33"/>
      <c r="C82" s="21" t="s">
        <v>94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 hidden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hidden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hidden="1">
      <c r="A85" s="32"/>
      <c r="B85" s="33"/>
      <c r="C85" s="34"/>
      <c r="D85" s="34"/>
      <c r="E85" s="263" t="str">
        <f>E7</f>
        <v>Město Petřvald - Opravy MK_2022</v>
      </c>
      <c r="F85" s="264"/>
      <c r="G85" s="264"/>
      <c r="H85" s="264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 hidden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 hidden="1">
      <c r="A87" s="32"/>
      <c r="B87" s="33"/>
      <c r="C87" s="34"/>
      <c r="D87" s="34"/>
      <c r="E87" s="234" t="str">
        <f>E9</f>
        <v>01 - Oprava MK ul. Okrajová - 1. část</v>
      </c>
      <c r="F87" s="265"/>
      <c r="G87" s="265"/>
      <c r="H87" s="265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 hidden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 hidden="1">
      <c r="A89" s="32"/>
      <c r="B89" s="33"/>
      <c r="C89" s="27" t="s">
        <v>20</v>
      </c>
      <c r="D89" s="34"/>
      <c r="E89" s="34"/>
      <c r="F89" s="25" t="str">
        <f>F12</f>
        <v>Petřvald</v>
      </c>
      <c r="G89" s="34"/>
      <c r="H89" s="34"/>
      <c r="I89" s="27" t="s">
        <v>22</v>
      </c>
      <c r="J89" s="64" t="str">
        <f>IF(J12="","",J12)</f>
        <v>24. 4. 2020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 hidden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 hidden="1">
      <c r="A91" s="32"/>
      <c r="B91" s="33"/>
      <c r="C91" s="27" t="s">
        <v>24</v>
      </c>
      <c r="D91" s="34"/>
      <c r="E91" s="34"/>
      <c r="F91" s="25" t="str">
        <f>E15</f>
        <v>Město Petřvald</v>
      </c>
      <c r="G91" s="34"/>
      <c r="H91" s="34"/>
      <c r="I91" s="27" t="s">
        <v>31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 hidden="1">
      <c r="A92" s="32"/>
      <c r="B92" s="33"/>
      <c r="C92" s="27" t="s">
        <v>29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Ing. Pavol Lipták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 hidden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 hidden="1">
      <c r="A94" s="32"/>
      <c r="B94" s="33"/>
      <c r="C94" s="141" t="s">
        <v>95</v>
      </c>
      <c r="D94" s="142"/>
      <c r="E94" s="142"/>
      <c r="F94" s="142"/>
      <c r="G94" s="142"/>
      <c r="H94" s="142"/>
      <c r="I94" s="142"/>
      <c r="J94" s="143" t="s">
        <v>96</v>
      </c>
      <c r="K94" s="142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 hidden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 hidden="1">
      <c r="A96" s="32"/>
      <c r="B96" s="33"/>
      <c r="C96" s="144" t="s">
        <v>97</v>
      </c>
      <c r="D96" s="34"/>
      <c r="E96" s="34"/>
      <c r="F96" s="34"/>
      <c r="G96" s="34"/>
      <c r="H96" s="34"/>
      <c r="I96" s="34"/>
      <c r="J96" s="82">
        <f>J125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98</v>
      </c>
    </row>
    <row r="97" spans="2:12" s="9" customFormat="1" ht="24.9" customHeight="1" hidden="1">
      <c r="B97" s="145"/>
      <c r="C97" s="146"/>
      <c r="D97" s="147" t="s">
        <v>99</v>
      </c>
      <c r="E97" s="148"/>
      <c r="F97" s="148"/>
      <c r="G97" s="148"/>
      <c r="H97" s="148"/>
      <c r="I97" s="148"/>
      <c r="J97" s="149">
        <f>J126</f>
        <v>0</v>
      </c>
      <c r="K97" s="146"/>
      <c r="L97" s="150"/>
    </row>
    <row r="98" spans="2:12" s="10" customFormat="1" ht="19.95" customHeight="1" hidden="1">
      <c r="B98" s="151"/>
      <c r="C98" s="152"/>
      <c r="D98" s="153" t="s">
        <v>100</v>
      </c>
      <c r="E98" s="154"/>
      <c r="F98" s="154"/>
      <c r="G98" s="154"/>
      <c r="H98" s="154"/>
      <c r="I98" s="154"/>
      <c r="J98" s="155">
        <f>J127</f>
        <v>0</v>
      </c>
      <c r="K98" s="152"/>
      <c r="L98" s="156"/>
    </row>
    <row r="99" spans="2:12" s="10" customFormat="1" ht="19.95" customHeight="1" hidden="1">
      <c r="B99" s="151"/>
      <c r="C99" s="152"/>
      <c r="D99" s="153" t="s">
        <v>101</v>
      </c>
      <c r="E99" s="154"/>
      <c r="F99" s="154"/>
      <c r="G99" s="154"/>
      <c r="H99" s="154"/>
      <c r="I99" s="154"/>
      <c r="J99" s="155">
        <f>J129</f>
        <v>0</v>
      </c>
      <c r="K99" s="152"/>
      <c r="L99" s="156"/>
    </row>
    <row r="100" spans="2:12" s="10" customFormat="1" ht="19.95" customHeight="1" hidden="1">
      <c r="B100" s="151"/>
      <c r="C100" s="152"/>
      <c r="D100" s="153" t="s">
        <v>102</v>
      </c>
      <c r="E100" s="154"/>
      <c r="F100" s="154"/>
      <c r="G100" s="154"/>
      <c r="H100" s="154"/>
      <c r="I100" s="154"/>
      <c r="J100" s="155">
        <f>J134</f>
        <v>0</v>
      </c>
      <c r="K100" s="152"/>
      <c r="L100" s="156"/>
    </row>
    <row r="101" spans="2:12" s="10" customFormat="1" ht="19.95" customHeight="1" hidden="1">
      <c r="B101" s="151"/>
      <c r="C101" s="152"/>
      <c r="D101" s="153" t="s">
        <v>103</v>
      </c>
      <c r="E101" s="154"/>
      <c r="F101" s="154"/>
      <c r="G101" s="154"/>
      <c r="H101" s="154"/>
      <c r="I101" s="154"/>
      <c r="J101" s="155">
        <f>J137</f>
        <v>0</v>
      </c>
      <c r="K101" s="152"/>
      <c r="L101" s="156"/>
    </row>
    <row r="102" spans="2:12" s="10" customFormat="1" ht="19.95" customHeight="1" hidden="1">
      <c r="B102" s="151"/>
      <c r="C102" s="152"/>
      <c r="D102" s="153" t="s">
        <v>104</v>
      </c>
      <c r="E102" s="154"/>
      <c r="F102" s="154"/>
      <c r="G102" s="154"/>
      <c r="H102" s="154"/>
      <c r="I102" s="154"/>
      <c r="J102" s="155">
        <f>J143</f>
        <v>0</v>
      </c>
      <c r="K102" s="152"/>
      <c r="L102" s="156"/>
    </row>
    <row r="103" spans="2:12" s="10" customFormat="1" ht="19.95" customHeight="1" hidden="1">
      <c r="B103" s="151"/>
      <c r="C103" s="152"/>
      <c r="D103" s="153" t="s">
        <v>105</v>
      </c>
      <c r="E103" s="154"/>
      <c r="F103" s="154"/>
      <c r="G103" s="154"/>
      <c r="H103" s="154"/>
      <c r="I103" s="154"/>
      <c r="J103" s="155">
        <f>J149</f>
        <v>0</v>
      </c>
      <c r="K103" s="152"/>
      <c r="L103" s="156"/>
    </row>
    <row r="104" spans="2:12" s="9" customFormat="1" ht="24.9" customHeight="1" hidden="1">
      <c r="B104" s="145"/>
      <c r="C104" s="146"/>
      <c r="D104" s="147" t="s">
        <v>106</v>
      </c>
      <c r="E104" s="148"/>
      <c r="F104" s="148"/>
      <c r="G104" s="148"/>
      <c r="H104" s="148"/>
      <c r="I104" s="148"/>
      <c r="J104" s="149">
        <f>J151</f>
        <v>0</v>
      </c>
      <c r="K104" s="146"/>
      <c r="L104" s="150"/>
    </row>
    <row r="105" spans="2:12" s="10" customFormat="1" ht="19.95" customHeight="1" hidden="1">
      <c r="B105" s="151"/>
      <c r="C105" s="152"/>
      <c r="D105" s="153" t="s">
        <v>107</v>
      </c>
      <c r="E105" s="154"/>
      <c r="F105" s="154"/>
      <c r="G105" s="154"/>
      <c r="H105" s="154"/>
      <c r="I105" s="154"/>
      <c r="J105" s="155">
        <f>J152</f>
        <v>0</v>
      </c>
      <c r="K105" s="152"/>
      <c r="L105" s="156"/>
    </row>
    <row r="106" spans="1:31" s="2" customFormat="1" ht="21.75" customHeight="1" hidden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 hidden="1">
      <c r="A107" s="32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ht="10.2" hidden="1"/>
    <row r="109" ht="10.2" hidden="1"/>
    <row r="110" ht="10.2" hidden="1"/>
    <row r="111" spans="1:31" s="2" customFormat="1" ht="6.9" customHeight="1">
      <c r="A111" s="32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" customHeight="1">
      <c r="A112" s="32"/>
      <c r="B112" s="33"/>
      <c r="C112" s="21" t="s">
        <v>108</v>
      </c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4"/>
      <c r="D115" s="34"/>
      <c r="E115" s="263" t="str">
        <f>E7</f>
        <v>Město Petřvald - Opravy MK_2022</v>
      </c>
      <c r="F115" s="264"/>
      <c r="G115" s="264"/>
      <c r="H115" s="26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92</v>
      </c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4"/>
      <c r="D117" s="34"/>
      <c r="E117" s="234" t="str">
        <f>E9</f>
        <v>01 - Oprava MK ul. Okrajová - 1. část</v>
      </c>
      <c r="F117" s="265"/>
      <c r="G117" s="265"/>
      <c r="H117" s="265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4"/>
      <c r="E119" s="34"/>
      <c r="F119" s="25" t="str">
        <f>F12</f>
        <v>Petřvald</v>
      </c>
      <c r="G119" s="34"/>
      <c r="H119" s="34"/>
      <c r="I119" s="27" t="s">
        <v>22</v>
      </c>
      <c r="J119" s="64" t="str">
        <f>IF(J12="","",J12)</f>
        <v>24. 4. 2020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15" customHeight="1">
      <c r="A121" s="32"/>
      <c r="B121" s="33"/>
      <c r="C121" s="27" t="s">
        <v>24</v>
      </c>
      <c r="D121" s="34"/>
      <c r="E121" s="34"/>
      <c r="F121" s="25" t="str">
        <f>E15</f>
        <v>Město Petřvald</v>
      </c>
      <c r="G121" s="34"/>
      <c r="H121" s="34"/>
      <c r="I121" s="27" t="s">
        <v>31</v>
      </c>
      <c r="J121" s="30" t="str">
        <f>E21</f>
        <v xml:space="preserve"> 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7" t="s">
        <v>29</v>
      </c>
      <c r="D122" s="34"/>
      <c r="E122" s="34"/>
      <c r="F122" s="25" t="str">
        <f>IF(E18="","",E18)</f>
        <v>Vyplň údaj</v>
      </c>
      <c r="G122" s="34"/>
      <c r="H122" s="34"/>
      <c r="I122" s="27" t="s">
        <v>34</v>
      </c>
      <c r="J122" s="30" t="str">
        <f>E24</f>
        <v>Ing. Pavol Lipták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57"/>
      <c r="B124" s="158"/>
      <c r="C124" s="159" t="s">
        <v>109</v>
      </c>
      <c r="D124" s="160" t="s">
        <v>63</v>
      </c>
      <c r="E124" s="160" t="s">
        <v>59</v>
      </c>
      <c r="F124" s="160" t="s">
        <v>60</v>
      </c>
      <c r="G124" s="160" t="s">
        <v>110</v>
      </c>
      <c r="H124" s="160" t="s">
        <v>111</v>
      </c>
      <c r="I124" s="160" t="s">
        <v>112</v>
      </c>
      <c r="J124" s="161" t="s">
        <v>96</v>
      </c>
      <c r="K124" s="162" t="s">
        <v>113</v>
      </c>
      <c r="L124" s="163"/>
      <c r="M124" s="73" t="s">
        <v>1</v>
      </c>
      <c r="N124" s="74" t="s">
        <v>42</v>
      </c>
      <c r="O124" s="74" t="s">
        <v>114</v>
      </c>
      <c r="P124" s="74" t="s">
        <v>115</v>
      </c>
      <c r="Q124" s="74" t="s">
        <v>116</v>
      </c>
      <c r="R124" s="74" t="s">
        <v>117</v>
      </c>
      <c r="S124" s="74" t="s">
        <v>118</v>
      </c>
      <c r="T124" s="75" t="s">
        <v>119</v>
      </c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</row>
    <row r="125" spans="1:63" s="2" customFormat="1" ht="22.8" customHeight="1">
      <c r="A125" s="32"/>
      <c r="B125" s="33"/>
      <c r="C125" s="80" t="s">
        <v>120</v>
      </c>
      <c r="D125" s="34"/>
      <c r="E125" s="34"/>
      <c r="F125" s="34"/>
      <c r="G125" s="34"/>
      <c r="H125" s="34"/>
      <c r="I125" s="34"/>
      <c r="J125" s="164">
        <f>BK125</f>
        <v>0</v>
      </c>
      <c r="K125" s="34"/>
      <c r="L125" s="37"/>
      <c r="M125" s="76"/>
      <c r="N125" s="165"/>
      <c r="O125" s="77"/>
      <c r="P125" s="166">
        <f>P126+P151</f>
        <v>0</v>
      </c>
      <c r="Q125" s="77"/>
      <c r="R125" s="166">
        <f>R126+R151</f>
        <v>8.96384</v>
      </c>
      <c r="S125" s="77"/>
      <c r="T125" s="167">
        <f>T126+T151</f>
        <v>340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5" t="s">
        <v>77</v>
      </c>
      <c r="AU125" s="15" t="s">
        <v>98</v>
      </c>
      <c r="BK125" s="168">
        <f>BK126+BK151</f>
        <v>0</v>
      </c>
    </row>
    <row r="126" spans="2:63" s="12" customFormat="1" ht="25.95" customHeight="1">
      <c r="B126" s="169"/>
      <c r="C126" s="170"/>
      <c r="D126" s="171" t="s">
        <v>77</v>
      </c>
      <c r="E126" s="172" t="s">
        <v>121</v>
      </c>
      <c r="F126" s="172" t="s">
        <v>122</v>
      </c>
      <c r="G126" s="170"/>
      <c r="H126" s="170"/>
      <c r="I126" s="173"/>
      <c r="J126" s="174">
        <f>BK126</f>
        <v>0</v>
      </c>
      <c r="K126" s="170"/>
      <c r="L126" s="175"/>
      <c r="M126" s="176"/>
      <c r="N126" s="177"/>
      <c r="O126" s="177"/>
      <c r="P126" s="178">
        <f>P127+P129+P134+P137+P143+P149</f>
        <v>0</v>
      </c>
      <c r="Q126" s="177"/>
      <c r="R126" s="178">
        <f>R127+R129+R134+R137+R143+R149</f>
        <v>8.96384</v>
      </c>
      <c r="S126" s="177"/>
      <c r="T126" s="179">
        <f>T127+T129+T134+T137+T143+T149</f>
        <v>340</v>
      </c>
      <c r="AR126" s="180" t="s">
        <v>85</v>
      </c>
      <c r="AT126" s="181" t="s">
        <v>77</v>
      </c>
      <c r="AU126" s="181" t="s">
        <v>78</v>
      </c>
      <c r="AY126" s="180" t="s">
        <v>123</v>
      </c>
      <c r="BK126" s="182">
        <f>BK127+BK129+BK134+BK137+BK143+BK149</f>
        <v>0</v>
      </c>
    </row>
    <row r="127" spans="2:63" s="12" customFormat="1" ht="22.8" customHeight="1">
      <c r="B127" s="169"/>
      <c r="C127" s="170"/>
      <c r="D127" s="171" t="s">
        <v>77</v>
      </c>
      <c r="E127" s="183" t="s">
        <v>85</v>
      </c>
      <c r="F127" s="183" t="s">
        <v>124</v>
      </c>
      <c r="G127" s="170"/>
      <c r="H127" s="170"/>
      <c r="I127" s="173"/>
      <c r="J127" s="184">
        <f>BK127</f>
        <v>0</v>
      </c>
      <c r="K127" s="170"/>
      <c r="L127" s="175"/>
      <c r="M127" s="176"/>
      <c r="N127" s="177"/>
      <c r="O127" s="177"/>
      <c r="P127" s="178">
        <f>P128</f>
        <v>0</v>
      </c>
      <c r="Q127" s="177"/>
      <c r="R127" s="178">
        <f>R128</f>
        <v>0.17679999999999998</v>
      </c>
      <c r="S127" s="177"/>
      <c r="T127" s="179">
        <f>T128</f>
        <v>312.8</v>
      </c>
      <c r="AR127" s="180" t="s">
        <v>85</v>
      </c>
      <c r="AT127" s="181" t="s">
        <v>77</v>
      </c>
      <c r="AU127" s="181" t="s">
        <v>85</v>
      </c>
      <c r="AY127" s="180" t="s">
        <v>123</v>
      </c>
      <c r="BK127" s="182">
        <f>BK128</f>
        <v>0</v>
      </c>
    </row>
    <row r="128" spans="1:65" s="2" customFormat="1" ht="33" customHeight="1">
      <c r="A128" s="32"/>
      <c r="B128" s="33"/>
      <c r="C128" s="185" t="s">
        <v>85</v>
      </c>
      <c r="D128" s="185" t="s">
        <v>125</v>
      </c>
      <c r="E128" s="186" t="s">
        <v>126</v>
      </c>
      <c r="F128" s="187" t="s">
        <v>127</v>
      </c>
      <c r="G128" s="188" t="s">
        <v>128</v>
      </c>
      <c r="H128" s="189">
        <v>1360</v>
      </c>
      <c r="I128" s="190"/>
      <c r="J128" s="191">
        <f>ROUND(I128*H128,2)</f>
        <v>0</v>
      </c>
      <c r="K128" s="192"/>
      <c r="L128" s="37"/>
      <c r="M128" s="193" t="s">
        <v>1</v>
      </c>
      <c r="N128" s="194" t="s">
        <v>43</v>
      </c>
      <c r="O128" s="69"/>
      <c r="P128" s="195">
        <f>O128*H128</f>
        <v>0</v>
      </c>
      <c r="Q128" s="195">
        <v>0.00013</v>
      </c>
      <c r="R128" s="195">
        <f>Q128*H128</f>
        <v>0.17679999999999998</v>
      </c>
      <c r="S128" s="195">
        <v>0.23</v>
      </c>
      <c r="T128" s="196">
        <f>S128*H128</f>
        <v>312.8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7" t="s">
        <v>129</v>
      </c>
      <c r="AT128" s="197" t="s">
        <v>125</v>
      </c>
      <c r="AU128" s="197" t="s">
        <v>87</v>
      </c>
      <c r="AY128" s="15" t="s">
        <v>123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5" t="s">
        <v>85</v>
      </c>
      <c r="BK128" s="198">
        <f>ROUND(I128*H128,2)</f>
        <v>0</v>
      </c>
      <c r="BL128" s="15" t="s">
        <v>129</v>
      </c>
      <c r="BM128" s="197" t="s">
        <v>130</v>
      </c>
    </row>
    <row r="129" spans="2:63" s="12" customFormat="1" ht="22.8" customHeight="1">
      <c r="B129" s="169"/>
      <c r="C129" s="170"/>
      <c r="D129" s="171" t="s">
        <v>77</v>
      </c>
      <c r="E129" s="183" t="s">
        <v>131</v>
      </c>
      <c r="F129" s="183" t="s">
        <v>132</v>
      </c>
      <c r="G129" s="170"/>
      <c r="H129" s="170"/>
      <c r="I129" s="173"/>
      <c r="J129" s="184">
        <f>BK129</f>
        <v>0</v>
      </c>
      <c r="K129" s="170"/>
      <c r="L129" s="175"/>
      <c r="M129" s="176"/>
      <c r="N129" s="177"/>
      <c r="O129" s="177"/>
      <c r="P129" s="178">
        <f>SUM(P130:P133)</f>
        <v>0</v>
      </c>
      <c r="Q129" s="177"/>
      <c r="R129" s="178">
        <f>SUM(R130:R133)</f>
        <v>0</v>
      </c>
      <c r="S129" s="177"/>
      <c r="T129" s="179">
        <f>SUM(T130:T133)</f>
        <v>0</v>
      </c>
      <c r="AR129" s="180" t="s">
        <v>85</v>
      </c>
      <c r="AT129" s="181" t="s">
        <v>77</v>
      </c>
      <c r="AU129" s="181" t="s">
        <v>85</v>
      </c>
      <c r="AY129" s="180" t="s">
        <v>123</v>
      </c>
      <c r="BK129" s="182">
        <f>SUM(BK130:BK133)</f>
        <v>0</v>
      </c>
    </row>
    <row r="130" spans="1:65" s="2" customFormat="1" ht="24.15" customHeight="1">
      <c r="A130" s="32"/>
      <c r="B130" s="33"/>
      <c r="C130" s="185" t="s">
        <v>87</v>
      </c>
      <c r="D130" s="185" t="s">
        <v>125</v>
      </c>
      <c r="E130" s="186" t="s">
        <v>133</v>
      </c>
      <c r="F130" s="187" t="s">
        <v>134</v>
      </c>
      <c r="G130" s="188" t="s">
        <v>128</v>
      </c>
      <c r="H130" s="189">
        <v>1360</v>
      </c>
      <c r="I130" s="190"/>
      <c r="J130" s="191">
        <f>ROUND(I130*H130,2)</f>
        <v>0</v>
      </c>
      <c r="K130" s="192"/>
      <c r="L130" s="37"/>
      <c r="M130" s="193" t="s">
        <v>1</v>
      </c>
      <c r="N130" s="194" t="s">
        <v>43</v>
      </c>
      <c r="O130" s="69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7" t="s">
        <v>129</v>
      </c>
      <c r="AT130" s="197" t="s">
        <v>125</v>
      </c>
      <c r="AU130" s="197" t="s">
        <v>87</v>
      </c>
      <c r="AY130" s="15" t="s">
        <v>123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5" t="s">
        <v>85</v>
      </c>
      <c r="BK130" s="198">
        <f>ROUND(I130*H130,2)</f>
        <v>0</v>
      </c>
      <c r="BL130" s="15" t="s">
        <v>129</v>
      </c>
      <c r="BM130" s="197" t="s">
        <v>135</v>
      </c>
    </row>
    <row r="131" spans="1:65" s="2" customFormat="1" ht="24.15" customHeight="1">
      <c r="A131" s="32"/>
      <c r="B131" s="33"/>
      <c r="C131" s="185" t="s">
        <v>136</v>
      </c>
      <c r="D131" s="185" t="s">
        <v>125</v>
      </c>
      <c r="E131" s="186" t="s">
        <v>137</v>
      </c>
      <c r="F131" s="187" t="s">
        <v>138</v>
      </c>
      <c r="G131" s="188" t="s">
        <v>128</v>
      </c>
      <c r="H131" s="189">
        <v>1360</v>
      </c>
      <c r="I131" s="190"/>
      <c r="J131" s="191">
        <f>ROUND(I131*H131,2)</f>
        <v>0</v>
      </c>
      <c r="K131" s="192"/>
      <c r="L131" s="37"/>
      <c r="M131" s="193" t="s">
        <v>1</v>
      </c>
      <c r="N131" s="194" t="s">
        <v>43</v>
      </c>
      <c r="O131" s="69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7" t="s">
        <v>129</v>
      </c>
      <c r="AT131" s="197" t="s">
        <v>125</v>
      </c>
      <c r="AU131" s="197" t="s">
        <v>87</v>
      </c>
      <c r="AY131" s="15" t="s">
        <v>123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5" t="s">
        <v>85</v>
      </c>
      <c r="BK131" s="198">
        <f>ROUND(I131*H131,2)</f>
        <v>0</v>
      </c>
      <c r="BL131" s="15" t="s">
        <v>129</v>
      </c>
      <c r="BM131" s="197" t="s">
        <v>139</v>
      </c>
    </row>
    <row r="132" spans="1:65" s="2" customFormat="1" ht="33" customHeight="1">
      <c r="A132" s="32"/>
      <c r="B132" s="33"/>
      <c r="C132" s="185" t="s">
        <v>129</v>
      </c>
      <c r="D132" s="185" t="s">
        <v>125</v>
      </c>
      <c r="E132" s="186" t="s">
        <v>140</v>
      </c>
      <c r="F132" s="187" t="s">
        <v>141</v>
      </c>
      <c r="G132" s="188" t="s">
        <v>128</v>
      </c>
      <c r="H132" s="189">
        <v>1360</v>
      </c>
      <c r="I132" s="190"/>
      <c r="J132" s="191">
        <f>ROUND(I132*H132,2)</f>
        <v>0</v>
      </c>
      <c r="K132" s="192"/>
      <c r="L132" s="37"/>
      <c r="M132" s="193" t="s">
        <v>1</v>
      </c>
      <c r="N132" s="194" t="s">
        <v>43</v>
      </c>
      <c r="O132" s="69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7" t="s">
        <v>129</v>
      </c>
      <c r="AT132" s="197" t="s">
        <v>125</v>
      </c>
      <c r="AU132" s="197" t="s">
        <v>87</v>
      </c>
      <c r="AY132" s="15" t="s">
        <v>123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5" t="s">
        <v>85</v>
      </c>
      <c r="BK132" s="198">
        <f>ROUND(I132*H132,2)</f>
        <v>0</v>
      </c>
      <c r="BL132" s="15" t="s">
        <v>129</v>
      </c>
      <c r="BM132" s="197" t="s">
        <v>142</v>
      </c>
    </row>
    <row r="133" spans="1:65" s="2" customFormat="1" ht="24.15" customHeight="1">
      <c r="A133" s="32"/>
      <c r="B133" s="33"/>
      <c r="C133" s="185" t="s">
        <v>131</v>
      </c>
      <c r="D133" s="185" t="s">
        <v>125</v>
      </c>
      <c r="E133" s="186" t="s">
        <v>143</v>
      </c>
      <c r="F133" s="187" t="s">
        <v>144</v>
      </c>
      <c r="G133" s="188" t="s">
        <v>128</v>
      </c>
      <c r="H133" s="189">
        <v>1360</v>
      </c>
      <c r="I133" s="190"/>
      <c r="J133" s="191">
        <f>ROUND(I133*H133,2)</f>
        <v>0</v>
      </c>
      <c r="K133" s="192"/>
      <c r="L133" s="37"/>
      <c r="M133" s="193" t="s">
        <v>1</v>
      </c>
      <c r="N133" s="194" t="s">
        <v>43</v>
      </c>
      <c r="O133" s="69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7" t="s">
        <v>129</v>
      </c>
      <c r="AT133" s="197" t="s">
        <v>125</v>
      </c>
      <c r="AU133" s="197" t="s">
        <v>87</v>
      </c>
      <c r="AY133" s="15" t="s">
        <v>123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5" t="s">
        <v>85</v>
      </c>
      <c r="BK133" s="198">
        <f>ROUND(I133*H133,2)</f>
        <v>0</v>
      </c>
      <c r="BL133" s="15" t="s">
        <v>129</v>
      </c>
      <c r="BM133" s="197" t="s">
        <v>145</v>
      </c>
    </row>
    <row r="134" spans="2:63" s="12" customFormat="1" ht="22.8" customHeight="1">
      <c r="B134" s="169"/>
      <c r="C134" s="170"/>
      <c r="D134" s="171" t="s">
        <v>77</v>
      </c>
      <c r="E134" s="183" t="s">
        <v>146</v>
      </c>
      <c r="F134" s="183" t="s">
        <v>147</v>
      </c>
      <c r="G134" s="170"/>
      <c r="H134" s="170"/>
      <c r="I134" s="173"/>
      <c r="J134" s="184">
        <f>BK134</f>
        <v>0</v>
      </c>
      <c r="K134" s="170"/>
      <c r="L134" s="175"/>
      <c r="M134" s="176"/>
      <c r="N134" s="177"/>
      <c r="O134" s="177"/>
      <c r="P134" s="178">
        <f>SUM(P135:P136)</f>
        <v>0</v>
      </c>
      <c r="Q134" s="177"/>
      <c r="R134" s="178">
        <f>SUM(R135:R136)</f>
        <v>8.78256</v>
      </c>
      <c r="S134" s="177"/>
      <c r="T134" s="179">
        <f>SUM(T135:T136)</f>
        <v>0</v>
      </c>
      <c r="AR134" s="180" t="s">
        <v>85</v>
      </c>
      <c r="AT134" s="181" t="s">
        <v>77</v>
      </c>
      <c r="AU134" s="181" t="s">
        <v>85</v>
      </c>
      <c r="AY134" s="180" t="s">
        <v>123</v>
      </c>
      <c r="BK134" s="182">
        <f>SUM(BK135:BK136)</f>
        <v>0</v>
      </c>
    </row>
    <row r="135" spans="1:65" s="2" customFormat="1" ht="24.15" customHeight="1">
      <c r="A135" s="32"/>
      <c r="B135" s="33"/>
      <c r="C135" s="185" t="s">
        <v>148</v>
      </c>
      <c r="D135" s="185" t="s">
        <v>125</v>
      </c>
      <c r="E135" s="186" t="s">
        <v>149</v>
      </c>
      <c r="F135" s="187" t="s">
        <v>150</v>
      </c>
      <c r="G135" s="188" t="s">
        <v>151</v>
      </c>
      <c r="H135" s="189">
        <v>12</v>
      </c>
      <c r="I135" s="190"/>
      <c r="J135" s="191">
        <f>ROUND(I135*H135,2)</f>
        <v>0</v>
      </c>
      <c r="K135" s="192"/>
      <c r="L135" s="37"/>
      <c r="M135" s="193" t="s">
        <v>1</v>
      </c>
      <c r="N135" s="194" t="s">
        <v>43</v>
      </c>
      <c r="O135" s="69"/>
      <c r="P135" s="195">
        <f>O135*H135</f>
        <v>0</v>
      </c>
      <c r="Q135" s="195">
        <v>0.4208</v>
      </c>
      <c r="R135" s="195">
        <f>Q135*H135</f>
        <v>5.0496</v>
      </c>
      <c r="S135" s="195">
        <v>0</v>
      </c>
      <c r="T135" s="19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7" t="s">
        <v>129</v>
      </c>
      <c r="AT135" s="197" t="s">
        <v>125</v>
      </c>
      <c r="AU135" s="197" t="s">
        <v>87</v>
      </c>
      <c r="AY135" s="15" t="s">
        <v>123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5" t="s">
        <v>85</v>
      </c>
      <c r="BK135" s="198">
        <f>ROUND(I135*H135,2)</f>
        <v>0</v>
      </c>
      <c r="BL135" s="15" t="s">
        <v>129</v>
      </c>
      <c r="BM135" s="197" t="s">
        <v>152</v>
      </c>
    </row>
    <row r="136" spans="1:65" s="2" customFormat="1" ht="33" customHeight="1">
      <c r="A136" s="32"/>
      <c r="B136" s="33"/>
      <c r="C136" s="185" t="s">
        <v>153</v>
      </c>
      <c r="D136" s="185" t="s">
        <v>125</v>
      </c>
      <c r="E136" s="186" t="s">
        <v>154</v>
      </c>
      <c r="F136" s="187" t="s">
        <v>155</v>
      </c>
      <c r="G136" s="188" t="s">
        <v>151</v>
      </c>
      <c r="H136" s="189">
        <v>12</v>
      </c>
      <c r="I136" s="190"/>
      <c r="J136" s="191">
        <f>ROUND(I136*H136,2)</f>
        <v>0</v>
      </c>
      <c r="K136" s="192"/>
      <c r="L136" s="37"/>
      <c r="M136" s="193" t="s">
        <v>1</v>
      </c>
      <c r="N136" s="194" t="s">
        <v>43</v>
      </c>
      <c r="O136" s="69"/>
      <c r="P136" s="195">
        <f>O136*H136</f>
        <v>0</v>
      </c>
      <c r="Q136" s="195">
        <v>0.31108</v>
      </c>
      <c r="R136" s="195">
        <f>Q136*H136</f>
        <v>3.7329600000000003</v>
      </c>
      <c r="S136" s="195">
        <v>0</v>
      </c>
      <c r="T136" s="19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7" t="s">
        <v>129</v>
      </c>
      <c r="AT136" s="197" t="s">
        <v>125</v>
      </c>
      <c r="AU136" s="197" t="s">
        <v>87</v>
      </c>
      <c r="AY136" s="15" t="s">
        <v>123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5" t="s">
        <v>85</v>
      </c>
      <c r="BK136" s="198">
        <f>ROUND(I136*H136,2)</f>
        <v>0</v>
      </c>
      <c r="BL136" s="15" t="s">
        <v>129</v>
      </c>
      <c r="BM136" s="197" t="s">
        <v>156</v>
      </c>
    </row>
    <row r="137" spans="2:63" s="12" customFormat="1" ht="22.8" customHeight="1">
      <c r="B137" s="169"/>
      <c r="C137" s="170"/>
      <c r="D137" s="171" t="s">
        <v>77</v>
      </c>
      <c r="E137" s="183" t="s">
        <v>157</v>
      </c>
      <c r="F137" s="183" t="s">
        <v>158</v>
      </c>
      <c r="G137" s="170"/>
      <c r="H137" s="170"/>
      <c r="I137" s="173"/>
      <c r="J137" s="184">
        <f>BK137</f>
        <v>0</v>
      </c>
      <c r="K137" s="170"/>
      <c r="L137" s="175"/>
      <c r="M137" s="176"/>
      <c r="N137" s="177"/>
      <c r="O137" s="177"/>
      <c r="P137" s="178">
        <f>SUM(P138:P142)</f>
        <v>0</v>
      </c>
      <c r="Q137" s="177"/>
      <c r="R137" s="178">
        <f>SUM(R138:R142)</f>
        <v>0.00448</v>
      </c>
      <c r="S137" s="177"/>
      <c r="T137" s="179">
        <f>SUM(T138:T142)</f>
        <v>27.2</v>
      </c>
      <c r="AR137" s="180" t="s">
        <v>85</v>
      </c>
      <c r="AT137" s="181" t="s">
        <v>77</v>
      </c>
      <c r="AU137" s="181" t="s">
        <v>85</v>
      </c>
      <c r="AY137" s="180" t="s">
        <v>123</v>
      </c>
      <c r="BK137" s="182">
        <f>SUM(BK138:BK142)</f>
        <v>0</v>
      </c>
    </row>
    <row r="138" spans="1:65" s="2" customFormat="1" ht="24.15" customHeight="1">
      <c r="A138" s="32"/>
      <c r="B138" s="33"/>
      <c r="C138" s="185" t="s">
        <v>146</v>
      </c>
      <c r="D138" s="185" t="s">
        <v>125</v>
      </c>
      <c r="E138" s="186" t="s">
        <v>159</v>
      </c>
      <c r="F138" s="187" t="s">
        <v>160</v>
      </c>
      <c r="G138" s="188" t="s">
        <v>161</v>
      </c>
      <c r="H138" s="189">
        <v>16</v>
      </c>
      <c r="I138" s="190"/>
      <c r="J138" s="191">
        <f>ROUND(I138*H138,2)</f>
        <v>0</v>
      </c>
      <c r="K138" s="192"/>
      <c r="L138" s="37"/>
      <c r="M138" s="193" t="s">
        <v>1</v>
      </c>
      <c r="N138" s="194" t="s">
        <v>43</v>
      </c>
      <c r="O138" s="69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7" t="s">
        <v>129</v>
      </c>
      <c r="AT138" s="197" t="s">
        <v>125</v>
      </c>
      <c r="AU138" s="197" t="s">
        <v>87</v>
      </c>
      <c r="AY138" s="15" t="s">
        <v>123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5" t="s">
        <v>85</v>
      </c>
      <c r="BK138" s="198">
        <f>ROUND(I138*H138,2)</f>
        <v>0</v>
      </c>
      <c r="BL138" s="15" t="s">
        <v>129</v>
      </c>
      <c r="BM138" s="197" t="s">
        <v>162</v>
      </c>
    </row>
    <row r="139" spans="1:65" s="2" customFormat="1" ht="24.15" customHeight="1">
      <c r="A139" s="32"/>
      <c r="B139" s="33"/>
      <c r="C139" s="185" t="s">
        <v>157</v>
      </c>
      <c r="D139" s="185" t="s">
        <v>125</v>
      </c>
      <c r="E139" s="186" t="s">
        <v>163</v>
      </c>
      <c r="F139" s="187" t="s">
        <v>164</v>
      </c>
      <c r="G139" s="188" t="s">
        <v>161</v>
      </c>
      <c r="H139" s="189">
        <v>16</v>
      </c>
      <c r="I139" s="190"/>
      <c r="J139" s="191">
        <f>ROUND(I139*H139,2)</f>
        <v>0</v>
      </c>
      <c r="K139" s="192"/>
      <c r="L139" s="37"/>
      <c r="M139" s="193" t="s">
        <v>1</v>
      </c>
      <c r="N139" s="194" t="s">
        <v>43</v>
      </c>
      <c r="O139" s="69"/>
      <c r="P139" s="195">
        <f>O139*H139</f>
        <v>0</v>
      </c>
      <c r="Q139" s="195">
        <v>0.00028</v>
      </c>
      <c r="R139" s="195">
        <f>Q139*H139</f>
        <v>0.00448</v>
      </c>
      <c r="S139" s="195">
        <v>0</v>
      </c>
      <c r="T139" s="19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7" t="s">
        <v>129</v>
      </c>
      <c r="AT139" s="197" t="s">
        <v>125</v>
      </c>
      <c r="AU139" s="197" t="s">
        <v>87</v>
      </c>
      <c r="AY139" s="15" t="s">
        <v>123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5" t="s">
        <v>85</v>
      </c>
      <c r="BK139" s="198">
        <f>ROUND(I139*H139,2)</f>
        <v>0</v>
      </c>
      <c r="BL139" s="15" t="s">
        <v>129</v>
      </c>
      <c r="BM139" s="197" t="s">
        <v>165</v>
      </c>
    </row>
    <row r="140" spans="1:65" s="2" customFormat="1" ht="24.15" customHeight="1">
      <c r="A140" s="32"/>
      <c r="B140" s="33"/>
      <c r="C140" s="185" t="s">
        <v>166</v>
      </c>
      <c r="D140" s="185" t="s">
        <v>125</v>
      </c>
      <c r="E140" s="186" t="s">
        <v>167</v>
      </c>
      <c r="F140" s="187" t="s">
        <v>168</v>
      </c>
      <c r="G140" s="188" t="s">
        <v>161</v>
      </c>
      <c r="H140" s="189">
        <v>16</v>
      </c>
      <c r="I140" s="190"/>
      <c r="J140" s="191">
        <f>ROUND(I140*H140,2)</f>
        <v>0</v>
      </c>
      <c r="K140" s="192"/>
      <c r="L140" s="37"/>
      <c r="M140" s="193" t="s">
        <v>1</v>
      </c>
      <c r="N140" s="194" t="s">
        <v>43</v>
      </c>
      <c r="O140" s="69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7" t="s">
        <v>129</v>
      </c>
      <c r="AT140" s="197" t="s">
        <v>125</v>
      </c>
      <c r="AU140" s="197" t="s">
        <v>87</v>
      </c>
      <c r="AY140" s="15" t="s">
        <v>123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5" t="s">
        <v>85</v>
      </c>
      <c r="BK140" s="198">
        <f>ROUND(I140*H140,2)</f>
        <v>0</v>
      </c>
      <c r="BL140" s="15" t="s">
        <v>129</v>
      </c>
      <c r="BM140" s="197" t="s">
        <v>169</v>
      </c>
    </row>
    <row r="141" spans="1:65" s="2" customFormat="1" ht="24.15" customHeight="1">
      <c r="A141" s="32"/>
      <c r="B141" s="33"/>
      <c r="C141" s="185" t="s">
        <v>170</v>
      </c>
      <c r="D141" s="185" t="s">
        <v>125</v>
      </c>
      <c r="E141" s="186" t="s">
        <v>171</v>
      </c>
      <c r="F141" s="187" t="s">
        <v>172</v>
      </c>
      <c r="G141" s="188" t="s">
        <v>161</v>
      </c>
      <c r="H141" s="189">
        <v>16</v>
      </c>
      <c r="I141" s="190"/>
      <c r="J141" s="191">
        <f>ROUND(I141*H141,2)</f>
        <v>0</v>
      </c>
      <c r="K141" s="192"/>
      <c r="L141" s="37"/>
      <c r="M141" s="193" t="s">
        <v>1</v>
      </c>
      <c r="N141" s="194" t="s">
        <v>43</v>
      </c>
      <c r="O141" s="69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7" t="s">
        <v>129</v>
      </c>
      <c r="AT141" s="197" t="s">
        <v>125</v>
      </c>
      <c r="AU141" s="197" t="s">
        <v>87</v>
      </c>
      <c r="AY141" s="15" t="s">
        <v>123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5" t="s">
        <v>85</v>
      </c>
      <c r="BK141" s="198">
        <f>ROUND(I141*H141,2)</f>
        <v>0</v>
      </c>
      <c r="BL141" s="15" t="s">
        <v>129</v>
      </c>
      <c r="BM141" s="197" t="s">
        <v>173</v>
      </c>
    </row>
    <row r="142" spans="1:65" s="2" customFormat="1" ht="24.15" customHeight="1">
      <c r="A142" s="32"/>
      <c r="B142" s="33"/>
      <c r="C142" s="185" t="s">
        <v>174</v>
      </c>
      <c r="D142" s="185" t="s">
        <v>125</v>
      </c>
      <c r="E142" s="186" t="s">
        <v>175</v>
      </c>
      <c r="F142" s="187" t="s">
        <v>176</v>
      </c>
      <c r="G142" s="188" t="s">
        <v>128</v>
      </c>
      <c r="H142" s="189">
        <v>1360</v>
      </c>
      <c r="I142" s="190"/>
      <c r="J142" s="191">
        <f>ROUND(I142*H142,2)</f>
        <v>0</v>
      </c>
      <c r="K142" s="192"/>
      <c r="L142" s="37"/>
      <c r="M142" s="193" t="s">
        <v>1</v>
      </c>
      <c r="N142" s="194" t="s">
        <v>43</v>
      </c>
      <c r="O142" s="69"/>
      <c r="P142" s="195">
        <f>O142*H142</f>
        <v>0</v>
      </c>
      <c r="Q142" s="195">
        <v>0</v>
      </c>
      <c r="R142" s="195">
        <f>Q142*H142</f>
        <v>0</v>
      </c>
      <c r="S142" s="195">
        <v>0.02</v>
      </c>
      <c r="T142" s="196">
        <f>S142*H142</f>
        <v>27.2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7" t="s">
        <v>129</v>
      </c>
      <c r="AT142" s="197" t="s">
        <v>125</v>
      </c>
      <c r="AU142" s="197" t="s">
        <v>87</v>
      </c>
      <c r="AY142" s="15" t="s">
        <v>123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5" t="s">
        <v>85</v>
      </c>
      <c r="BK142" s="198">
        <f>ROUND(I142*H142,2)</f>
        <v>0</v>
      </c>
      <c r="BL142" s="15" t="s">
        <v>129</v>
      </c>
      <c r="BM142" s="197" t="s">
        <v>177</v>
      </c>
    </row>
    <row r="143" spans="2:63" s="12" customFormat="1" ht="22.8" customHeight="1">
      <c r="B143" s="169"/>
      <c r="C143" s="170"/>
      <c r="D143" s="171" t="s">
        <v>77</v>
      </c>
      <c r="E143" s="183" t="s">
        <v>178</v>
      </c>
      <c r="F143" s="183" t="s">
        <v>179</v>
      </c>
      <c r="G143" s="170"/>
      <c r="H143" s="170"/>
      <c r="I143" s="173"/>
      <c r="J143" s="184">
        <f>BK143</f>
        <v>0</v>
      </c>
      <c r="K143" s="170"/>
      <c r="L143" s="175"/>
      <c r="M143" s="176"/>
      <c r="N143" s="177"/>
      <c r="O143" s="177"/>
      <c r="P143" s="178">
        <f>SUM(P144:P148)</f>
        <v>0</v>
      </c>
      <c r="Q143" s="177"/>
      <c r="R143" s="178">
        <f>SUM(R144:R148)</f>
        <v>0</v>
      </c>
      <c r="S143" s="177"/>
      <c r="T143" s="179">
        <f>SUM(T144:T148)</f>
        <v>0</v>
      </c>
      <c r="AR143" s="180" t="s">
        <v>85</v>
      </c>
      <c r="AT143" s="181" t="s">
        <v>77</v>
      </c>
      <c r="AU143" s="181" t="s">
        <v>85</v>
      </c>
      <c r="AY143" s="180" t="s">
        <v>123</v>
      </c>
      <c r="BK143" s="182">
        <f>SUM(BK144:BK148)</f>
        <v>0</v>
      </c>
    </row>
    <row r="144" spans="1:65" s="2" customFormat="1" ht="21.75" customHeight="1">
      <c r="A144" s="32"/>
      <c r="B144" s="33"/>
      <c r="C144" s="185" t="s">
        <v>180</v>
      </c>
      <c r="D144" s="185" t="s">
        <v>125</v>
      </c>
      <c r="E144" s="186" t="s">
        <v>181</v>
      </c>
      <c r="F144" s="187" t="s">
        <v>182</v>
      </c>
      <c r="G144" s="188" t="s">
        <v>183</v>
      </c>
      <c r="H144" s="189">
        <v>340</v>
      </c>
      <c r="I144" s="190"/>
      <c r="J144" s="191">
        <f>ROUND(I144*H144,2)</f>
        <v>0</v>
      </c>
      <c r="K144" s="192"/>
      <c r="L144" s="37"/>
      <c r="M144" s="193" t="s">
        <v>1</v>
      </c>
      <c r="N144" s="194" t="s">
        <v>43</v>
      </c>
      <c r="O144" s="69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7" t="s">
        <v>129</v>
      </c>
      <c r="AT144" s="197" t="s">
        <v>125</v>
      </c>
      <c r="AU144" s="197" t="s">
        <v>87</v>
      </c>
      <c r="AY144" s="15" t="s">
        <v>123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5" t="s">
        <v>85</v>
      </c>
      <c r="BK144" s="198">
        <f>ROUND(I144*H144,2)</f>
        <v>0</v>
      </c>
      <c r="BL144" s="15" t="s">
        <v>129</v>
      </c>
      <c r="BM144" s="197" t="s">
        <v>184</v>
      </c>
    </row>
    <row r="145" spans="1:65" s="2" customFormat="1" ht="24.15" customHeight="1">
      <c r="A145" s="32"/>
      <c r="B145" s="33"/>
      <c r="C145" s="185" t="s">
        <v>185</v>
      </c>
      <c r="D145" s="185" t="s">
        <v>125</v>
      </c>
      <c r="E145" s="186" t="s">
        <v>186</v>
      </c>
      <c r="F145" s="187" t="s">
        <v>187</v>
      </c>
      <c r="G145" s="188" t="s">
        <v>183</v>
      </c>
      <c r="H145" s="189">
        <v>3060</v>
      </c>
      <c r="I145" s="190"/>
      <c r="J145" s="191">
        <f>ROUND(I145*H145,2)</f>
        <v>0</v>
      </c>
      <c r="K145" s="192"/>
      <c r="L145" s="37"/>
      <c r="M145" s="193" t="s">
        <v>1</v>
      </c>
      <c r="N145" s="194" t="s">
        <v>43</v>
      </c>
      <c r="O145" s="69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7" t="s">
        <v>129</v>
      </c>
      <c r="AT145" s="197" t="s">
        <v>125</v>
      </c>
      <c r="AU145" s="197" t="s">
        <v>87</v>
      </c>
      <c r="AY145" s="15" t="s">
        <v>123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5" t="s">
        <v>85</v>
      </c>
      <c r="BK145" s="198">
        <f>ROUND(I145*H145,2)</f>
        <v>0</v>
      </c>
      <c r="BL145" s="15" t="s">
        <v>129</v>
      </c>
      <c r="BM145" s="197" t="s">
        <v>188</v>
      </c>
    </row>
    <row r="146" spans="2:51" s="13" customFormat="1" ht="10.2">
      <c r="B146" s="199"/>
      <c r="C146" s="200"/>
      <c r="D146" s="201" t="s">
        <v>189</v>
      </c>
      <c r="E146" s="200"/>
      <c r="F146" s="202" t="s">
        <v>190</v>
      </c>
      <c r="G146" s="200"/>
      <c r="H146" s="203">
        <v>3060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189</v>
      </c>
      <c r="AU146" s="209" t="s">
        <v>87</v>
      </c>
      <c r="AV146" s="13" t="s">
        <v>87</v>
      </c>
      <c r="AW146" s="13" t="s">
        <v>4</v>
      </c>
      <c r="AX146" s="13" t="s">
        <v>85</v>
      </c>
      <c r="AY146" s="209" t="s">
        <v>123</v>
      </c>
    </row>
    <row r="147" spans="1:65" s="2" customFormat="1" ht="44.25" customHeight="1">
      <c r="A147" s="32"/>
      <c r="B147" s="33"/>
      <c r="C147" s="185" t="s">
        <v>8</v>
      </c>
      <c r="D147" s="185" t="s">
        <v>125</v>
      </c>
      <c r="E147" s="186" t="s">
        <v>191</v>
      </c>
      <c r="F147" s="187" t="s">
        <v>192</v>
      </c>
      <c r="G147" s="188" t="s">
        <v>183</v>
      </c>
      <c r="H147" s="189">
        <v>27.2</v>
      </c>
      <c r="I147" s="190"/>
      <c r="J147" s="191">
        <f>ROUND(I147*H147,2)</f>
        <v>0</v>
      </c>
      <c r="K147" s="192"/>
      <c r="L147" s="37"/>
      <c r="M147" s="193" t="s">
        <v>1</v>
      </c>
      <c r="N147" s="194" t="s">
        <v>43</v>
      </c>
      <c r="O147" s="69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7" t="s">
        <v>129</v>
      </c>
      <c r="AT147" s="197" t="s">
        <v>125</v>
      </c>
      <c r="AU147" s="197" t="s">
        <v>87</v>
      </c>
      <c r="AY147" s="15" t="s">
        <v>123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5" t="s">
        <v>85</v>
      </c>
      <c r="BK147" s="198">
        <f>ROUND(I147*H147,2)</f>
        <v>0</v>
      </c>
      <c r="BL147" s="15" t="s">
        <v>129</v>
      </c>
      <c r="BM147" s="197" t="s">
        <v>193</v>
      </c>
    </row>
    <row r="148" spans="1:65" s="2" customFormat="1" ht="44.25" customHeight="1">
      <c r="A148" s="32"/>
      <c r="B148" s="33"/>
      <c r="C148" s="185" t="s">
        <v>194</v>
      </c>
      <c r="D148" s="185" t="s">
        <v>125</v>
      </c>
      <c r="E148" s="186" t="s">
        <v>195</v>
      </c>
      <c r="F148" s="187" t="s">
        <v>196</v>
      </c>
      <c r="G148" s="188" t="s">
        <v>183</v>
      </c>
      <c r="H148" s="189">
        <v>312.8</v>
      </c>
      <c r="I148" s="190"/>
      <c r="J148" s="191">
        <f>ROUND(I148*H148,2)</f>
        <v>0</v>
      </c>
      <c r="K148" s="192"/>
      <c r="L148" s="37"/>
      <c r="M148" s="193" t="s">
        <v>1</v>
      </c>
      <c r="N148" s="194" t="s">
        <v>43</v>
      </c>
      <c r="O148" s="69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7" t="s">
        <v>129</v>
      </c>
      <c r="AT148" s="197" t="s">
        <v>125</v>
      </c>
      <c r="AU148" s="197" t="s">
        <v>87</v>
      </c>
      <c r="AY148" s="15" t="s">
        <v>123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5" t="s">
        <v>85</v>
      </c>
      <c r="BK148" s="198">
        <f>ROUND(I148*H148,2)</f>
        <v>0</v>
      </c>
      <c r="BL148" s="15" t="s">
        <v>129</v>
      </c>
      <c r="BM148" s="197" t="s">
        <v>197</v>
      </c>
    </row>
    <row r="149" spans="2:63" s="12" customFormat="1" ht="22.8" customHeight="1">
      <c r="B149" s="169"/>
      <c r="C149" s="170"/>
      <c r="D149" s="171" t="s">
        <v>77</v>
      </c>
      <c r="E149" s="183" t="s">
        <v>198</v>
      </c>
      <c r="F149" s="183" t="s">
        <v>199</v>
      </c>
      <c r="G149" s="170"/>
      <c r="H149" s="170"/>
      <c r="I149" s="173"/>
      <c r="J149" s="184">
        <f>BK149</f>
        <v>0</v>
      </c>
      <c r="K149" s="170"/>
      <c r="L149" s="175"/>
      <c r="M149" s="176"/>
      <c r="N149" s="177"/>
      <c r="O149" s="177"/>
      <c r="P149" s="178">
        <f>P150</f>
        <v>0</v>
      </c>
      <c r="Q149" s="177"/>
      <c r="R149" s="178">
        <f>R150</f>
        <v>0</v>
      </c>
      <c r="S149" s="177"/>
      <c r="T149" s="179">
        <f>T150</f>
        <v>0</v>
      </c>
      <c r="AR149" s="180" t="s">
        <v>85</v>
      </c>
      <c r="AT149" s="181" t="s">
        <v>77</v>
      </c>
      <c r="AU149" s="181" t="s">
        <v>85</v>
      </c>
      <c r="AY149" s="180" t="s">
        <v>123</v>
      </c>
      <c r="BK149" s="182">
        <f>BK150</f>
        <v>0</v>
      </c>
    </row>
    <row r="150" spans="1:65" s="2" customFormat="1" ht="33" customHeight="1">
      <c r="A150" s="32"/>
      <c r="B150" s="33"/>
      <c r="C150" s="185" t="s">
        <v>200</v>
      </c>
      <c r="D150" s="185" t="s">
        <v>125</v>
      </c>
      <c r="E150" s="186" t="s">
        <v>201</v>
      </c>
      <c r="F150" s="187" t="s">
        <v>202</v>
      </c>
      <c r="G150" s="188" t="s">
        <v>183</v>
      </c>
      <c r="H150" s="189">
        <v>8.964</v>
      </c>
      <c r="I150" s="190"/>
      <c r="J150" s="191">
        <f>ROUND(I150*H150,2)</f>
        <v>0</v>
      </c>
      <c r="K150" s="192"/>
      <c r="L150" s="37"/>
      <c r="M150" s="193" t="s">
        <v>1</v>
      </c>
      <c r="N150" s="194" t="s">
        <v>43</v>
      </c>
      <c r="O150" s="69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7" t="s">
        <v>129</v>
      </c>
      <c r="AT150" s="197" t="s">
        <v>125</v>
      </c>
      <c r="AU150" s="197" t="s">
        <v>87</v>
      </c>
      <c r="AY150" s="15" t="s">
        <v>123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5" t="s">
        <v>85</v>
      </c>
      <c r="BK150" s="198">
        <f>ROUND(I150*H150,2)</f>
        <v>0</v>
      </c>
      <c r="BL150" s="15" t="s">
        <v>129</v>
      </c>
      <c r="BM150" s="197" t="s">
        <v>203</v>
      </c>
    </row>
    <row r="151" spans="2:63" s="12" customFormat="1" ht="25.95" customHeight="1">
      <c r="B151" s="169"/>
      <c r="C151" s="170"/>
      <c r="D151" s="171" t="s">
        <v>77</v>
      </c>
      <c r="E151" s="172" t="s">
        <v>204</v>
      </c>
      <c r="F151" s="172" t="s">
        <v>205</v>
      </c>
      <c r="G151" s="170"/>
      <c r="H151" s="170"/>
      <c r="I151" s="173"/>
      <c r="J151" s="174">
        <f>BK151</f>
        <v>0</v>
      </c>
      <c r="K151" s="170"/>
      <c r="L151" s="175"/>
      <c r="M151" s="176"/>
      <c r="N151" s="177"/>
      <c r="O151" s="177"/>
      <c r="P151" s="178">
        <f>P152</f>
        <v>0</v>
      </c>
      <c r="Q151" s="177"/>
      <c r="R151" s="178">
        <f>R152</f>
        <v>0</v>
      </c>
      <c r="S151" s="177"/>
      <c r="T151" s="179">
        <f>T152</f>
        <v>0</v>
      </c>
      <c r="AR151" s="180" t="s">
        <v>131</v>
      </c>
      <c r="AT151" s="181" t="s">
        <v>77</v>
      </c>
      <c r="AU151" s="181" t="s">
        <v>78</v>
      </c>
      <c r="AY151" s="180" t="s">
        <v>123</v>
      </c>
      <c r="BK151" s="182">
        <f>BK152</f>
        <v>0</v>
      </c>
    </row>
    <row r="152" spans="2:63" s="12" customFormat="1" ht="22.8" customHeight="1">
      <c r="B152" s="169"/>
      <c r="C152" s="170"/>
      <c r="D152" s="171" t="s">
        <v>77</v>
      </c>
      <c r="E152" s="183" t="s">
        <v>206</v>
      </c>
      <c r="F152" s="183" t="s">
        <v>207</v>
      </c>
      <c r="G152" s="170"/>
      <c r="H152" s="170"/>
      <c r="I152" s="173"/>
      <c r="J152" s="184">
        <f>BK152</f>
        <v>0</v>
      </c>
      <c r="K152" s="170"/>
      <c r="L152" s="175"/>
      <c r="M152" s="176"/>
      <c r="N152" s="177"/>
      <c r="O152" s="177"/>
      <c r="P152" s="178">
        <f>P153</f>
        <v>0</v>
      </c>
      <c r="Q152" s="177"/>
      <c r="R152" s="178">
        <f>R153</f>
        <v>0</v>
      </c>
      <c r="S152" s="177"/>
      <c r="T152" s="179">
        <f>T153</f>
        <v>0</v>
      </c>
      <c r="AR152" s="180" t="s">
        <v>131</v>
      </c>
      <c r="AT152" s="181" t="s">
        <v>77</v>
      </c>
      <c r="AU152" s="181" t="s">
        <v>85</v>
      </c>
      <c r="AY152" s="180" t="s">
        <v>123</v>
      </c>
      <c r="BK152" s="182">
        <f>BK153</f>
        <v>0</v>
      </c>
    </row>
    <row r="153" spans="1:65" s="2" customFormat="1" ht="16.5" customHeight="1">
      <c r="A153" s="32"/>
      <c r="B153" s="33"/>
      <c r="C153" s="185" t="s">
        <v>208</v>
      </c>
      <c r="D153" s="185" t="s">
        <v>125</v>
      </c>
      <c r="E153" s="186" t="s">
        <v>209</v>
      </c>
      <c r="F153" s="187" t="s">
        <v>210</v>
      </c>
      <c r="G153" s="188" t="s">
        <v>211</v>
      </c>
      <c r="H153" s="189">
        <v>1</v>
      </c>
      <c r="I153" s="190"/>
      <c r="J153" s="191">
        <f>ROUND(I153*H153,2)</f>
        <v>0</v>
      </c>
      <c r="K153" s="192"/>
      <c r="L153" s="37"/>
      <c r="M153" s="210" t="s">
        <v>1</v>
      </c>
      <c r="N153" s="211" t="s">
        <v>43</v>
      </c>
      <c r="O153" s="212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7" t="s">
        <v>212</v>
      </c>
      <c r="AT153" s="197" t="s">
        <v>125</v>
      </c>
      <c r="AU153" s="197" t="s">
        <v>87</v>
      </c>
      <c r="AY153" s="15" t="s">
        <v>123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5" t="s">
        <v>85</v>
      </c>
      <c r="BK153" s="198">
        <f>ROUND(I153*H153,2)</f>
        <v>0</v>
      </c>
      <c r="BL153" s="15" t="s">
        <v>212</v>
      </c>
      <c r="BM153" s="197" t="s">
        <v>213</v>
      </c>
    </row>
    <row r="154" spans="1:31" s="2" customFormat="1" ht="6.9" customHeight="1">
      <c r="A154" s="32"/>
      <c r="B154" s="52"/>
      <c r="C154" s="53"/>
      <c r="D154" s="53"/>
      <c r="E154" s="53"/>
      <c r="F154" s="53"/>
      <c r="G154" s="53"/>
      <c r="H154" s="53"/>
      <c r="I154" s="53"/>
      <c r="J154" s="53"/>
      <c r="K154" s="53"/>
      <c r="L154" s="37"/>
      <c r="M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</sheetData>
  <sheetProtection algorithmName="SHA-512" hashValue="gY4M3kfMsyzxhJR9d9TvLDyLQiFxXQKCfi/Mccpm6SZWCDR9jFiV3cYItwlx2MJ+KWfYsUA04CrymbwujLW4JA==" saltValue="4VLOJLDwsxVBRWlF6Srs6nTU5rscOusyly7pX8Evz89NVCKxx1a4HhYgqigzRRFeR6sKp3Aoxob0MlzMkiV4Tw==" spinCount="100000" sheet="1" objects="1" scenarios="1" formatColumns="0" formatRows="0" autoFilter="0"/>
  <autoFilter ref="C124:K15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tabSelected="1" workbookViewId="0" topLeftCell="A8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5" t="s">
        <v>90</v>
      </c>
    </row>
    <row r="3" spans="2:46" s="1" customFormat="1" ht="6.9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87</v>
      </c>
    </row>
    <row r="4" spans="2:46" s="1" customFormat="1" ht="24.9" customHeight="1">
      <c r="B4" s="18"/>
      <c r="D4" s="108" t="s">
        <v>91</v>
      </c>
      <c r="L4" s="18"/>
      <c r="M4" s="109" t="s">
        <v>10</v>
      </c>
      <c r="AT4" s="15" t="s">
        <v>4</v>
      </c>
    </row>
    <row r="5" spans="2:12" s="1" customFormat="1" ht="6.9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56" t="str">
        <f>'Rekapitulace stavby'!K6</f>
        <v>Město Petřvald - Opravy MK_2022</v>
      </c>
      <c r="F7" s="257"/>
      <c r="G7" s="257"/>
      <c r="H7" s="257"/>
      <c r="L7" s="18"/>
    </row>
    <row r="8" spans="1:31" s="2" customFormat="1" ht="12" customHeight="1">
      <c r="A8" s="32"/>
      <c r="B8" s="37"/>
      <c r="C8" s="32"/>
      <c r="D8" s="110" t="s">
        <v>92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58" t="s">
        <v>214</v>
      </c>
      <c r="F9" s="259"/>
      <c r="G9" s="259"/>
      <c r="H9" s="259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24. 4. 2020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">
        <v>27</v>
      </c>
      <c r="F15" s="32"/>
      <c r="G15" s="32"/>
      <c r="H15" s="32"/>
      <c r="I15" s="110" t="s">
        <v>28</v>
      </c>
      <c r="J15" s="111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29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60" t="str">
        <f>'Rekapitulace stavby'!E14</f>
        <v>Vyplň údaj</v>
      </c>
      <c r="F18" s="261"/>
      <c r="G18" s="261"/>
      <c r="H18" s="261"/>
      <c r="I18" s="110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31</v>
      </c>
      <c r="E20" s="32"/>
      <c r="F20" s="32"/>
      <c r="G20" s="32"/>
      <c r="H20" s="32"/>
      <c r="I20" s="110" t="s">
        <v>25</v>
      </c>
      <c r="J20" s="111" t="str">
        <f>IF('Rekapitulace stavby'!AN16="","",'Rekapitulace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tr">
        <f>IF('Rekapitulace stavby'!E17="","",'Rekapitulace stavby'!E17)</f>
        <v xml:space="preserve"> </v>
      </c>
      <c r="F21" s="32"/>
      <c r="G21" s="32"/>
      <c r="H21" s="32"/>
      <c r="I21" s="110" t="s">
        <v>28</v>
      </c>
      <c r="J21" s="111" t="str">
        <f>IF('Rekapitulace stavby'!AN17="","",'Rekapitulace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34</v>
      </c>
      <c r="E23" s="32"/>
      <c r="F23" s="32"/>
      <c r="G23" s="32"/>
      <c r="H23" s="32"/>
      <c r="I23" s="110" t="s">
        <v>25</v>
      </c>
      <c r="J23" s="111" t="s">
        <v>35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">
        <v>36</v>
      </c>
      <c r="F24" s="32"/>
      <c r="G24" s="32"/>
      <c r="H24" s="32"/>
      <c r="I24" s="110" t="s">
        <v>28</v>
      </c>
      <c r="J24" s="111" t="s">
        <v>1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37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3"/>
      <c r="B27" s="114"/>
      <c r="C27" s="113"/>
      <c r="D27" s="113"/>
      <c r="E27" s="262" t="s">
        <v>1</v>
      </c>
      <c r="F27" s="262"/>
      <c r="G27" s="262"/>
      <c r="H27" s="262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7" t="s">
        <v>38</v>
      </c>
      <c r="E30" s="32"/>
      <c r="F30" s="32"/>
      <c r="G30" s="32"/>
      <c r="H30" s="32"/>
      <c r="I30" s="32"/>
      <c r="J30" s="118">
        <f>ROUND(J125,2)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16"/>
      <c r="E31" s="116"/>
      <c r="F31" s="116"/>
      <c r="G31" s="116"/>
      <c r="H31" s="116"/>
      <c r="I31" s="116"/>
      <c r="J31" s="116"/>
      <c r="K31" s="116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19" t="s">
        <v>40</v>
      </c>
      <c r="G32" s="32"/>
      <c r="H32" s="32"/>
      <c r="I32" s="119" t="s">
        <v>39</v>
      </c>
      <c r="J32" s="119" t="s">
        <v>41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0" t="s">
        <v>42</v>
      </c>
      <c r="E33" s="110" t="s">
        <v>43</v>
      </c>
      <c r="F33" s="121">
        <f>ROUND((SUM(BE125:BE153)),2)</f>
        <v>0</v>
      </c>
      <c r="G33" s="32"/>
      <c r="H33" s="32"/>
      <c r="I33" s="122">
        <v>0.21</v>
      </c>
      <c r="J33" s="121">
        <f>ROUND(((SUM(BE125:BE153))*I33),2)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0" t="s">
        <v>44</v>
      </c>
      <c r="F34" s="121">
        <f>ROUND((SUM(BF125:BF153)),2)</f>
        <v>0</v>
      </c>
      <c r="G34" s="32"/>
      <c r="H34" s="32"/>
      <c r="I34" s="122">
        <v>0.15</v>
      </c>
      <c r="J34" s="121">
        <f>ROUND(((SUM(BF125:BF153))*I34),2)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0" t="s">
        <v>45</v>
      </c>
      <c r="F35" s="121">
        <f>ROUND((SUM(BG125:BG153)),2)</f>
        <v>0</v>
      </c>
      <c r="G35" s="32"/>
      <c r="H35" s="32"/>
      <c r="I35" s="122">
        <v>0.21</v>
      </c>
      <c r="J35" s="121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0" t="s">
        <v>46</v>
      </c>
      <c r="F36" s="121">
        <f>ROUND((SUM(BH125:BH153)),2)</f>
        <v>0</v>
      </c>
      <c r="G36" s="32"/>
      <c r="H36" s="32"/>
      <c r="I36" s="122">
        <v>0.15</v>
      </c>
      <c r="J36" s="121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0" t="s">
        <v>47</v>
      </c>
      <c r="F37" s="121">
        <f>ROUND((SUM(BI125:BI153)),2)</f>
        <v>0</v>
      </c>
      <c r="G37" s="32"/>
      <c r="H37" s="32"/>
      <c r="I37" s="122">
        <v>0</v>
      </c>
      <c r="J37" s="121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3"/>
      <c r="D39" s="124" t="s">
        <v>48</v>
      </c>
      <c r="E39" s="125"/>
      <c r="F39" s="125"/>
      <c r="G39" s="126" t="s">
        <v>49</v>
      </c>
      <c r="H39" s="127" t="s">
        <v>50</v>
      </c>
      <c r="I39" s="125"/>
      <c r="J39" s="128">
        <f>SUM(J30:J37)</f>
        <v>0</v>
      </c>
      <c r="K39" s="129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49"/>
      <c r="D50" s="130" t="s">
        <v>51</v>
      </c>
      <c r="E50" s="131"/>
      <c r="F50" s="131"/>
      <c r="G50" s="130" t="s">
        <v>52</v>
      </c>
      <c r="H50" s="131"/>
      <c r="I50" s="131"/>
      <c r="J50" s="131"/>
      <c r="K50" s="131"/>
      <c r="L50" s="49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1:31" s="2" customFormat="1" ht="13.2">
      <c r="A61" s="32"/>
      <c r="B61" s="37"/>
      <c r="C61" s="32"/>
      <c r="D61" s="132" t="s">
        <v>53</v>
      </c>
      <c r="E61" s="133"/>
      <c r="F61" s="134" t="s">
        <v>54</v>
      </c>
      <c r="G61" s="132" t="s">
        <v>53</v>
      </c>
      <c r="H61" s="133"/>
      <c r="I61" s="133"/>
      <c r="J61" s="135" t="s">
        <v>54</v>
      </c>
      <c r="K61" s="133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1:31" s="2" customFormat="1" ht="13.2">
      <c r="A65" s="32"/>
      <c r="B65" s="37"/>
      <c r="C65" s="32"/>
      <c r="D65" s="130" t="s">
        <v>55</v>
      </c>
      <c r="E65" s="136"/>
      <c r="F65" s="136"/>
      <c r="G65" s="130" t="s">
        <v>56</v>
      </c>
      <c r="H65" s="136"/>
      <c r="I65" s="136"/>
      <c r="J65" s="136"/>
      <c r="K65" s="13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1:31" s="2" customFormat="1" ht="13.2">
      <c r="A76" s="32"/>
      <c r="B76" s="37"/>
      <c r="C76" s="32"/>
      <c r="D76" s="132" t="s">
        <v>53</v>
      </c>
      <c r="E76" s="133"/>
      <c r="F76" s="134" t="s">
        <v>54</v>
      </c>
      <c r="G76" s="132" t="s">
        <v>53</v>
      </c>
      <c r="H76" s="133"/>
      <c r="I76" s="133"/>
      <c r="J76" s="135" t="s">
        <v>54</v>
      </c>
      <c r="K76" s="133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 hidden="1">
      <c r="A81" s="32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 hidden="1">
      <c r="A82" s="32"/>
      <c r="B82" s="33"/>
      <c r="C82" s="21" t="s">
        <v>94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 hidden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hidden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 hidden="1">
      <c r="A85" s="32"/>
      <c r="B85" s="33"/>
      <c r="C85" s="34"/>
      <c r="D85" s="34"/>
      <c r="E85" s="263" t="str">
        <f>E7</f>
        <v>Město Petřvald - Opravy MK_2022</v>
      </c>
      <c r="F85" s="264"/>
      <c r="G85" s="264"/>
      <c r="H85" s="264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 hidden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 hidden="1">
      <c r="A87" s="32"/>
      <c r="B87" s="33"/>
      <c r="C87" s="34"/>
      <c r="D87" s="34"/>
      <c r="E87" s="234" t="str">
        <f>E9</f>
        <v>02 - Oprava MK ul. Ve Finských - 2. část</v>
      </c>
      <c r="F87" s="265"/>
      <c r="G87" s="265"/>
      <c r="H87" s="265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 hidden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 hidden="1">
      <c r="A89" s="32"/>
      <c r="B89" s="33"/>
      <c r="C89" s="27" t="s">
        <v>20</v>
      </c>
      <c r="D89" s="34"/>
      <c r="E89" s="34"/>
      <c r="F89" s="25" t="str">
        <f>F12</f>
        <v>Petřvald</v>
      </c>
      <c r="G89" s="34"/>
      <c r="H89" s="34"/>
      <c r="I89" s="27" t="s">
        <v>22</v>
      </c>
      <c r="J89" s="64" t="str">
        <f>IF(J12="","",J12)</f>
        <v>24. 4. 2020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 hidden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 hidden="1">
      <c r="A91" s="32"/>
      <c r="B91" s="33"/>
      <c r="C91" s="27" t="s">
        <v>24</v>
      </c>
      <c r="D91" s="34"/>
      <c r="E91" s="34"/>
      <c r="F91" s="25" t="str">
        <f>E15</f>
        <v>Město Petřvald</v>
      </c>
      <c r="G91" s="34"/>
      <c r="H91" s="34"/>
      <c r="I91" s="27" t="s">
        <v>31</v>
      </c>
      <c r="J91" s="30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 hidden="1">
      <c r="A92" s="32"/>
      <c r="B92" s="33"/>
      <c r="C92" s="27" t="s">
        <v>29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Ing. Pavol Lipták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 hidden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 hidden="1">
      <c r="A94" s="32"/>
      <c r="B94" s="33"/>
      <c r="C94" s="141" t="s">
        <v>95</v>
      </c>
      <c r="D94" s="142"/>
      <c r="E94" s="142"/>
      <c r="F94" s="142"/>
      <c r="G94" s="142"/>
      <c r="H94" s="142"/>
      <c r="I94" s="142"/>
      <c r="J94" s="143" t="s">
        <v>96</v>
      </c>
      <c r="K94" s="142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 hidden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 hidden="1">
      <c r="A96" s="32"/>
      <c r="B96" s="33"/>
      <c r="C96" s="144" t="s">
        <v>97</v>
      </c>
      <c r="D96" s="34"/>
      <c r="E96" s="34"/>
      <c r="F96" s="34"/>
      <c r="G96" s="34"/>
      <c r="H96" s="34"/>
      <c r="I96" s="34"/>
      <c r="J96" s="82">
        <f>J125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98</v>
      </c>
    </row>
    <row r="97" spans="2:12" s="9" customFormat="1" ht="24.9" customHeight="1" hidden="1">
      <c r="B97" s="145"/>
      <c r="C97" s="146"/>
      <c r="D97" s="147" t="s">
        <v>99</v>
      </c>
      <c r="E97" s="148"/>
      <c r="F97" s="148"/>
      <c r="G97" s="148"/>
      <c r="H97" s="148"/>
      <c r="I97" s="148"/>
      <c r="J97" s="149">
        <f>J126</f>
        <v>0</v>
      </c>
      <c r="K97" s="146"/>
      <c r="L97" s="150"/>
    </row>
    <row r="98" spans="2:12" s="10" customFormat="1" ht="19.95" customHeight="1" hidden="1">
      <c r="B98" s="151"/>
      <c r="C98" s="152"/>
      <c r="D98" s="153" t="s">
        <v>100</v>
      </c>
      <c r="E98" s="154"/>
      <c r="F98" s="154"/>
      <c r="G98" s="154"/>
      <c r="H98" s="154"/>
      <c r="I98" s="154"/>
      <c r="J98" s="155">
        <f>J127</f>
        <v>0</v>
      </c>
      <c r="K98" s="152"/>
      <c r="L98" s="156"/>
    </row>
    <row r="99" spans="2:12" s="10" customFormat="1" ht="19.95" customHeight="1" hidden="1">
      <c r="B99" s="151"/>
      <c r="C99" s="152"/>
      <c r="D99" s="153" t="s">
        <v>101</v>
      </c>
      <c r="E99" s="154"/>
      <c r="F99" s="154"/>
      <c r="G99" s="154"/>
      <c r="H99" s="154"/>
      <c r="I99" s="154"/>
      <c r="J99" s="155">
        <f>J129</f>
        <v>0</v>
      </c>
      <c r="K99" s="152"/>
      <c r="L99" s="156"/>
    </row>
    <row r="100" spans="2:12" s="10" customFormat="1" ht="19.95" customHeight="1" hidden="1">
      <c r="B100" s="151"/>
      <c r="C100" s="152"/>
      <c r="D100" s="153" t="s">
        <v>102</v>
      </c>
      <c r="E100" s="154"/>
      <c r="F100" s="154"/>
      <c r="G100" s="154"/>
      <c r="H100" s="154"/>
      <c r="I100" s="154"/>
      <c r="J100" s="155">
        <f>J134</f>
        <v>0</v>
      </c>
      <c r="K100" s="152"/>
      <c r="L100" s="156"/>
    </row>
    <row r="101" spans="2:12" s="10" customFormat="1" ht="19.95" customHeight="1" hidden="1">
      <c r="B101" s="151"/>
      <c r="C101" s="152"/>
      <c r="D101" s="153" t="s">
        <v>103</v>
      </c>
      <c r="E101" s="154"/>
      <c r="F101" s="154"/>
      <c r="G101" s="154"/>
      <c r="H101" s="154"/>
      <c r="I101" s="154"/>
      <c r="J101" s="155">
        <f>J137</f>
        <v>0</v>
      </c>
      <c r="K101" s="152"/>
      <c r="L101" s="156"/>
    </row>
    <row r="102" spans="2:12" s="10" customFormat="1" ht="19.95" customHeight="1" hidden="1">
      <c r="B102" s="151"/>
      <c r="C102" s="152"/>
      <c r="D102" s="153" t="s">
        <v>104</v>
      </c>
      <c r="E102" s="154"/>
      <c r="F102" s="154"/>
      <c r="G102" s="154"/>
      <c r="H102" s="154"/>
      <c r="I102" s="154"/>
      <c r="J102" s="155">
        <f>J143</f>
        <v>0</v>
      </c>
      <c r="K102" s="152"/>
      <c r="L102" s="156"/>
    </row>
    <row r="103" spans="2:12" s="10" customFormat="1" ht="19.95" customHeight="1" hidden="1">
      <c r="B103" s="151"/>
      <c r="C103" s="152"/>
      <c r="D103" s="153" t="s">
        <v>105</v>
      </c>
      <c r="E103" s="154"/>
      <c r="F103" s="154"/>
      <c r="G103" s="154"/>
      <c r="H103" s="154"/>
      <c r="I103" s="154"/>
      <c r="J103" s="155">
        <f>J149</f>
        <v>0</v>
      </c>
      <c r="K103" s="152"/>
      <c r="L103" s="156"/>
    </row>
    <row r="104" spans="2:12" s="9" customFormat="1" ht="24.9" customHeight="1" hidden="1">
      <c r="B104" s="145"/>
      <c r="C104" s="146"/>
      <c r="D104" s="147" t="s">
        <v>106</v>
      </c>
      <c r="E104" s="148"/>
      <c r="F104" s="148"/>
      <c r="G104" s="148"/>
      <c r="H104" s="148"/>
      <c r="I104" s="148"/>
      <c r="J104" s="149">
        <f>J151</f>
        <v>0</v>
      </c>
      <c r="K104" s="146"/>
      <c r="L104" s="150"/>
    </row>
    <row r="105" spans="2:12" s="10" customFormat="1" ht="19.95" customHeight="1" hidden="1">
      <c r="B105" s="151"/>
      <c r="C105" s="152"/>
      <c r="D105" s="153" t="s">
        <v>107</v>
      </c>
      <c r="E105" s="154"/>
      <c r="F105" s="154"/>
      <c r="G105" s="154"/>
      <c r="H105" s="154"/>
      <c r="I105" s="154"/>
      <c r="J105" s="155">
        <f>J152</f>
        <v>0</v>
      </c>
      <c r="K105" s="152"/>
      <c r="L105" s="156"/>
    </row>
    <row r="106" spans="1:31" s="2" customFormat="1" ht="21.75" customHeight="1" hidden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 hidden="1">
      <c r="A107" s="32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ht="10.2" hidden="1"/>
    <row r="109" ht="10.2" hidden="1"/>
    <row r="110" ht="10.2" hidden="1"/>
    <row r="111" spans="1:31" s="2" customFormat="1" ht="6.9" customHeight="1">
      <c r="A111" s="32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" customHeight="1">
      <c r="A112" s="32"/>
      <c r="B112" s="33"/>
      <c r="C112" s="21" t="s">
        <v>108</v>
      </c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4"/>
      <c r="D115" s="34"/>
      <c r="E115" s="263" t="str">
        <f>E7</f>
        <v>Město Petřvald - Opravy MK_2022</v>
      </c>
      <c r="F115" s="264"/>
      <c r="G115" s="264"/>
      <c r="H115" s="26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92</v>
      </c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4"/>
      <c r="D117" s="34"/>
      <c r="E117" s="234" t="str">
        <f>E9</f>
        <v>02 - Oprava MK ul. Ve Finských - 2. část</v>
      </c>
      <c r="F117" s="265"/>
      <c r="G117" s="265"/>
      <c r="H117" s="265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4"/>
      <c r="E119" s="34"/>
      <c r="F119" s="25" t="str">
        <f>F12</f>
        <v>Petřvald</v>
      </c>
      <c r="G119" s="34"/>
      <c r="H119" s="34"/>
      <c r="I119" s="27" t="s">
        <v>22</v>
      </c>
      <c r="J119" s="64" t="str">
        <f>IF(J12="","",J12)</f>
        <v>24. 4. 2020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15" customHeight="1">
      <c r="A121" s="32"/>
      <c r="B121" s="33"/>
      <c r="C121" s="27" t="s">
        <v>24</v>
      </c>
      <c r="D121" s="34"/>
      <c r="E121" s="34"/>
      <c r="F121" s="25" t="str">
        <f>E15</f>
        <v>Město Petřvald</v>
      </c>
      <c r="G121" s="34"/>
      <c r="H121" s="34"/>
      <c r="I121" s="27" t="s">
        <v>31</v>
      </c>
      <c r="J121" s="30" t="str">
        <f>E21</f>
        <v xml:space="preserve"> 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7" t="s">
        <v>29</v>
      </c>
      <c r="D122" s="34"/>
      <c r="E122" s="34"/>
      <c r="F122" s="25" t="str">
        <f>IF(E18="","",E18)</f>
        <v>Vyplň údaj</v>
      </c>
      <c r="G122" s="34"/>
      <c r="H122" s="34"/>
      <c r="I122" s="27" t="s">
        <v>34</v>
      </c>
      <c r="J122" s="30" t="str">
        <f>E24</f>
        <v>Ing. Pavol Lipták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57"/>
      <c r="B124" s="158"/>
      <c r="C124" s="159" t="s">
        <v>109</v>
      </c>
      <c r="D124" s="160" t="s">
        <v>63</v>
      </c>
      <c r="E124" s="160" t="s">
        <v>59</v>
      </c>
      <c r="F124" s="160" t="s">
        <v>60</v>
      </c>
      <c r="G124" s="160" t="s">
        <v>110</v>
      </c>
      <c r="H124" s="160" t="s">
        <v>111</v>
      </c>
      <c r="I124" s="160" t="s">
        <v>112</v>
      </c>
      <c r="J124" s="161" t="s">
        <v>96</v>
      </c>
      <c r="K124" s="162" t="s">
        <v>113</v>
      </c>
      <c r="L124" s="163"/>
      <c r="M124" s="73" t="s">
        <v>1</v>
      </c>
      <c r="N124" s="74" t="s">
        <v>42</v>
      </c>
      <c r="O124" s="74" t="s">
        <v>114</v>
      </c>
      <c r="P124" s="74" t="s">
        <v>115</v>
      </c>
      <c r="Q124" s="74" t="s">
        <v>116</v>
      </c>
      <c r="R124" s="74" t="s">
        <v>117</v>
      </c>
      <c r="S124" s="74" t="s">
        <v>118</v>
      </c>
      <c r="T124" s="75" t="s">
        <v>119</v>
      </c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</row>
    <row r="125" spans="1:63" s="2" customFormat="1" ht="22.8" customHeight="1">
      <c r="A125" s="32"/>
      <c r="B125" s="33"/>
      <c r="C125" s="80" t="s">
        <v>120</v>
      </c>
      <c r="D125" s="34"/>
      <c r="E125" s="34"/>
      <c r="F125" s="34"/>
      <c r="G125" s="34"/>
      <c r="H125" s="34"/>
      <c r="I125" s="34"/>
      <c r="J125" s="164">
        <f>BK125</f>
        <v>0</v>
      </c>
      <c r="K125" s="34"/>
      <c r="L125" s="37"/>
      <c r="M125" s="76"/>
      <c r="N125" s="165"/>
      <c r="O125" s="77"/>
      <c r="P125" s="166">
        <f>P126+P151</f>
        <v>0</v>
      </c>
      <c r="Q125" s="77"/>
      <c r="R125" s="166">
        <f>R126+R151</f>
        <v>10.6608</v>
      </c>
      <c r="S125" s="77"/>
      <c r="T125" s="167">
        <f>T126+T151</f>
        <v>405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5" t="s">
        <v>77</v>
      </c>
      <c r="AU125" s="15" t="s">
        <v>98</v>
      </c>
      <c r="BK125" s="168">
        <f>BK126+BK151</f>
        <v>0</v>
      </c>
    </row>
    <row r="126" spans="2:63" s="12" customFormat="1" ht="25.95" customHeight="1">
      <c r="B126" s="169"/>
      <c r="C126" s="170"/>
      <c r="D126" s="171" t="s">
        <v>77</v>
      </c>
      <c r="E126" s="172" t="s">
        <v>121</v>
      </c>
      <c r="F126" s="172" t="s">
        <v>122</v>
      </c>
      <c r="G126" s="170"/>
      <c r="H126" s="170"/>
      <c r="I126" s="173"/>
      <c r="J126" s="174">
        <f>BK126</f>
        <v>0</v>
      </c>
      <c r="K126" s="170"/>
      <c r="L126" s="175"/>
      <c r="M126" s="176"/>
      <c r="N126" s="177"/>
      <c r="O126" s="177"/>
      <c r="P126" s="178">
        <f>P127+P129+P134+P137+P143+P149</f>
        <v>0</v>
      </c>
      <c r="Q126" s="177"/>
      <c r="R126" s="178">
        <f>R127+R129+R134+R137+R143+R149</f>
        <v>10.6608</v>
      </c>
      <c r="S126" s="177"/>
      <c r="T126" s="179">
        <f>T127+T129+T134+T137+T143+T149</f>
        <v>405</v>
      </c>
      <c r="AR126" s="180" t="s">
        <v>85</v>
      </c>
      <c r="AT126" s="181" t="s">
        <v>77</v>
      </c>
      <c r="AU126" s="181" t="s">
        <v>78</v>
      </c>
      <c r="AY126" s="180" t="s">
        <v>123</v>
      </c>
      <c r="BK126" s="182">
        <f>BK127+BK129+BK134+BK137+BK143+BK149</f>
        <v>0</v>
      </c>
    </row>
    <row r="127" spans="2:63" s="12" customFormat="1" ht="22.8" customHeight="1">
      <c r="B127" s="169"/>
      <c r="C127" s="170"/>
      <c r="D127" s="171" t="s">
        <v>77</v>
      </c>
      <c r="E127" s="183" t="s">
        <v>85</v>
      </c>
      <c r="F127" s="183" t="s">
        <v>124</v>
      </c>
      <c r="G127" s="170"/>
      <c r="H127" s="170"/>
      <c r="I127" s="173"/>
      <c r="J127" s="184">
        <f>BK127</f>
        <v>0</v>
      </c>
      <c r="K127" s="170"/>
      <c r="L127" s="175"/>
      <c r="M127" s="176"/>
      <c r="N127" s="177"/>
      <c r="O127" s="177"/>
      <c r="P127" s="178">
        <f>P128</f>
        <v>0</v>
      </c>
      <c r="Q127" s="177"/>
      <c r="R127" s="178">
        <f>R128</f>
        <v>0.21059999999999998</v>
      </c>
      <c r="S127" s="177"/>
      <c r="T127" s="179">
        <f>T128</f>
        <v>372.6</v>
      </c>
      <c r="AR127" s="180" t="s">
        <v>85</v>
      </c>
      <c r="AT127" s="181" t="s">
        <v>77</v>
      </c>
      <c r="AU127" s="181" t="s">
        <v>85</v>
      </c>
      <c r="AY127" s="180" t="s">
        <v>123</v>
      </c>
      <c r="BK127" s="182">
        <f>BK128</f>
        <v>0</v>
      </c>
    </row>
    <row r="128" spans="1:65" s="2" customFormat="1" ht="33" customHeight="1">
      <c r="A128" s="32"/>
      <c r="B128" s="33"/>
      <c r="C128" s="185" t="s">
        <v>85</v>
      </c>
      <c r="D128" s="185" t="s">
        <v>125</v>
      </c>
      <c r="E128" s="186" t="s">
        <v>126</v>
      </c>
      <c r="F128" s="187" t="s">
        <v>127</v>
      </c>
      <c r="G128" s="188" t="s">
        <v>128</v>
      </c>
      <c r="H128" s="189">
        <v>1620</v>
      </c>
      <c r="I128" s="190"/>
      <c r="J128" s="191">
        <f>ROUND(I128*H128,2)</f>
        <v>0</v>
      </c>
      <c r="K128" s="192"/>
      <c r="L128" s="37"/>
      <c r="M128" s="193" t="s">
        <v>1</v>
      </c>
      <c r="N128" s="194" t="s">
        <v>43</v>
      </c>
      <c r="O128" s="69"/>
      <c r="P128" s="195">
        <f>O128*H128</f>
        <v>0</v>
      </c>
      <c r="Q128" s="195">
        <v>0.00013</v>
      </c>
      <c r="R128" s="195">
        <f>Q128*H128</f>
        <v>0.21059999999999998</v>
      </c>
      <c r="S128" s="195">
        <v>0.23</v>
      </c>
      <c r="T128" s="196">
        <f>S128*H128</f>
        <v>372.6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7" t="s">
        <v>129</v>
      </c>
      <c r="AT128" s="197" t="s">
        <v>125</v>
      </c>
      <c r="AU128" s="197" t="s">
        <v>87</v>
      </c>
      <c r="AY128" s="15" t="s">
        <v>123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5" t="s">
        <v>85</v>
      </c>
      <c r="BK128" s="198">
        <f>ROUND(I128*H128,2)</f>
        <v>0</v>
      </c>
      <c r="BL128" s="15" t="s">
        <v>129</v>
      </c>
      <c r="BM128" s="197" t="s">
        <v>130</v>
      </c>
    </row>
    <row r="129" spans="2:63" s="12" customFormat="1" ht="22.8" customHeight="1">
      <c r="B129" s="169"/>
      <c r="C129" s="170"/>
      <c r="D129" s="171" t="s">
        <v>77</v>
      </c>
      <c r="E129" s="183" t="s">
        <v>131</v>
      </c>
      <c r="F129" s="183" t="s">
        <v>132</v>
      </c>
      <c r="G129" s="170"/>
      <c r="H129" s="170"/>
      <c r="I129" s="173"/>
      <c r="J129" s="184">
        <f>BK129</f>
        <v>0</v>
      </c>
      <c r="K129" s="170"/>
      <c r="L129" s="175"/>
      <c r="M129" s="176"/>
      <c r="N129" s="177"/>
      <c r="O129" s="177"/>
      <c r="P129" s="178">
        <f>SUM(P130:P133)</f>
        <v>0</v>
      </c>
      <c r="Q129" s="177"/>
      <c r="R129" s="178">
        <f>SUM(R130:R133)</f>
        <v>0</v>
      </c>
      <c r="S129" s="177"/>
      <c r="T129" s="179">
        <f>SUM(T130:T133)</f>
        <v>0</v>
      </c>
      <c r="AR129" s="180" t="s">
        <v>85</v>
      </c>
      <c r="AT129" s="181" t="s">
        <v>77</v>
      </c>
      <c r="AU129" s="181" t="s">
        <v>85</v>
      </c>
      <c r="AY129" s="180" t="s">
        <v>123</v>
      </c>
      <c r="BK129" s="182">
        <f>SUM(BK130:BK133)</f>
        <v>0</v>
      </c>
    </row>
    <row r="130" spans="1:65" s="2" customFormat="1" ht="24.15" customHeight="1">
      <c r="A130" s="32"/>
      <c r="B130" s="33"/>
      <c r="C130" s="185" t="s">
        <v>87</v>
      </c>
      <c r="D130" s="185" t="s">
        <v>125</v>
      </c>
      <c r="E130" s="186" t="s">
        <v>133</v>
      </c>
      <c r="F130" s="187" t="s">
        <v>134</v>
      </c>
      <c r="G130" s="188" t="s">
        <v>128</v>
      </c>
      <c r="H130" s="189">
        <v>1620</v>
      </c>
      <c r="I130" s="190"/>
      <c r="J130" s="191">
        <f>ROUND(I130*H130,2)</f>
        <v>0</v>
      </c>
      <c r="K130" s="192"/>
      <c r="L130" s="37"/>
      <c r="M130" s="193" t="s">
        <v>1</v>
      </c>
      <c r="N130" s="194" t="s">
        <v>43</v>
      </c>
      <c r="O130" s="69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7" t="s">
        <v>129</v>
      </c>
      <c r="AT130" s="197" t="s">
        <v>125</v>
      </c>
      <c r="AU130" s="197" t="s">
        <v>87</v>
      </c>
      <c r="AY130" s="15" t="s">
        <v>123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5" t="s">
        <v>85</v>
      </c>
      <c r="BK130" s="198">
        <f>ROUND(I130*H130,2)</f>
        <v>0</v>
      </c>
      <c r="BL130" s="15" t="s">
        <v>129</v>
      </c>
      <c r="BM130" s="197" t="s">
        <v>135</v>
      </c>
    </row>
    <row r="131" spans="1:65" s="2" customFormat="1" ht="24.15" customHeight="1">
      <c r="A131" s="32"/>
      <c r="B131" s="33"/>
      <c r="C131" s="185" t="s">
        <v>136</v>
      </c>
      <c r="D131" s="185" t="s">
        <v>125</v>
      </c>
      <c r="E131" s="186" t="s">
        <v>137</v>
      </c>
      <c r="F131" s="187" t="s">
        <v>138</v>
      </c>
      <c r="G131" s="188" t="s">
        <v>128</v>
      </c>
      <c r="H131" s="189">
        <v>1620</v>
      </c>
      <c r="I131" s="190"/>
      <c r="J131" s="191">
        <f>ROUND(I131*H131,2)</f>
        <v>0</v>
      </c>
      <c r="K131" s="192"/>
      <c r="L131" s="37"/>
      <c r="M131" s="193" t="s">
        <v>1</v>
      </c>
      <c r="N131" s="194" t="s">
        <v>43</v>
      </c>
      <c r="O131" s="69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7" t="s">
        <v>129</v>
      </c>
      <c r="AT131" s="197" t="s">
        <v>125</v>
      </c>
      <c r="AU131" s="197" t="s">
        <v>87</v>
      </c>
      <c r="AY131" s="15" t="s">
        <v>123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5" t="s">
        <v>85</v>
      </c>
      <c r="BK131" s="198">
        <f>ROUND(I131*H131,2)</f>
        <v>0</v>
      </c>
      <c r="BL131" s="15" t="s">
        <v>129</v>
      </c>
      <c r="BM131" s="197" t="s">
        <v>139</v>
      </c>
    </row>
    <row r="132" spans="1:65" s="2" customFormat="1" ht="33" customHeight="1">
      <c r="A132" s="32"/>
      <c r="B132" s="33"/>
      <c r="C132" s="185" t="s">
        <v>129</v>
      </c>
      <c r="D132" s="185" t="s">
        <v>125</v>
      </c>
      <c r="E132" s="186" t="s">
        <v>140</v>
      </c>
      <c r="F132" s="187" t="s">
        <v>141</v>
      </c>
      <c r="G132" s="188" t="s">
        <v>128</v>
      </c>
      <c r="H132" s="189">
        <v>1620</v>
      </c>
      <c r="I132" s="190"/>
      <c r="J132" s="191">
        <f>ROUND(I132*H132,2)</f>
        <v>0</v>
      </c>
      <c r="K132" s="192"/>
      <c r="L132" s="37"/>
      <c r="M132" s="193" t="s">
        <v>1</v>
      </c>
      <c r="N132" s="194" t="s">
        <v>43</v>
      </c>
      <c r="O132" s="69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7" t="s">
        <v>129</v>
      </c>
      <c r="AT132" s="197" t="s">
        <v>125</v>
      </c>
      <c r="AU132" s="197" t="s">
        <v>87</v>
      </c>
      <c r="AY132" s="15" t="s">
        <v>123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5" t="s">
        <v>85</v>
      </c>
      <c r="BK132" s="198">
        <f>ROUND(I132*H132,2)</f>
        <v>0</v>
      </c>
      <c r="BL132" s="15" t="s">
        <v>129</v>
      </c>
      <c r="BM132" s="197" t="s">
        <v>142</v>
      </c>
    </row>
    <row r="133" spans="1:65" s="2" customFormat="1" ht="24.15" customHeight="1">
      <c r="A133" s="32"/>
      <c r="B133" s="33"/>
      <c r="C133" s="185" t="s">
        <v>131</v>
      </c>
      <c r="D133" s="185" t="s">
        <v>125</v>
      </c>
      <c r="E133" s="186" t="s">
        <v>143</v>
      </c>
      <c r="F133" s="187" t="s">
        <v>144</v>
      </c>
      <c r="G133" s="188" t="s">
        <v>128</v>
      </c>
      <c r="H133" s="189">
        <v>1620</v>
      </c>
      <c r="I133" s="190"/>
      <c r="J133" s="191">
        <f>ROUND(I133*H133,2)</f>
        <v>0</v>
      </c>
      <c r="K133" s="192"/>
      <c r="L133" s="37"/>
      <c r="M133" s="193" t="s">
        <v>1</v>
      </c>
      <c r="N133" s="194" t="s">
        <v>43</v>
      </c>
      <c r="O133" s="69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7" t="s">
        <v>129</v>
      </c>
      <c r="AT133" s="197" t="s">
        <v>125</v>
      </c>
      <c r="AU133" s="197" t="s">
        <v>87</v>
      </c>
      <c r="AY133" s="15" t="s">
        <v>123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5" t="s">
        <v>85</v>
      </c>
      <c r="BK133" s="198">
        <f>ROUND(I133*H133,2)</f>
        <v>0</v>
      </c>
      <c r="BL133" s="15" t="s">
        <v>129</v>
      </c>
      <c r="BM133" s="197" t="s">
        <v>145</v>
      </c>
    </row>
    <row r="134" spans="2:63" s="12" customFormat="1" ht="22.8" customHeight="1">
      <c r="B134" s="169"/>
      <c r="C134" s="170"/>
      <c r="D134" s="171" t="s">
        <v>77</v>
      </c>
      <c r="E134" s="183" t="s">
        <v>146</v>
      </c>
      <c r="F134" s="183" t="s">
        <v>147</v>
      </c>
      <c r="G134" s="170"/>
      <c r="H134" s="170"/>
      <c r="I134" s="173"/>
      <c r="J134" s="184">
        <f>BK134</f>
        <v>0</v>
      </c>
      <c r="K134" s="170"/>
      <c r="L134" s="175"/>
      <c r="M134" s="176"/>
      <c r="N134" s="177"/>
      <c r="O134" s="177"/>
      <c r="P134" s="178">
        <f>SUM(P135:P136)</f>
        <v>0</v>
      </c>
      <c r="Q134" s="177"/>
      <c r="R134" s="178">
        <f>SUM(R135:R136)</f>
        <v>10.44768</v>
      </c>
      <c r="S134" s="177"/>
      <c r="T134" s="179">
        <f>SUM(T135:T136)</f>
        <v>0</v>
      </c>
      <c r="AR134" s="180" t="s">
        <v>85</v>
      </c>
      <c r="AT134" s="181" t="s">
        <v>77</v>
      </c>
      <c r="AU134" s="181" t="s">
        <v>85</v>
      </c>
      <c r="AY134" s="180" t="s">
        <v>123</v>
      </c>
      <c r="BK134" s="182">
        <f>SUM(BK135:BK136)</f>
        <v>0</v>
      </c>
    </row>
    <row r="135" spans="1:65" s="2" customFormat="1" ht="24.15" customHeight="1">
      <c r="A135" s="32"/>
      <c r="B135" s="33"/>
      <c r="C135" s="185" t="s">
        <v>148</v>
      </c>
      <c r="D135" s="185" t="s">
        <v>125</v>
      </c>
      <c r="E135" s="186" t="s">
        <v>149</v>
      </c>
      <c r="F135" s="187" t="s">
        <v>150</v>
      </c>
      <c r="G135" s="188" t="s">
        <v>151</v>
      </c>
      <c r="H135" s="189">
        <v>13</v>
      </c>
      <c r="I135" s="190"/>
      <c r="J135" s="191">
        <f>ROUND(I135*H135,2)</f>
        <v>0</v>
      </c>
      <c r="K135" s="192"/>
      <c r="L135" s="37"/>
      <c r="M135" s="193" t="s">
        <v>1</v>
      </c>
      <c r="N135" s="194" t="s">
        <v>43</v>
      </c>
      <c r="O135" s="69"/>
      <c r="P135" s="195">
        <f>O135*H135</f>
        <v>0</v>
      </c>
      <c r="Q135" s="195">
        <v>0.4208</v>
      </c>
      <c r="R135" s="195">
        <f>Q135*H135</f>
        <v>5.4704</v>
      </c>
      <c r="S135" s="195">
        <v>0</v>
      </c>
      <c r="T135" s="19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97" t="s">
        <v>129</v>
      </c>
      <c r="AT135" s="197" t="s">
        <v>125</v>
      </c>
      <c r="AU135" s="197" t="s">
        <v>87</v>
      </c>
      <c r="AY135" s="15" t="s">
        <v>123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5" t="s">
        <v>85</v>
      </c>
      <c r="BK135" s="198">
        <f>ROUND(I135*H135,2)</f>
        <v>0</v>
      </c>
      <c r="BL135" s="15" t="s">
        <v>129</v>
      </c>
      <c r="BM135" s="197" t="s">
        <v>152</v>
      </c>
    </row>
    <row r="136" spans="1:65" s="2" customFormat="1" ht="33" customHeight="1">
      <c r="A136" s="32"/>
      <c r="B136" s="33"/>
      <c r="C136" s="185" t="s">
        <v>153</v>
      </c>
      <c r="D136" s="185" t="s">
        <v>125</v>
      </c>
      <c r="E136" s="186" t="s">
        <v>154</v>
      </c>
      <c r="F136" s="187" t="s">
        <v>155</v>
      </c>
      <c r="G136" s="188" t="s">
        <v>151</v>
      </c>
      <c r="H136" s="189">
        <v>16</v>
      </c>
      <c r="I136" s="190"/>
      <c r="J136" s="191">
        <f>ROUND(I136*H136,2)</f>
        <v>0</v>
      </c>
      <c r="K136" s="192"/>
      <c r="L136" s="37"/>
      <c r="M136" s="193" t="s">
        <v>1</v>
      </c>
      <c r="N136" s="194" t="s">
        <v>43</v>
      </c>
      <c r="O136" s="69"/>
      <c r="P136" s="195">
        <f>O136*H136</f>
        <v>0</v>
      </c>
      <c r="Q136" s="195">
        <v>0.31108</v>
      </c>
      <c r="R136" s="195">
        <f>Q136*H136</f>
        <v>4.97728</v>
      </c>
      <c r="S136" s="195">
        <v>0</v>
      </c>
      <c r="T136" s="19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7" t="s">
        <v>129</v>
      </c>
      <c r="AT136" s="197" t="s">
        <v>125</v>
      </c>
      <c r="AU136" s="197" t="s">
        <v>87</v>
      </c>
      <c r="AY136" s="15" t="s">
        <v>123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5" t="s">
        <v>85</v>
      </c>
      <c r="BK136" s="198">
        <f>ROUND(I136*H136,2)</f>
        <v>0</v>
      </c>
      <c r="BL136" s="15" t="s">
        <v>129</v>
      </c>
      <c r="BM136" s="197" t="s">
        <v>156</v>
      </c>
    </row>
    <row r="137" spans="2:63" s="12" customFormat="1" ht="22.8" customHeight="1">
      <c r="B137" s="169"/>
      <c r="C137" s="170"/>
      <c r="D137" s="171" t="s">
        <v>77</v>
      </c>
      <c r="E137" s="183" t="s">
        <v>157</v>
      </c>
      <c r="F137" s="183" t="s">
        <v>158</v>
      </c>
      <c r="G137" s="170"/>
      <c r="H137" s="170"/>
      <c r="I137" s="173"/>
      <c r="J137" s="184">
        <f>BK137</f>
        <v>0</v>
      </c>
      <c r="K137" s="170"/>
      <c r="L137" s="175"/>
      <c r="M137" s="176"/>
      <c r="N137" s="177"/>
      <c r="O137" s="177"/>
      <c r="P137" s="178">
        <f>SUM(P138:P142)</f>
        <v>0</v>
      </c>
      <c r="Q137" s="177"/>
      <c r="R137" s="178">
        <f>SUM(R138:R142)</f>
        <v>0.0025199999999999997</v>
      </c>
      <c r="S137" s="177"/>
      <c r="T137" s="179">
        <f>SUM(T138:T142)</f>
        <v>32.4</v>
      </c>
      <c r="AR137" s="180" t="s">
        <v>85</v>
      </c>
      <c r="AT137" s="181" t="s">
        <v>77</v>
      </c>
      <c r="AU137" s="181" t="s">
        <v>85</v>
      </c>
      <c r="AY137" s="180" t="s">
        <v>123</v>
      </c>
      <c r="BK137" s="182">
        <f>SUM(BK138:BK142)</f>
        <v>0</v>
      </c>
    </row>
    <row r="138" spans="1:65" s="2" customFormat="1" ht="24.15" customHeight="1">
      <c r="A138" s="32"/>
      <c r="B138" s="33"/>
      <c r="C138" s="185" t="s">
        <v>146</v>
      </c>
      <c r="D138" s="185" t="s">
        <v>125</v>
      </c>
      <c r="E138" s="186" t="s">
        <v>159</v>
      </c>
      <c r="F138" s="187" t="s">
        <v>160</v>
      </c>
      <c r="G138" s="188" t="s">
        <v>161</v>
      </c>
      <c r="H138" s="189">
        <v>9</v>
      </c>
      <c r="I138" s="190"/>
      <c r="J138" s="191">
        <f>ROUND(I138*H138,2)</f>
        <v>0</v>
      </c>
      <c r="K138" s="192"/>
      <c r="L138" s="37"/>
      <c r="M138" s="193" t="s">
        <v>1</v>
      </c>
      <c r="N138" s="194" t="s">
        <v>43</v>
      </c>
      <c r="O138" s="69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7" t="s">
        <v>129</v>
      </c>
      <c r="AT138" s="197" t="s">
        <v>125</v>
      </c>
      <c r="AU138" s="197" t="s">
        <v>87</v>
      </c>
      <c r="AY138" s="15" t="s">
        <v>123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5" t="s">
        <v>85</v>
      </c>
      <c r="BK138" s="198">
        <f>ROUND(I138*H138,2)</f>
        <v>0</v>
      </c>
      <c r="BL138" s="15" t="s">
        <v>129</v>
      </c>
      <c r="BM138" s="197" t="s">
        <v>162</v>
      </c>
    </row>
    <row r="139" spans="1:65" s="2" customFormat="1" ht="24.15" customHeight="1">
      <c r="A139" s="32"/>
      <c r="B139" s="33"/>
      <c r="C139" s="185" t="s">
        <v>157</v>
      </c>
      <c r="D139" s="185" t="s">
        <v>125</v>
      </c>
      <c r="E139" s="186" t="s">
        <v>163</v>
      </c>
      <c r="F139" s="187" t="s">
        <v>164</v>
      </c>
      <c r="G139" s="188" t="s">
        <v>161</v>
      </c>
      <c r="H139" s="189">
        <v>9</v>
      </c>
      <c r="I139" s="190"/>
      <c r="J139" s="191">
        <f>ROUND(I139*H139,2)</f>
        <v>0</v>
      </c>
      <c r="K139" s="192"/>
      <c r="L139" s="37"/>
      <c r="M139" s="193" t="s">
        <v>1</v>
      </c>
      <c r="N139" s="194" t="s">
        <v>43</v>
      </c>
      <c r="O139" s="69"/>
      <c r="P139" s="195">
        <f>O139*H139</f>
        <v>0</v>
      </c>
      <c r="Q139" s="195">
        <v>0.00028</v>
      </c>
      <c r="R139" s="195">
        <f>Q139*H139</f>
        <v>0.0025199999999999997</v>
      </c>
      <c r="S139" s="195">
        <v>0</v>
      </c>
      <c r="T139" s="19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7" t="s">
        <v>129</v>
      </c>
      <c r="AT139" s="197" t="s">
        <v>125</v>
      </c>
      <c r="AU139" s="197" t="s">
        <v>87</v>
      </c>
      <c r="AY139" s="15" t="s">
        <v>123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5" t="s">
        <v>85</v>
      </c>
      <c r="BK139" s="198">
        <f>ROUND(I139*H139,2)</f>
        <v>0</v>
      </c>
      <c r="BL139" s="15" t="s">
        <v>129</v>
      </c>
      <c r="BM139" s="197" t="s">
        <v>165</v>
      </c>
    </row>
    <row r="140" spans="1:65" s="2" customFormat="1" ht="24.15" customHeight="1">
      <c r="A140" s="32"/>
      <c r="B140" s="33"/>
      <c r="C140" s="185" t="s">
        <v>166</v>
      </c>
      <c r="D140" s="185" t="s">
        <v>125</v>
      </c>
      <c r="E140" s="186" t="s">
        <v>167</v>
      </c>
      <c r="F140" s="187" t="s">
        <v>168</v>
      </c>
      <c r="G140" s="188" t="s">
        <v>161</v>
      </c>
      <c r="H140" s="189">
        <v>9</v>
      </c>
      <c r="I140" s="190"/>
      <c r="J140" s="191">
        <f>ROUND(I140*H140,2)</f>
        <v>0</v>
      </c>
      <c r="K140" s="192"/>
      <c r="L140" s="37"/>
      <c r="M140" s="193" t="s">
        <v>1</v>
      </c>
      <c r="N140" s="194" t="s">
        <v>43</v>
      </c>
      <c r="O140" s="69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7" t="s">
        <v>129</v>
      </c>
      <c r="AT140" s="197" t="s">
        <v>125</v>
      </c>
      <c r="AU140" s="197" t="s">
        <v>87</v>
      </c>
      <c r="AY140" s="15" t="s">
        <v>123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5" t="s">
        <v>85</v>
      </c>
      <c r="BK140" s="198">
        <f>ROUND(I140*H140,2)</f>
        <v>0</v>
      </c>
      <c r="BL140" s="15" t="s">
        <v>129</v>
      </c>
      <c r="BM140" s="197" t="s">
        <v>169</v>
      </c>
    </row>
    <row r="141" spans="1:65" s="2" customFormat="1" ht="24.15" customHeight="1">
      <c r="A141" s="32"/>
      <c r="B141" s="33"/>
      <c r="C141" s="185" t="s">
        <v>170</v>
      </c>
      <c r="D141" s="185" t="s">
        <v>125</v>
      </c>
      <c r="E141" s="186" t="s">
        <v>171</v>
      </c>
      <c r="F141" s="187" t="s">
        <v>172</v>
      </c>
      <c r="G141" s="188" t="s">
        <v>161</v>
      </c>
      <c r="H141" s="189">
        <v>9</v>
      </c>
      <c r="I141" s="190"/>
      <c r="J141" s="191">
        <f>ROUND(I141*H141,2)</f>
        <v>0</v>
      </c>
      <c r="K141" s="192"/>
      <c r="L141" s="37"/>
      <c r="M141" s="193" t="s">
        <v>1</v>
      </c>
      <c r="N141" s="194" t="s">
        <v>43</v>
      </c>
      <c r="O141" s="69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7" t="s">
        <v>129</v>
      </c>
      <c r="AT141" s="197" t="s">
        <v>125</v>
      </c>
      <c r="AU141" s="197" t="s">
        <v>87</v>
      </c>
      <c r="AY141" s="15" t="s">
        <v>123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5" t="s">
        <v>85</v>
      </c>
      <c r="BK141" s="198">
        <f>ROUND(I141*H141,2)</f>
        <v>0</v>
      </c>
      <c r="BL141" s="15" t="s">
        <v>129</v>
      </c>
      <c r="BM141" s="197" t="s">
        <v>173</v>
      </c>
    </row>
    <row r="142" spans="1:65" s="2" customFormat="1" ht="24.15" customHeight="1">
      <c r="A142" s="32"/>
      <c r="B142" s="33"/>
      <c r="C142" s="185" t="s">
        <v>174</v>
      </c>
      <c r="D142" s="185" t="s">
        <v>125</v>
      </c>
      <c r="E142" s="186" t="s">
        <v>175</v>
      </c>
      <c r="F142" s="187" t="s">
        <v>176</v>
      </c>
      <c r="G142" s="188" t="s">
        <v>128</v>
      </c>
      <c r="H142" s="189">
        <v>1620</v>
      </c>
      <c r="I142" s="190"/>
      <c r="J142" s="191">
        <f>ROUND(I142*H142,2)</f>
        <v>0</v>
      </c>
      <c r="K142" s="192"/>
      <c r="L142" s="37"/>
      <c r="M142" s="193" t="s">
        <v>1</v>
      </c>
      <c r="N142" s="194" t="s">
        <v>43</v>
      </c>
      <c r="O142" s="69"/>
      <c r="P142" s="195">
        <f>O142*H142</f>
        <v>0</v>
      </c>
      <c r="Q142" s="195">
        <v>0</v>
      </c>
      <c r="R142" s="195">
        <f>Q142*H142</f>
        <v>0</v>
      </c>
      <c r="S142" s="195">
        <v>0.02</v>
      </c>
      <c r="T142" s="196">
        <f>S142*H142</f>
        <v>32.4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7" t="s">
        <v>129</v>
      </c>
      <c r="AT142" s="197" t="s">
        <v>125</v>
      </c>
      <c r="AU142" s="197" t="s">
        <v>87</v>
      </c>
      <c r="AY142" s="15" t="s">
        <v>123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5" t="s">
        <v>85</v>
      </c>
      <c r="BK142" s="198">
        <f>ROUND(I142*H142,2)</f>
        <v>0</v>
      </c>
      <c r="BL142" s="15" t="s">
        <v>129</v>
      </c>
      <c r="BM142" s="197" t="s">
        <v>177</v>
      </c>
    </row>
    <row r="143" spans="2:63" s="12" customFormat="1" ht="22.8" customHeight="1">
      <c r="B143" s="169"/>
      <c r="C143" s="170"/>
      <c r="D143" s="171" t="s">
        <v>77</v>
      </c>
      <c r="E143" s="183" t="s">
        <v>178</v>
      </c>
      <c r="F143" s="183" t="s">
        <v>179</v>
      </c>
      <c r="G143" s="170"/>
      <c r="H143" s="170"/>
      <c r="I143" s="173"/>
      <c r="J143" s="184">
        <f>BK143</f>
        <v>0</v>
      </c>
      <c r="K143" s="170"/>
      <c r="L143" s="175"/>
      <c r="M143" s="176"/>
      <c r="N143" s="177"/>
      <c r="O143" s="177"/>
      <c r="P143" s="178">
        <f>SUM(P144:P148)</f>
        <v>0</v>
      </c>
      <c r="Q143" s="177"/>
      <c r="R143" s="178">
        <f>SUM(R144:R148)</f>
        <v>0</v>
      </c>
      <c r="S143" s="177"/>
      <c r="T143" s="179">
        <f>SUM(T144:T148)</f>
        <v>0</v>
      </c>
      <c r="AR143" s="180" t="s">
        <v>85</v>
      </c>
      <c r="AT143" s="181" t="s">
        <v>77</v>
      </c>
      <c r="AU143" s="181" t="s">
        <v>85</v>
      </c>
      <c r="AY143" s="180" t="s">
        <v>123</v>
      </c>
      <c r="BK143" s="182">
        <f>SUM(BK144:BK148)</f>
        <v>0</v>
      </c>
    </row>
    <row r="144" spans="1:65" s="2" customFormat="1" ht="21.75" customHeight="1">
      <c r="A144" s="32"/>
      <c r="B144" s="33"/>
      <c r="C144" s="185" t="s">
        <v>180</v>
      </c>
      <c r="D144" s="185" t="s">
        <v>125</v>
      </c>
      <c r="E144" s="186" t="s">
        <v>181</v>
      </c>
      <c r="F144" s="187" t="s">
        <v>182</v>
      </c>
      <c r="G144" s="188" t="s">
        <v>183</v>
      </c>
      <c r="H144" s="189">
        <v>405</v>
      </c>
      <c r="I144" s="190"/>
      <c r="J144" s="191">
        <f>ROUND(I144*H144,2)</f>
        <v>0</v>
      </c>
      <c r="K144" s="192"/>
      <c r="L144" s="37"/>
      <c r="M144" s="193" t="s">
        <v>1</v>
      </c>
      <c r="N144" s="194" t="s">
        <v>43</v>
      </c>
      <c r="O144" s="69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7" t="s">
        <v>129</v>
      </c>
      <c r="AT144" s="197" t="s">
        <v>125</v>
      </c>
      <c r="AU144" s="197" t="s">
        <v>87</v>
      </c>
      <c r="AY144" s="15" t="s">
        <v>123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5" t="s">
        <v>85</v>
      </c>
      <c r="BK144" s="198">
        <f>ROUND(I144*H144,2)</f>
        <v>0</v>
      </c>
      <c r="BL144" s="15" t="s">
        <v>129</v>
      </c>
      <c r="BM144" s="197" t="s">
        <v>184</v>
      </c>
    </row>
    <row r="145" spans="1:65" s="2" customFormat="1" ht="24.15" customHeight="1">
      <c r="A145" s="32"/>
      <c r="B145" s="33"/>
      <c r="C145" s="185" t="s">
        <v>185</v>
      </c>
      <c r="D145" s="185" t="s">
        <v>125</v>
      </c>
      <c r="E145" s="186" t="s">
        <v>186</v>
      </c>
      <c r="F145" s="187" t="s">
        <v>187</v>
      </c>
      <c r="G145" s="188" t="s">
        <v>183</v>
      </c>
      <c r="H145" s="189">
        <v>3645</v>
      </c>
      <c r="I145" s="190"/>
      <c r="J145" s="191">
        <f>ROUND(I145*H145,2)</f>
        <v>0</v>
      </c>
      <c r="K145" s="192"/>
      <c r="L145" s="37"/>
      <c r="M145" s="193" t="s">
        <v>1</v>
      </c>
      <c r="N145" s="194" t="s">
        <v>43</v>
      </c>
      <c r="O145" s="69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7" t="s">
        <v>129</v>
      </c>
      <c r="AT145" s="197" t="s">
        <v>125</v>
      </c>
      <c r="AU145" s="197" t="s">
        <v>87</v>
      </c>
      <c r="AY145" s="15" t="s">
        <v>123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5" t="s">
        <v>85</v>
      </c>
      <c r="BK145" s="198">
        <f>ROUND(I145*H145,2)</f>
        <v>0</v>
      </c>
      <c r="BL145" s="15" t="s">
        <v>129</v>
      </c>
      <c r="BM145" s="197" t="s">
        <v>188</v>
      </c>
    </row>
    <row r="146" spans="2:51" s="13" customFormat="1" ht="10.2">
      <c r="B146" s="199"/>
      <c r="C146" s="200"/>
      <c r="D146" s="201" t="s">
        <v>189</v>
      </c>
      <c r="E146" s="200"/>
      <c r="F146" s="202" t="s">
        <v>215</v>
      </c>
      <c r="G146" s="200"/>
      <c r="H146" s="203">
        <v>3645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189</v>
      </c>
      <c r="AU146" s="209" t="s">
        <v>87</v>
      </c>
      <c r="AV146" s="13" t="s">
        <v>87</v>
      </c>
      <c r="AW146" s="13" t="s">
        <v>4</v>
      </c>
      <c r="AX146" s="13" t="s">
        <v>85</v>
      </c>
      <c r="AY146" s="209" t="s">
        <v>123</v>
      </c>
    </row>
    <row r="147" spans="1:65" s="2" customFormat="1" ht="44.25" customHeight="1">
      <c r="A147" s="32"/>
      <c r="B147" s="33"/>
      <c r="C147" s="185" t="s">
        <v>8</v>
      </c>
      <c r="D147" s="185" t="s">
        <v>125</v>
      </c>
      <c r="E147" s="186" t="s">
        <v>191</v>
      </c>
      <c r="F147" s="187" t="s">
        <v>192</v>
      </c>
      <c r="G147" s="188" t="s">
        <v>183</v>
      </c>
      <c r="H147" s="189">
        <v>32.4</v>
      </c>
      <c r="I147" s="190"/>
      <c r="J147" s="191">
        <f>ROUND(I147*H147,2)</f>
        <v>0</v>
      </c>
      <c r="K147" s="192"/>
      <c r="L147" s="37"/>
      <c r="M147" s="193" t="s">
        <v>1</v>
      </c>
      <c r="N147" s="194" t="s">
        <v>43</v>
      </c>
      <c r="O147" s="69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7" t="s">
        <v>129</v>
      </c>
      <c r="AT147" s="197" t="s">
        <v>125</v>
      </c>
      <c r="AU147" s="197" t="s">
        <v>87</v>
      </c>
      <c r="AY147" s="15" t="s">
        <v>123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5" t="s">
        <v>85</v>
      </c>
      <c r="BK147" s="198">
        <f>ROUND(I147*H147,2)</f>
        <v>0</v>
      </c>
      <c r="BL147" s="15" t="s">
        <v>129</v>
      </c>
      <c r="BM147" s="197" t="s">
        <v>193</v>
      </c>
    </row>
    <row r="148" spans="1:65" s="2" customFormat="1" ht="44.25" customHeight="1">
      <c r="A148" s="32"/>
      <c r="B148" s="33"/>
      <c r="C148" s="185" t="s">
        <v>194</v>
      </c>
      <c r="D148" s="185" t="s">
        <v>125</v>
      </c>
      <c r="E148" s="186" t="s">
        <v>195</v>
      </c>
      <c r="F148" s="187" t="s">
        <v>196</v>
      </c>
      <c r="G148" s="188" t="s">
        <v>183</v>
      </c>
      <c r="H148" s="189">
        <v>372.6</v>
      </c>
      <c r="I148" s="190"/>
      <c r="J148" s="191">
        <f>ROUND(I148*H148,2)</f>
        <v>0</v>
      </c>
      <c r="K148" s="192"/>
      <c r="L148" s="37"/>
      <c r="M148" s="193" t="s">
        <v>1</v>
      </c>
      <c r="N148" s="194" t="s">
        <v>43</v>
      </c>
      <c r="O148" s="69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7" t="s">
        <v>129</v>
      </c>
      <c r="AT148" s="197" t="s">
        <v>125</v>
      </c>
      <c r="AU148" s="197" t="s">
        <v>87</v>
      </c>
      <c r="AY148" s="15" t="s">
        <v>123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5" t="s">
        <v>85</v>
      </c>
      <c r="BK148" s="198">
        <f>ROUND(I148*H148,2)</f>
        <v>0</v>
      </c>
      <c r="BL148" s="15" t="s">
        <v>129</v>
      </c>
      <c r="BM148" s="197" t="s">
        <v>197</v>
      </c>
    </row>
    <row r="149" spans="2:63" s="12" customFormat="1" ht="22.8" customHeight="1">
      <c r="B149" s="169"/>
      <c r="C149" s="170"/>
      <c r="D149" s="171" t="s">
        <v>77</v>
      </c>
      <c r="E149" s="183" t="s">
        <v>198</v>
      </c>
      <c r="F149" s="183" t="s">
        <v>199</v>
      </c>
      <c r="G149" s="170"/>
      <c r="H149" s="170"/>
      <c r="I149" s="173"/>
      <c r="J149" s="184">
        <f>BK149</f>
        <v>0</v>
      </c>
      <c r="K149" s="170"/>
      <c r="L149" s="175"/>
      <c r="M149" s="176"/>
      <c r="N149" s="177"/>
      <c r="O149" s="177"/>
      <c r="P149" s="178">
        <f>P150</f>
        <v>0</v>
      </c>
      <c r="Q149" s="177"/>
      <c r="R149" s="178">
        <f>R150</f>
        <v>0</v>
      </c>
      <c r="S149" s="177"/>
      <c r="T149" s="179">
        <f>T150</f>
        <v>0</v>
      </c>
      <c r="AR149" s="180" t="s">
        <v>85</v>
      </c>
      <c r="AT149" s="181" t="s">
        <v>77</v>
      </c>
      <c r="AU149" s="181" t="s">
        <v>85</v>
      </c>
      <c r="AY149" s="180" t="s">
        <v>123</v>
      </c>
      <c r="BK149" s="182">
        <f>BK150</f>
        <v>0</v>
      </c>
    </row>
    <row r="150" spans="1:65" s="2" customFormat="1" ht="33" customHeight="1">
      <c r="A150" s="32"/>
      <c r="B150" s="33"/>
      <c r="C150" s="185" t="s">
        <v>200</v>
      </c>
      <c r="D150" s="185" t="s">
        <v>125</v>
      </c>
      <c r="E150" s="186" t="s">
        <v>201</v>
      </c>
      <c r="F150" s="187" t="s">
        <v>202</v>
      </c>
      <c r="G150" s="188" t="s">
        <v>183</v>
      </c>
      <c r="H150" s="189">
        <v>10.661</v>
      </c>
      <c r="I150" s="190"/>
      <c r="J150" s="191">
        <f>ROUND(I150*H150,2)</f>
        <v>0</v>
      </c>
      <c r="K150" s="192"/>
      <c r="L150" s="37"/>
      <c r="M150" s="193" t="s">
        <v>1</v>
      </c>
      <c r="N150" s="194" t="s">
        <v>43</v>
      </c>
      <c r="O150" s="69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7" t="s">
        <v>129</v>
      </c>
      <c r="AT150" s="197" t="s">
        <v>125</v>
      </c>
      <c r="AU150" s="197" t="s">
        <v>87</v>
      </c>
      <c r="AY150" s="15" t="s">
        <v>123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5" t="s">
        <v>85</v>
      </c>
      <c r="BK150" s="198">
        <f>ROUND(I150*H150,2)</f>
        <v>0</v>
      </c>
      <c r="BL150" s="15" t="s">
        <v>129</v>
      </c>
      <c r="BM150" s="197" t="s">
        <v>203</v>
      </c>
    </row>
    <row r="151" spans="2:63" s="12" customFormat="1" ht="25.95" customHeight="1">
      <c r="B151" s="169"/>
      <c r="C151" s="170"/>
      <c r="D151" s="171" t="s">
        <v>77</v>
      </c>
      <c r="E151" s="172" t="s">
        <v>204</v>
      </c>
      <c r="F151" s="172" t="s">
        <v>205</v>
      </c>
      <c r="G151" s="170"/>
      <c r="H151" s="170"/>
      <c r="I151" s="173"/>
      <c r="J151" s="174">
        <f>BK151</f>
        <v>0</v>
      </c>
      <c r="K151" s="170"/>
      <c r="L151" s="175"/>
      <c r="M151" s="176"/>
      <c r="N151" s="177"/>
      <c r="O151" s="177"/>
      <c r="P151" s="178">
        <f>P152</f>
        <v>0</v>
      </c>
      <c r="Q151" s="177"/>
      <c r="R151" s="178">
        <f>R152</f>
        <v>0</v>
      </c>
      <c r="S151" s="177"/>
      <c r="T151" s="179">
        <f>T152</f>
        <v>0</v>
      </c>
      <c r="AR151" s="180" t="s">
        <v>131</v>
      </c>
      <c r="AT151" s="181" t="s">
        <v>77</v>
      </c>
      <c r="AU151" s="181" t="s">
        <v>78</v>
      </c>
      <c r="AY151" s="180" t="s">
        <v>123</v>
      </c>
      <c r="BK151" s="182">
        <f>BK152</f>
        <v>0</v>
      </c>
    </row>
    <row r="152" spans="2:63" s="12" customFormat="1" ht="22.8" customHeight="1">
      <c r="B152" s="169"/>
      <c r="C152" s="170"/>
      <c r="D152" s="171" t="s">
        <v>77</v>
      </c>
      <c r="E152" s="183" t="s">
        <v>206</v>
      </c>
      <c r="F152" s="183" t="s">
        <v>207</v>
      </c>
      <c r="G152" s="170"/>
      <c r="H152" s="170"/>
      <c r="I152" s="173"/>
      <c r="J152" s="184">
        <f>BK152</f>
        <v>0</v>
      </c>
      <c r="K152" s="170"/>
      <c r="L152" s="175"/>
      <c r="M152" s="176"/>
      <c r="N152" s="177"/>
      <c r="O152" s="177"/>
      <c r="P152" s="178">
        <f>P153</f>
        <v>0</v>
      </c>
      <c r="Q152" s="177"/>
      <c r="R152" s="178">
        <f>R153</f>
        <v>0</v>
      </c>
      <c r="S152" s="177"/>
      <c r="T152" s="179">
        <f>T153</f>
        <v>0</v>
      </c>
      <c r="AR152" s="180" t="s">
        <v>131</v>
      </c>
      <c r="AT152" s="181" t="s">
        <v>77</v>
      </c>
      <c r="AU152" s="181" t="s">
        <v>85</v>
      </c>
      <c r="AY152" s="180" t="s">
        <v>123</v>
      </c>
      <c r="BK152" s="182">
        <f>BK153</f>
        <v>0</v>
      </c>
    </row>
    <row r="153" spans="1:65" s="2" customFormat="1" ht="16.5" customHeight="1">
      <c r="A153" s="32"/>
      <c r="B153" s="33"/>
      <c r="C153" s="185" t="s">
        <v>208</v>
      </c>
      <c r="D153" s="185" t="s">
        <v>125</v>
      </c>
      <c r="E153" s="186" t="s">
        <v>209</v>
      </c>
      <c r="F153" s="187" t="s">
        <v>210</v>
      </c>
      <c r="G153" s="188" t="s">
        <v>211</v>
      </c>
      <c r="H153" s="189">
        <v>1</v>
      </c>
      <c r="I153" s="190"/>
      <c r="J153" s="191">
        <f>ROUND(I153*H153,2)</f>
        <v>0</v>
      </c>
      <c r="K153" s="192"/>
      <c r="L153" s="37"/>
      <c r="M153" s="210" t="s">
        <v>1</v>
      </c>
      <c r="N153" s="211" t="s">
        <v>43</v>
      </c>
      <c r="O153" s="212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7" t="s">
        <v>212</v>
      </c>
      <c r="AT153" s="197" t="s">
        <v>125</v>
      </c>
      <c r="AU153" s="197" t="s">
        <v>87</v>
      </c>
      <c r="AY153" s="15" t="s">
        <v>123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5" t="s">
        <v>85</v>
      </c>
      <c r="BK153" s="198">
        <f>ROUND(I153*H153,2)</f>
        <v>0</v>
      </c>
      <c r="BL153" s="15" t="s">
        <v>212</v>
      </c>
      <c r="BM153" s="197" t="s">
        <v>213</v>
      </c>
    </row>
    <row r="154" spans="1:31" s="2" customFormat="1" ht="6.9" customHeight="1">
      <c r="A154" s="32"/>
      <c r="B154" s="52"/>
      <c r="C154" s="53"/>
      <c r="D154" s="53"/>
      <c r="E154" s="53"/>
      <c r="F154" s="53"/>
      <c r="G154" s="53"/>
      <c r="H154" s="53"/>
      <c r="I154" s="53"/>
      <c r="J154" s="53"/>
      <c r="K154" s="53"/>
      <c r="L154" s="37"/>
      <c r="M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</sheetData>
  <sheetProtection algorithmName="SHA-512" hashValue="O7yQOQyx3hkY9zmRZJa8GaHP9IPnlZTNFPRWlyUlLHuzH9WTF+kU0x/pWzU5TiyXLfqnjyHRVVNW6dFWuqjOyg==" saltValue="V+vFyYVp8bcjdDktFk5sm0Wqoy0CTtgIoP61qils9GCt+8iHmLghjWVw6+85YYDcrB/XzhgeYQ0nkti5b2gIrw==" spinCount="100000" sheet="1" objects="1" scenarios="1" formatColumns="0" formatRows="0" autoFilter="0"/>
  <autoFilter ref="C124:K15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Lipták Pavol</dc:creator>
  <cp:keywords/>
  <dc:description/>
  <cp:lastModifiedBy>Lipták Pavol</cp:lastModifiedBy>
  <dcterms:created xsi:type="dcterms:W3CDTF">2022-04-25T04:24:31Z</dcterms:created>
  <dcterms:modified xsi:type="dcterms:W3CDTF">2022-04-25T04:25:28Z</dcterms:modified>
  <cp:category/>
  <cp:version/>
  <cp:contentType/>
  <cp:contentStatus/>
</cp:coreProperties>
</file>