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8110" windowHeight="16440" activeTab="0"/>
  </bookViews>
  <sheets>
    <sheet name="Rekapitulace stavby" sheetId="1" r:id="rId1"/>
    <sheet name="D2 - INTERIÉRY" sheetId="2" r:id="rId2"/>
  </sheets>
  <definedNames>
    <definedName name="_xlnm._FilterDatabase" localSheetId="1" hidden="1">'D2 - INTERIÉRY'!$C$116:$K$178</definedName>
    <definedName name="_xlnm.Print_Area" localSheetId="1">'D2 - INTERIÉRY'!$C$4:$J$39,'D2 - INTERIÉRY'!$C$50:$J$76,'D2 - INTERIÉRY'!$C$82:$J$98,'D2 - INTERIÉRY'!$C$104:$K$178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'D2 - INTERIÉRY'!$116:$116</definedName>
  </definedNames>
  <calcPr calcId="181029"/>
  <extLst/>
</workbook>
</file>

<file path=xl/sharedStrings.xml><?xml version="1.0" encoding="utf-8"?>
<sst xmlns="http://schemas.openxmlformats.org/spreadsheetml/2006/main" count="1153" uniqueCount="320">
  <si>
    <t>Export Komplet</t>
  </si>
  <si>
    <t/>
  </si>
  <si>
    <t>2.0</t>
  </si>
  <si>
    <t>ZAMOK</t>
  </si>
  <si>
    <t>False</t>
  </si>
  <si>
    <t>{dd3ab108-e8ff-4761-96d3-cf40bb0ba632}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</si>
  <si>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</si>
  <si>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</si>
  <si>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</si>
  <si>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</si>
  <si>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</si>
  <si>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</si>
  <si>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</si>
  <si>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</si>
  <si>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N20-053_exp3_INT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</si>
  <si>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</si>
  <si>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</si>
  <si>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ŠKOLNÍ JÍDELNY A DRUŽINY ZŠ ŠKOLNÍ</t>
  </si>
  <si>
    <t>KSO:</t>
  </si>
  <si>
    <t>801 32</t>
  </si>
  <si>
    <t>CC-CZ:</t>
  </si>
  <si>
    <t>12631</t>
  </si>
  <si>
    <t>Místo:</t>
  </si>
  <si>
    <t>Petřvald</t>
  </si>
  <si>
    <t>Datum:</t>
  </si>
  <si>
    <t>6. 3. 2020</t>
  </si>
  <si>
    <t>CZ-CPV:</t>
  </si>
  <si>
    <t>45000000-7</t>
  </si>
  <si>
    <t>CZ-CPA:</t>
  </si>
  <si>
    <t>41.00.48</t>
  </si>
  <si>
    <t>Zadavatel:</t>
  </si>
  <si>
    <t>IČ:</t>
  </si>
  <si>
    <t>Město Petřvald</t>
  </si>
  <si>
    <t>DIČ:</t>
  </si>
  <si>
    <t>Uchazeč:</t>
  </si>
  <si>
    <t>Vyplň údaj</t>
  </si>
  <si>
    <t>Projektant:</t>
  </si>
  <si>
    <t>Kania a.s.</t>
  </si>
  <si>
    <t>True</t>
  </si>
  <si>
    <t>Zpracovatel:</t>
  </si>
  <si>
    <t xml:space="preserve"> </t>
  </si>
  <si>
    <t>Poznámka:</t>
  </si>
  <si>
    <t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Ocenění "vlastní" položky:na základě odborných znalostí a zkušeností projektanta při realizaci obdobných zakázek za období 5-ti let. nebo na základě CN) Nedílnou součástí soupisu prací je projektová dokumentace vč. textových příloh, na kterou se položky soupisu prací plně odkazují.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</si>
  <si>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</si>
  <si>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</si>
  <si>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</si>
  <si>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</si>
  <si>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</si>
  <si>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</si>
  <si>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</si>
  <si>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</si>
  <si>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</si>
  <si>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</si>
  <si>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</si>
  <si>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</si>
  <si>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</si>
  <si>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</si>
  <si>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</si>
  <si>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</si>
  <si>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</si>
  <si>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</si>
  <si>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</si>
  <si>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</si>
  <si>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</si>
  <si>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</si>
  <si>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</si>
  <si>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</si>
  <si>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</si>
  <si>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</si>
  <si>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</si>
  <si>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</si>
  <si>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</si>
  <si>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</si>
  <si>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</si>
  <si>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</si>
  <si>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</si>
  <si>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</si>
  <si>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</si>
  <si>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</si>
  <si>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</si>
  <si>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</si>
  <si>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</si>
  <si>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</si>
  <si>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</si>
  <si>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</si>
  <si>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</si>
  <si>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</si>
  <si>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</si>
  <si>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D2</t>
  </si>
  <si>
    <t>INTERIÉRY</t>
  </si>
  <si>
    <t>STA</t>
  </si>
  <si>
    <t>1</t>
  </si>
  <si>
    <t>{8ece6b15-633e-4167-b347-b0ba0bc096de}</t>
  </si>
  <si>
    <t>2</t>
  </si>
  <si>
    <t>KRYCÍ LIST SOUPISU PRACÍ</t>
  </si>
  <si>
    <t>Objekt:</t>
  </si>
  <si>
    <t>D2 - INTERIÉRY</t>
  </si>
  <si>
    <t>REKAPITULACE ČLENĚNÍ SOUPISU PRACÍ</t>
  </si>
  <si>
    <t>Kód dílu - Popis</t>
  </si>
  <si>
    <t>Cena celkem [CZK]</t>
  </si>
  <si>
    <t>Náklady ze soupisu prací</t>
  </si>
  <si>
    <t>-1</t>
  </si>
  <si>
    <t>D1 - Soupis dodávek včetně montážních a souvisejících prací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</si>
  <si>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</si>
  <si>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</si>
  <si>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</si>
  <si>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</si>
  <si>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</si>
  <si>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</si>
  <si>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</si>
  <si>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</si>
  <si>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</si>
  <si>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</si>
  <si>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</si>
  <si>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</si>
  <si>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</si>
  <si>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</si>
  <si>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Soupis dodávek včetně montážních a souvisejících prací</t>
  </si>
  <si>
    <t>ROZPOCET</t>
  </si>
  <si>
    <t>K</t>
  </si>
  <si>
    <t>IS/1</t>
  </si>
  <si>
    <t>pracovní stůl pro družinu univerzální pevný stohovatelný 800*760*1400 mm</t>
  </si>
  <si>
    <t>kus</t>
  </si>
  <si>
    <t>CS VLASTNÍ</t>
  </si>
  <si>
    <t>4</t>
  </si>
  <si>
    <t>IS/2</t>
  </si>
  <si>
    <t>nový stůl jídelní pevný 1200*800 mm</t>
  </si>
  <si>
    <t>3</t>
  </si>
  <si>
    <t>IS/3</t>
  </si>
  <si>
    <t>nový stůl jídelní pevný 800*800 mm</t>
  </si>
  <si>
    <t>6</t>
  </si>
  <si>
    <t>IS/4</t>
  </si>
  <si>
    <t>výměna stolové desky v jídelně u stávajících stolů 1200*800 mm</t>
  </si>
  <si>
    <t>8</t>
  </si>
  <si>
    <t>5</t>
  </si>
  <si>
    <t>IS/5</t>
  </si>
  <si>
    <t>šatní skříň trojdílná dřevěná 900*1800*500 mm</t>
  </si>
  <si>
    <t>10</t>
  </si>
  <si>
    <t>IS/6</t>
  </si>
  <si>
    <t>nový stůl jídelní pevný 1200*600 mm</t>
  </si>
  <si>
    <t>12</t>
  </si>
  <si>
    <t>7</t>
  </si>
  <si>
    <t>IS/7</t>
  </si>
  <si>
    <t>nový stůl jídelní pevný 1500*400 mm</t>
  </si>
  <si>
    <t>156309293</t>
  </si>
  <si>
    <t>IZ/1</t>
  </si>
  <si>
    <t>židle školní výškově stavitelná stohovatelná</t>
  </si>
  <si>
    <t>14</t>
  </si>
  <si>
    <t>9</t>
  </si>
  <si>
    <t>IZ/2</t>
  </si>
  <si>
    <t>kancelářská židle</t>
  </si>
  <si>
    <t>16</t>
  </si>
  <si>
    <t>IZ/3</t>
  </si>
  <si>
    <t>rozkládací pohovka do družiny, trojsedák</t>
  </si>
  <si>
    <t>18</t>
  </si>
  <si>
    <t>11</t>
  </si>
  <si>
    <t>IZ/4</t>
  </si>
  <si>
    <t>nová židle do jídelny - doplněno dle stávajících</t>
  </si>
  <si>
    <t>20</t>
  </si>
  <si>
    <t>IZ/5</t>
  </si>
  <si>
    <t>konferenční židle do sborovny</t>
  </si>
  <si>
    <t>22</t>
  </si>
  <si>
    <t>13</t>
  </si>
  <si>
    <t>IZ/6</t>
  </si>
  <si>
    <t>šatní lavice 1000*420*400 mm</t>
  </si>
  <si>
    <t>24</t>
  </si>
  <si>
    <t>IN/1</t>
  </si>
  <si>
    <t>jednoumyvadlo nástěnné s přepadem, součástí VV ZTI _ POLOŽKA NEOBSAZENA-NENACEŇOVAT</t>
  </si>
  <si>
    <t>26</t>
  </si>
  <si>
    <t>IN/2</t>
  </si>
  <si>
    <t>umyvadlová baterie stojánková, součástí VV ZTI _ POLOŽKA NEOBSAZENA-NENACEŇOVAT</t>
  </si>
  <si>
    <t>28</t>
  </si>
  <si>
    <t>IN/3</t>
  </si>
  <si>
    <t>viditelný sifon pochromovaný, součástí VV ZTI _ POLOŽKA NEOBSAZENA-NENACEŇOVAT</t>
  </si>
  <si>
    <t>30</t>
  </si>
  <si>
    <t>17</t>
  </si>
  <si>
    <t>IN/4</t>
  </si>
  <si>
    <t>rohové ventily, součástí VV ZTI _ POLOŽKA NEOBSAZENA-NENACEŇOVAT</t>
  </si>
  <si>
    <t>32</t>
  </si>
  <si>
    <t>IN/5</t>
  </si>
  <si>
    <t>nástěnný háček k umyvadlu</t>
  </si>
  <si>
    <t>34</t>
  </si>
  <si>
    <t>19</t>
  </si>
  <si>
    <t>IN/6</t>
  </si>
  <si>
    <t>nástěnné zrcadlo řezané na míru 500*1100*4 broušené hrany</t>
  </si>
  <si>
    <t>36</t>
  </si>
  <si>
    <t>IN/7</t>
  </si>
  <si>
    <t>nástěnné zrcadlo řezané na míru 500*800*4 broušené hrany</t>
  </si>
  <si>
    <t>38</t>
  </si>
  <si>
    <t>IN/8</t>
  </si>
  <si>
    <t>zásobník na papírové ručníky, součástí VV ZTI _ POLOŽKA NEOBSAZENA-NENACEŇOVAT</t>
  </si>
  <si>
    <t>40</t>
  </si>
  <si>
    <t>IN/9</t>
  </si>
  <si>
    <t>držák toaletního papíru, součástí VV ZTI _ POLOŽKA NEOBSAZENA-NENACEŇOVAT</t>
  </si>
  <si>
    <t>42</t>
  </si>
  <si>
    <t>23</t>
  </si>
  <si>
    <t>IN/10</t>
  </si>
  <si>
    <t>odpadkový koš nástěnný, plechový 225*260*110 mm</t>
  </si>
  <si>
    <t>44</t>
  </si>
  <si>
    <t>IN/11</t>
  </si>
  <si>
    <t>WC souprava zavěšená</t>
  </si>
  <si>
    <t>46</t>
  </si>
  <si>
    <t>25</t>
  </si>
  <si>
    <t>IN/12</t>
  </si>
  <si>
    <t>WC souprava na podlahu</t>
  </si>
  <si>
    <t>48</t>
  </si>
  <si>
    <t>IN/13</t>
  </si>
  <si>
    <t>odpadkový koš na papírové ručníky na toaletu plastový 420*550*280 mm, 50l</t>
  </si>
  <si>
    <t>50</t>
  </si>
  <si>
    <t>27</t>
  </si>
  <si>
    <t>TS/1</t>
  </si>
  <si>
    <t>skříňová sestava, popis dle samostatného výkresu</t>
  </si>
  <si>
    <t>52</t>
  </si>
  <si>
    <t>TS/2</t>
  </si>
  <si>
    <t>dřevěné stupně, popis dle samostatného výkresu</t>
  </si>
  <si>
    <t>54</t>
  </si>
  <si>
    <t>29</t>
  </si>
  <si>
    <t>TS/3</t>
  </si>
  <si>
    <t>boxová lavice, popis dle samostatného výkresu</t>
  </si>
  <si>
    <t>56</t>
  </si>
  <si>
    <t>TS/4</t>
  </si>
  <si>
    <t>parapetní lavice, popis dle samostatného výkresu</t>
  </si>
  <si>
    <t>58</t>
  </si>
  <si>
    <t>31</t>
  </si>
  <si>
    <t>TS/5</t>
  </si>
  <si>
    <t>katedra, popis dle samostatného výkresu</t>
  </si>
  <si>
    <t>60</t>
  </si>
  <si>
    <t>TS/6</t>
  </si>
  <si>
    <t>62</t>
  </si>
  <si>
    <t>33</t>
  </si>
  <si>
    <t>TS/7</t>
  </si>
  <si>
    <t>64</t>
  </si>
  <si>
    <t>TS/8</t>
  </si>
  <si>
    <t>66</t>
  </si>
  <si>
    <t>35</t>
  </si>
  <si>
    <t>TS/9</t>
  </si>
  <si>
    <t>68</t>
  </si>
  <si>
    <t>TS/10</t>
  </si>
  <si>
    <t>70</t>
  </si>
  <si>
    <t>37</t>
  </si>
  <si>
    <t>TS/11</t>
  </si>
  <si>
    <t>72</t>
  </si>
  <si>
    <t>TS/12</t>
  </si>
  <si>
    <t>74</t>
  </si>
  <si>
    <t>39</t>
  </si>
  <si>
    <t>TS/13</t>
  </si>
  <si>
    <t>lavice, popis dle samostatného výkresu</t>
  </si>
  <si>
    <t>76</t>
  </si>
  <si>
    <t>TS/14</t>
  </si>
  <si>
    <t>78</t>
  </si>
  <si>
    <t>41</t>
  </si>
  <si>
    <t>TS/15</t>
  </si>
  <si>
    <t>úložné boxy, popis dle samostatného výkresu</t>
  </si>
  <si>
    <t>80</t>
  </si>
  <si>
    <t>TS/16</t>
  </si>
  <si>
    <t>stůl, popis dle samostatného výkresu</t>
  </si>
  <si>
    <t>82</t>
  </si>
  <si>
    <t>43</t>
  </si>
  <si>
    <t>TS/17</t>
  </si>
  <si>
    <t>84</t>
  </si>
  <si>
    <t>TS/18</t>
  </si>
  <si>
    <t>skříň, popis dle samostatného výkresu</t>
  </si>
  <si>
    <t>86</t>
  </si>
  <si>
    <t>45</t>
  </si>
  <si>
    <t>TS/19</t>
  </si>
  <si>
    <t>pult, popis dle samostatného výkresu</t>
  </si>
  <si>
    <t>88</t>
  </si>
  <si>
    <t>TS/20</t>
  </si>
  <si>
    <t>sestava, popis dle samostatného výkresu</t>
  </si>
  <si>
    <t>90</t>
  </si>
  <si>
    <t>47</t>
  </si>
  <si>
    <t>TS/21</t>
  </si>
  <si>
    <t>věšáková sestava, popis dle samostatného výkresu</t>
  </si>
  <si>
    <t>92</t>
  </si>
  <si>
    <t>TS/22</t>
  </si>
  <si>
    <t>94</t>
  </si>
  <si>
    <t>49</t>
  </si>
  <si>
    <t>TS/23</t>
  </si>
  <si>
    <t>96</t>
  </si>
  <si>
    <t>TS/24</t>
  </si>
  <si>
    <t>police, popis dle samostatného výkresu</t>
  </si>
  <si>
    <t>98</t>
  </si>
  <si>
    <t>51</t>
  </si>
  <si>
    <t>TS/25</t>
  </si>
  <si>
    <t>100</t>
  </si>
  <si>
    <t>koberce</t>
  </si>
  <si>
    <t>koberec zelený metráž, 5,300*3,650 m</t>
  </si>
  <si>
    <t>m2</t>
  </si>
  <si>
    <t>102</t>
  </si>
  <si>
    <t>53</t>
  </si>
  <si>
    <t>Pol1</t>
  </si>
  <si>
    <t>koberec fialový metráž, 5,800*3,300 m</t>
  </si>
  <si>
    <t>104</t>
  </si>
  <si>
    <t>Pol2</t>
  </si>
  <si>
    <t>koberec modrý metráž, 7,230*2,350 m</t>
  </si>
  <si>
    <t>106</t>
  </si>
  <si>
    <t>55</t>
  </si>
  <si>
    <t>Pol3</t>
  </si>
  <si>
    <t>koberec oranžový metráž, 3,655*5,510 m</t>
  </si>
  <si>
    <t>108</t>
  </si>
  <si>
    <t>Pol4</t>
  </si>
  <si>
    <t>koberec šedý metráž, 3,0*8,680 m</t>
  </si>
  <si>
    <t>110</t>
  </si>
  <si>
    <t>57</t>
  </si>
  <si>
    <t>Pol5</t>
  </si>
  <si>
    <t>obšití kobercových hran</t>
  </si>
  <si>
    <t>m</t>
  </si>
  <si>
    <t>112</t>
  </si>
  <si>
    <t>Pol6</t>
  </si>
  <si>
    <t>bezbarvý lak na stěny v okolí umyvadel</t>
  </si>
  <si>
    <t>114</t>
  </si>
  <si>
    <t>59</t>
  </si>
  <si>
    <t>Pol7</t>
  </si>
  <si>
    <t>ocelová konstrukce pro lavici TS/4 (2ks), komaxitový nástřik</t>
  </si>
  <si>
    <t>kg</t>
  </si>
  <si>
    <t>116</t>
  </si>
  <si>
    <t>Pol8</t>
  </si>
  <si>
    <t>ocelová konstrukce pro lavici TS/13, komaxitový nástřik</t>
  </si>
  <si>
    <t>118</t>
  </si>
  <si>
    <r>
      <t>věšáková stěna, popis dle samostatného výkresu_</t>
    </r>
    <r>
      <rPr>
        <sz val="9"/>
        <color rgb="FFFF0000"/>
        <rFont val="Arial CE"/>
        <family val="2"/>
      </rPr>
      <t>POLOŽKA NEOBSAZENA - NENACEŇOVAT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</si>
</sst>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7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7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0" fillId="0" borderId="19" xfId="0" applyNumberFormat="1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22" xfId="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08" t="s">
        <v>14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18"/>
      <c r="AQ5" s="18"/>
      <c r="AR5" s="16"/>
      <c r="BE5" s="205" t="s">
        <v>15</v>
      </c>
      <c r="BS5" s="13" t="s">
        <v>6</v>
      </c>
    </row>
    <row r="6" spans="2:71" s="1" customFormat="1" ht="36.95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10" t="s">
        <v>17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18"/>
      <c r="AQ6" s="18"/>
      <c r="AR6" s="16"/>
      <c r="BE6" s="206"/>
      <c r="BS6" s="13" t="s">
        <v>6</v>
      </c>
    </row>
    <row r="7" spans="2:71" s="1" customFormat="1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20</v>
      </c>
      <c r="AL7" s="18"/>
      <c r="AM7" s="18"/>
      <c r="AN7" s="23" t="s">
        <v>21</v>
      </c>
      <c r="AO7" s="18"/>
      <c r="AP7" s="18"/>
      <c r="AQ7" s="18"/>
      <c r="AR7" s="16"/>
      <c r="BE7" s="206"/>
      <c r="BS7" s="13" t="s">
        <v>6</v>
      </c>
    </row>
    <row r="8" spans="2:71" s="1" customFormat="1" ht="12" customHeight="1">
      <c r="B8" s="17"/>
      <c r="C8" s="18"/>
      <c r="D8" s="25" t="s">
        <v>22</v>
      </c>
      <c r="E8" s="18"/>
      <c r="F8" s="18"/>
      <c r="G8" s="18"/>
      <c r="H8" s="18"/>
      <c r="I8" s="18"/>
      <c r="J8" s="18"/>
      <c r="K8" s="23" t="s">
        <v>23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24</v>
      </c>
      <c r="AL8" s="18"/>
      <c r="AM8" s="18"/>
      <c r="AN8" s="26" t="s">
        <v>25</v>
      </c>
      <c r="AO8" s="18"/>
      <c r="AP8" s="18"/>
      <c r="AQ8" s="18"/>
      <c r="AR8" s="16"/>
      <c r="BE8" s="206"/>
      <c r="BS8" s="13" t="s">
        <v>6</v>
      </c>
    </row>
    <row r="9" spans="2:71" s="1" customFormat="1" ht="29.25" customHeight="1">
      <c r="B9" s="17"/>
      <c r="C9" s="18"/>
      <c r="D9" s="22" t="s">
        <v>26</v>
      </c>
      <c r="E9" s="18"/>
      <c r="F9" s="18"/>
      <c r="G9" s="18"/>
      <c r="H9" s="18"/>
      <c r="I9" s="18"/>
      <c r="J9" s="18"/>
      <c r="K9" s="27" t="s">
        <v>27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22" t="s">
        <v>28</v>
      </c>
      <c r="AL9" s="18"/>
      <c r="AM9" s="18"/>
      <c r="AN9" s="27" t="s">
        <v>29</v>
      </c>
      <c r="AO9" s="18"/>
      <c r="AP9" s="18"/>
      <c r="AQ9" s="18"/>
      <c r="AR9" s="16"/>
      <c r="BE9" s="206"/>
      <c r="BS9" s="13" t="s">
        <v>6</v>
      </c>
    </row>
    <row r="10" spans="2:71" s="1" customFormat="1" ht="12" customHeight="1">
      <c r="B10" s="17"/>
      <c r="C10" s="18"/>
      <c r="D10" s="25" t="s">
        <v>30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31</v>
      </c>
      <c r="AL10" s="18"/>
      <c r="AM10" s="18"/>
      <c r="AN10" s="23" t="s">
        <v>1</v>
      </c>
      <c r="AO10" s="18"/>
      <c r="AP10" s="18"/>
      <c r="AQ10" s="18"/>
      <c r="AR10" s="16"/>
      <c r="BE10" s="206"/>
      <c r="BS10" s="13" t="s">
        <v>6</v>
      </c>
    </row>
    <row r="11" spans="2:71" s="1" customFormat="1" ht="18.4" customHeight="1">
      <c r="B11" s="17"/>
      <c r="C11" s="18"/>
      <c r="D11" s="18"/>
      <c r="E11" s="23" t="s">
        <v>32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33</v>
      </c>
      <c r="AL11" s="18"/>
      <c r="AM11" s="18"/>
      <c r="AN11" s="23" t="s">
        <v>1</v>
      </c>
      <c r="AO11" s="18"/>
      <c r="AP11" s="18"/>
      <c r="AQ11" s="18"/>
      <c r="AR11" s="16"/>
      <c r="BE11" s="206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06"/>
      <c r="BS12" s="13" t="s">
        <v>6</v>
      </c>
    </row>
    <row r="13" spans="2:71" s="1" customFormat="1" ht="12" customHeight="1">
      <c r="B13" s="17"/>
      <c r="C13" s="18"/>
      <c r="D13" s="25" t="s">
        <v>34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31</v>
      </c>
      <c r="AL13" s="18"/>
      <c r="AM13" s="18"/>
      <c r="AN13" s="28" t="s">
        <v>35</v>
      </c>
      <c r="AO13" s="18"/>
      <c r="AP13" s="18"/>
      <c r="AQ13" s="18"/>
      <c r="AR13" s="16"/>
      <c r="BE13" s="206"/>
      <c r="BS13" s="13" t="s">
        <v>6</v>
      </c>
    </row>
    <row r="14" spans="2:71" ht="12.75">
      <c r="B14" s="17"/>
      <c r="C14" s="18"/>
      <c r="D14" s="18"/>
      <c r="E14" s="211" t="s">
        <v>35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5" t="s">
        <v>33</v>
      </c>
      <c r="AL14" s="18"/>
      <c r="AM14" s="18"/>
      <c r="AN14" s="28" t="s">
        <v>35</v>
      </c>
      <c r="AO14" s="18"/>
      <c r="AP14" s="18"/>
      <c r="AQ14" s="18"/>
      <c r="AR14" s="16"/>
      <c r="BE14" s="206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06"/>
      <c r="BS15" s="13" t="s">
        <v>4</v>
      </c>
    </row>
    <row r="16" spans="2:71" s="1" customFormat="1" ht="12" customHeight="1">
      <c r="B16" s="17"/>
      <c r="C16" s="18"/>
      <c r="D16" s="25" t="s">
        <v>36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31</v>
      </c>
      <c r="AL16" s="18"/>
      <c r="AM16" s="18"/>
      <c r="AN16" s="23" t="s">
        <v>1</v>
      </c>
      <c r="AO16" s="18"/>
      <c r="AP16" s="18"/>
      <c r="AQ16" s="18"/>
      <c r="AR16" s="16"/>
      <c r="BE16" s="206"/>
      <c r="BS16" s="13" t="s">
        <v>4</v>
      </c>
    </row>
    <row r="17" spans="2:71" s="1" customFormat="1" ht="18.4" customHeight="1">
      <c r="B17" s="17"/>
      <c r="C17" s="18"/>
      <c r="D17" s="18"/>
      <c r="E17" s="23" t="s">
        <v>37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33</v>
      </c>
      <c r="AL17" s="18"/>
      <c r="AM17" s="18"/>
      <c r="AN17" s="23" t="s">
        <v>1</v>
      </c>
      <c r="AO17" s="18"/>
      <c r="AP17" s="18"/>
      <c r="AQ17" s="18"/>
      <c r="AR17" s="16"/>
      <c r="BE17" s="206"/>
      <c r="BS17" s="13" t="s">
        <v>38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06"/>
      <c r="BS18" s="13" t="s">
        <v>6</v>
      </c>
    </row>
    <row r="19" spans="2:71" s="1" customFormat="1" ht="12" customHeight="1">
      <c r="B19" s="17"/>
      <c r="C19" s="18"/>
      <c r="D19" s="25" t="s">
        <v>39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31</v>
      </c>
      <c r="AL19" s="18"/>
      <c r="AM19" s="18"/>
      <c r="AN19" s="23" t="s">
        <v>1</v>
      </c>
      <c r="AO19" s="18"/>
      <c r="AP19" s="18"/>
      <c r="AQ19" s="18"/>
      <c r="AR19" s="16"/>
      <c r="BE19" s="206"/>
      <c r="BS19" s="13" t="s">
        <v>6</v>
      </c>
    </row>
    <row r="20" spans="2:71" s="1" customFormat="1" ht="18.4" customHeight="1">
      <c r="B20" s="17"/>
      <c r="C20" s="18"/>
      <c r="D20" s="18"/>
      <c r="E20" s="23" t="s">
        <v>40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33</v>
      </c>
      <c r="AL20" s="18"/>
      <c r="AM20" s="18"/>
      <c r="AN20" s="23" t="s">
        <v>1</v>
      </c>
      <c r="AO20" s="18"/>
      <c r="AP20" s="18"/>
      <c r="AQ20" s="18"/>
      <c r="AR20" s="16"/>
      <c r="BE20" s="206"/>
      <c r="BS20" s="13" t="s">
        <v>38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06"/>
    </row>
    <row r="22" spans="2:57" s="1" customFormat="1" ht="12" customHeight="1">
      <c r="B22" s="17"/>
      <c r="C22" s="18"/>
      <c r="D22" s="25" t="s">
        <v>41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06"/>
    </row>
    <row r="23" spans="2:57" s="1" customFormat="1" ht="71.25" customHeight="1">
      <c r="B23" s="17"/>
      <c r="C23" s="18"/>
      <c r="D23" s="18"/>
      <c r="E23" s="213" t="s">
        <v>42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18"/>
      <c r="AP23" s="18"/>
      <c r="AQ23" s="18"/>
      <c r="AR23" s="16"/>
      <c r="BE23" s="206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06"/>
    </row>
    <row r="25" spans="2:57" s="1" customFormat="1" ht="6.95" customHeight="1">
      <c r="B25" s="17"/>
      <c r="C25" s="1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8"/>
      <c r="AQ25" s="18"/>
      <c r="AR25" s="16"/>
      <c r="BE25" s="206"/>
    </row>
    <row r="26" spans="1:57" s="2" customFormat="1" ht="25.9" customHeight="1">
      <c r="A26" s="31"/>
      <c r="B26" s="32"/>
      <c r="C26" s="33"/>
      <c r="D26" s="34" t="s">
        <v>43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4">
        <f>ROUND(AG94,2)</f>
        <v>0</v>
      </c>
      <c r="AL26" s="215"/>
      <c r="AM26" s="215"/>
      <c r="AN26" s="215"/>
      <c r="AO26" s="215"/>
      <c r="AP26" s="33"/>
      <c r="AQ26" s="33"/>
      <c r="AR26" s="36"/>
      <c r="BE26" s="206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06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16" t="s">
        <v>44</v>
      </c>
      <c r="M28" s="216"/>
      <c r="N28" s="216"/>
      <c r="O28" s="216"/>
      <c r="P28" s="216"/>
      <c r="Q28" s="33"/>
      <c r="R28" s="33"/>
      <c r="S28" s="33"/>
      <c r="T28" s="33"/>
      <c r="U28" s="33"/>
      <c r="V28" s="33"/>
      <c r="W28" s="216" t="s">
        <v>45</v>
      </c>
      <c r="X28" s="216"/>
      <c r="Y28" s="216"/>
      <c r="Z28" s="216"/>
      <c r="AA28" s="216"/>
      <c r="AB28" s="216"/>
      <c r="AC28" s="216"/>
      <c r="AD28" s="216"/>
      <c r="AE28" s="216"/>
      <c r="AF28" s="33"/>
      <c r="AG28" s="33"/>
      <c r="AH28" s="33"/>
      <c r="AI28" s="33"/>
      <c r="AJ28" s="33"/>
      <c r="AK28" s="216" t="s">
        <v>46</v>
      </c>
      <c r="AL28" s="216"/>
      <c r="AM28" s="216"/>
      <c r="AN28" s="216"/>
      <c r="AO28" s="216"/>
      <c r="AP28" s="33"/>
      <c r="AQ28" s="33"/>
      <c r="AR28" s="36"/>
      <c r="BE28" s="206"/>
    </row>
    <row r="29" spans="2:57" s="3" customFormat="1" ht="14.45" customHeight="1">
      <c r="B29" s="37"/>
      <c r="C29" s="38"/>
      <c r="D29" s="25" t="s">
        <v>47</v>
      </c>
      <c r="E29" s="38"/>
      <c r="F29" s="25" t="s">
        <v>48</v>
      </c>
      <c r="G29" s="38"/>
      <c r="H29" s="38"/>
      <c r="I29" s="38"/>
      <c r="J29" s="38"/>
      <c r="K29" s="38"/>
      <c r="L29" s="219">
        <v>0.21</v>
      </c>
      <c r="M29" s="218"/>
      <c r="N29" s="218"/>
      <c r="O29" s="218"/>
      <c r="P29" s="218"/>
      <c r="Q29" s="38"/>
      <c r="R29" s="38"/>
      <c r="S29" s="38"/>
      <c r="T29" s="38"/>
      <c r="U29" s="38"/>
      <c r="V29" s="38"/>
      <c r="W29" s="217">
        <f>ROUND(AZ94,2)</f>
        <v>0</v>
      </c>
      <c r="X29" s="218"/>
      <c r="Y29" s="218"/>
      <c r="Z29" s="218"/>
      <c r="AA29" s="218"/>
      <c r="AB29" s="218"/>
      <c r="AC29" s="218"/>
      <c r="AD29" s="218"/>
      <c r="AE29" s="218"/>
      <c r="AF29" s="38"/>
      <c r="AG29" s="38"/>
      <c r="AH29" s="38"/>
      <c r="AI29" s="38"/>
      <c r="AJ29" s="38"/>
      <c r="AK29" s="217">
        <f>ROUND(AV94,2)</f>
        <v>0</v>
      </c>
      <c r="AL29" s="218"/>
      <c r="AM29" s="218"/>
      <c r="AN29" s="218"/>
      <c r="AO29" s="218"/>
      <c r="AP29" s="38"/>
      <c r="AQ29" s="38"/>
      <c r="AR29" s="39"/>
      <c r="BE29" s="207"/>
    </row>
    <row r="30" spans="2:57" s="3" customFormat="1" ht="14.45" customHeight="1">
      <c r="B30" s="37"/>
      <c r="C30" s="38"/>
      <c r="D30" s="38"/>
      <c r="E30" s="38"/>
      <c r="F30" s="25" t="s">
        <v>49</v>
      </c>
      <c r="G30" s="38"/>
      <c r="H30" s="38"/>
      <c r="I30" s="38"/>
      <c r="J30" s="38"/>
      <c r="K30" s="38"/>
      <c r="L30" s="219">
        <v>0.15</v>
      </c>
      <c r="M30" s="218"/>
      <c r="N30" s="218"/>
      <c r="O30" s="218"/>
      <c r="P30" s="218"/>
      <c r="Q30" s="38"/>
      <c r="R30" s="38"/>
      <c r="S30" s="38"/>
      <c r="T30" s="38"/>
      <c r="U30" s="38"/>
      <c r="V30" s="38"/>
      <c r="W30" s="217">
        <f>ROUND(BA94,2)</f>
        <v>0</v>
      </c>
      <c r="X30" s="218"/>
      <c r="Y30" s="218"/>
      <c r="Z30" s="218"/>
      <c r="AA30" s="218"/>
      <c r="AB30" s="218"/>
      <c r="AC30" s="218"/>
      <c r="AD30" s="218"/>
      <c r="AE30" s="218"/>
      <c r="AF30" s="38"/>
      <c r="AG30" s="38"/>
      <c r="AH30" s="38"/>
      <c r="AI30" s="38"/>
      <c r="AJ30" s="38"/>
      <c r="AK30" s="217">
        <f>ROUND(AW94,2)</f>
        <v>0</v>
      </c>
      <c r="AL30" s="218"/>
      <c r="AM30" s="218"/>
      <c r="AN30" s="218"/>
      <c r="AO30" s="218"/>
      <c r="AP30" s="38"/>
      <c r="AQ30" s="38"/>
      <c r="AR30" s="39"/>
      <c r="BE30" s="207"/>
    </row>
    <row r="31" spans="2:57" s="3" customFormat="1" ht="14.45" customHeight="1" hidden="1">
      <c r="B31" s="37"/>
      <c r="C31" s="38"/>
      <c r="D31" s="38"/>
      <c r="E31" s="38"/>
      <c r="F31" s="25" t="s">
        <v>50</v>
      </c>
      <c r="G31" s="38"/>
      <c r="H31" s="38"/>
      <c r="I31" s="38"/>
      <c r="J31" s="38"/>
      <c r="K31" s="38"/>
      <c r="L31" s="219">
        <v>0.21</v>
      </c>
      <c r="M31" s="218"/>
      <c r="N31" s="218"/>
      <c r="O31" s="218"/>
      <c r="P31" s="218"/>
      <c r="Q31" s="38"/>
      <c r="R31" s="38"/>
      <c r="S31" s="38"/>
      <c r="T31" s="38"/>
      <c r="U31" s="38"/>
      <c r="V31" s="38"/>
      <c r="W31" s="217">
        <f>ROUND(BB94,2)</f>
        <v>0</v>
      </c>
      <c r="X31" s="218"/>
      <c r="Y31" s="218"/>
      <c r="Z31" s="218"/>
      <c r="AA31" s="218"/>
      <c r="AB31" s="218"/>
      <c r="AC31" s="218"/>
      <c r="AD31" s="218"/>
      <c r="AE31" s="218"/>
      <c r="AF31" s="38"/>
      <c r="AG31" s="38"/>
      <c r="AH31" s="38"/>
      <c r="AI31" s="38"/>
      <c r="AJ31" s="38"/>
      <c r="AK31" s="217">
        <v>0</v>
      </c>
      <c r="AL31" s="218"/>
      <c r="AM31" s="218"/>
      <c r="AN31" s="218"/>
      <c r="AO31" s="218"/>
      <c r="AP31" s="38"/>
      <c r="AQ31" s="38"/>
      <c r="AR31" s="39"/>
      <c r="BE31" s="207"/>
    </row>
    <row r="32" spans="2:57" s="3" customFormat="1" ht="14.45" customHeight="1" hidden="1">
      <c r="B32" s="37"/>
      <c r="C32" s="38"/>
      <c r="D32" s="38"/>
      <c r="E32" s="38"/>
      <c r="F32" s="25" t="s">
        <v>51</v>
      </c>
      <c r="G32" s="38"/>
      <c r="H32" s="38"/>
      <c r="I32" s="38"/>
      <c r="J32" s="38"/>
      <c r="K32" s="38"/>
      <c r="L32" s="219">
        <v>0.15</v>
      </c>
      <c r="M32" s="218"/>
      <c r="N32" s="218"/>
      <c r="O32" s="218"/>
      <c r="P32" s="218"/>
      <c r="Q32" s="38"/>
      <c r="R32" s="38"/>
      <c r="S32" s="38"/>
      <c r="T32" s="38"/>
      <c r="U32" s="38"/>
      <c r="V32" s="38"/>
      <c r="W32" s="217">
        <f>ROUND(BC94,2)</f>
        <v>0</v>
      </c>
      <c r="X32" s="218"/>
      <c r="Y32" s="218"/>
      <c r="Z32" s="218"/>
      <c r="AA32" s="218"/>
      <c r="AB32" s="218"/>
      <c r="AC32" s="218"/>
      <c r="AD32" s="218"/>
      <c r="AE32" s="218"/>
      <c r="AF32" s="38"/>
      <c r="AG32" s="38"/>
      <c r="AH32" s="38"/>
      <c r="AI32" s="38"/>
      <c r="AJ32" s="38"/>
      <c r="AK32" s="217">
        <v>0</v>
      </c>
      <c r="AL32" s="218"/>
      <c r="AM32" s="218"/>
      <c r="AN32" s="218"/>
      <c r="AO32" s="218"/>
      <c r="AP32" s="38"/>
      <c r="AQ32" s="38"/>
      <c r="AR32" s="39"/>
      <c r="BE32" s="207"/>
    </row>
    <row r="33" spans="2:57" s="3" customFormat="1" ht="14.45" customHeight="1" hidden="1">
      <c r="B33" s="37"/>
      <c r="C33" s="38"/>
      <c r="D33" s="38"/>
      <c r="E33" s="38"/>
      <c r="F33" s="25" t="s">
        <v>52</v>
      </c>
      <c r="G33" s="38"/>
      <c r="H33" s="38"/>
      <c r="I33" s="38"/>
      <c r="J33" s="38"/>
      <c r="K33" s="38"/>
      <c r="L33" s="219">
        <v>0</v>
      </c>
      <c r="M33" s="218"/>
      <c r="N33" s="218"/>
      <c r="O33" s="218"/>
      <c r="P33" s="218"/>
      <c r="Q33" s="38"/>
      <c r="R33" s="38"/>
      <c r="S33" s="38"/>
      <c r="T33" s="38"/>
      <c r="U33" s="38"/>
      <c r="V33" s="38"/>
      <c r="W33" s="217">
        <f>ROUND(BD94,2)</f>
        <v>0</v>
      </c>
      <c r="X33" s="218"/>
      <c r="Y33" s="218"/>
      <c r="Z33" s="218"/>
      <c r="AA33" s="218"/>
      <c r="AB33" s="218"/>
      <c r="AC33" s="218"/>
      <c r="AD33" s="218"/>
      <c r="AE33" s="218"/>
      <c r="AF33" s="38"/>
      <c r="AG33" s="38"/>
      <c r="AH33" s="38"/>
      <c r="AI33" s="38"/>
      <c r="AJ33" s="38"/>
      <c r="AK33" s="217">
        <v>0</v>
      </c>
      <c r="AL33" s="218"/>
      <c r="AM33" s="218"/>
      <c r="AN33" s="218"/>
      <c r="AO33" s="218"/>
      <c r="AP33" s="38"/>
      <c r="AQ33" s="38"/>
      <c r="AR33" s="39"/>
      <c r="BE33" s="207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06"/>
    </row>
    <row r="35" spans="1:57" s="2" customFormat="1" ht="25.9" customHeight="1">
      <c r="A35" s="31"/>
      <c r="B35" s="32"/>
      <c r="C35" s="40"/>
      <c r="D35" s="41" t="s">
        <v>53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54</v>
      </c>
      <c r="U35" s="42"/>
      <c r="V35" s="42"/>
      <c r="W35" s="42"/>
      <c r="X35" s="220" t="s">
        <v>55</v>
      </c>
      <c r="Y35" s="221"/>
      <c r="Z35" s="221"/>
      <c r="AA35" s="221"/>
      <c r="AB35" s="221"/>
      <c r="AC35" s="42"/>
      <c r="AD35" s="42"/>
      <c r="AE35" s="42"/>
      <c r="AF35" s="42"/>
      <c r="AG35" s="42"/>
      <c r="AH35" s="42"/>
      <c r="AI35" s="42"/>
      <c r="AJ35" s="42"/>
      <c r="AK35" s="222">
        <f>SUM(AK26:AK33)</f>
        <v>0</v>
      </c>
      <c r="AL35" s="221"/>
      <c r="AM35" s="221"/>
      <c r="AN35" s="221"/>
      <c r="AO35" s="223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5" customHeight="1">
      <c r="B49" s="44"/>
      <c r="C49" s="45"/>
      <c r="D49" s="46" t="s">
        <v>56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1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1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1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1.2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1.2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1.2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1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1.2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1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.75">
      <c r="A60" s="31"/>
      <c r="B60" s="32"/>
      <c r="C60" s="33"/>
      <c r="D60" s="49" t="s">
        <v>58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58</v>
      </c>
      <c r="AI60" s="35"/>
      <c r="AJ60" s="35"/>
      <c r="AK60" s="35"/>
      <c r="AL60" s="35"/>
      <c r="AM60" s="49" t="s">
        <v>59</v>
      </c>
      <c r="AN60" s="35"/>
      <c r="AO60" s="35"/>
      <c r="AP60" s="33"/>
      <c r="AQ60" s="33"/>
      <c r="AR60" s="36"/>
      <c r="BE60" s="31"/>
    </row>
    <row r="61" spans="2:44" ht="11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1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1.2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.75">
      <c r="A64" s="31"/>
      <c r="B64" s="32"/>
      <c r="C64" s="33"/>
      <c r="D64" s="46" t="s">
        <v>60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61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1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1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1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1.2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1.2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1.2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1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1.2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1.2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.75">
      <c r="A75" s="31"/>
      <c r="B75" s="32"/>
      <c r="C75" s="33"/>
      <c r="D75" s="49" t="s">
        <v>58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58</v>
      </c>
      <c r="AI75" s="35"/>
      <c r="AJ75" s="35"/>
      <c r="AK75" s="35"/>
      <c r="AL75" s="35"/>
      <c r="AM75" s="49" t="s">
        <v>59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19" t="s">
        <v>62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5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N20-053_exp3_INT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4" t="str">
        <f>K6</f>
        <v>REVITALIZACE ŠKOLNÍ JÍDELNY A DRUŽINY ZŠ ŠKOLNÍ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5" t="s">
        <v>22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Petřvald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5" t="s">
        <v>24</v>
      </c>
      <c r="AJ87" s="33"/>
      <c r="AK87" s="33"/>
      <c r="AL87" s="33"/>
      <c r="AM87" s="226" t="str">
        <f>IF(AN8="","",AN8)</f>
        <v>6. 3. 2020</v>
      </c>
      <c r="AN87" s="226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5" t="s">
        <v>30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Město Petřvald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5" t="s">
        <v>36</v>
      </c>
      <c r="AJ89" s="33"/>
      <c r="AK89" s="33"/>
      <c r="AL89" s="33"/>
      <c r="AM89" s="227" t="str">
        <f>IF(E17="","",E17)</f>
        <v>Kania a.s.</v>
      </c>
      <c r="AN89" s="228"/>
      <c r="AO89" s="228"/>
      <c r="AP89" s="228"/>
      <c r="AQ89" s="33"/>
      <c r="AR89" s="36"/>
      <c r="AS89" s="229" t="s">
        <v>63</v>
      </c>
      <c r="AT89" s="230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5" t="s">
        <v>34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5" t="s">
        <v>39</v>
      </c>
      <c r="AJ90" s="33"/>
      <c r="AK90" s="33"/>
      <c r="AL90" s="33"/>
      <c r="AM90" s="227" t="str">
        <f>IF(E20="","",E20)</f>
        <v xml:space="preserve"> </v>
      </c>
      <c r="AN90" s="228"/>
      <c r="AO90" s="228"/>
      <c r="AP90" s="228"/>
      <c r="AQ90" s="33"/>
      <c r="AR90" s="36"/>
      <c r="AS90" s="231"/>
      <c r="AT90" s="232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3"/>
      <c r="AT91" s="234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35" t="s">
        <v>64</v>
      </c>
      <c r="D92" s="236"/>
      <c r="E92" s="236"/>
      <c r="F92" s="236"/>
      <c r="G92" s="236"/>
      <c r="H92" s="70"/>
      <c r="I92" s="237" t="s">
        <v>65</v>
      </c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8" t="s">
        <v>66</v>
      </c>
      <c r="AH92" s="236"/>
      <c r="AI92" s="236"/>
      <c r="AJ92" s="236"/>
      <c r="AK92" s="236"/>
      <c r="AL92" s="236"/>
      <c r="AM92" s="236"/>
      <c r="AN92" s="237" t="s">
        <v>67</v>
      </c>
      <c r="AO92" s="236"/>
      <c r="AP92" s="239"/>
      <c r="AQ92" s="71" t="s">
        <v>68</v>
      </c>
      <c r="AR92" s="36"/>
      <c r="AS92" s="72" t="s">
        <v>69</v>
      </c>
      <c r="AT92" s="73" t="s">
        <v>70</v>
      </c>
      <c r="AU92" s="73" t="s">
        <v>71</v>
      </c>
      <c r="AV92" s="73" t="s">
        <v>72</v>
      </c>
      <c r="AW92" s="73" t="s">
        <v>73</v>
      </c>
      <c r="AX92" s="73" t="s">
        <v>74</v>
      </c>
      <c r="AY92" s="73" t="s">
        <v>75</v>
      </c>
      <c r="AZ92" s="73" t="s">
        <v>76</v>
      </c>
      <c r="BA92" s="73" t="s">
        <v>77</v>
      </c>
      <c r="BB92" s="73" t="s">
        <v>78</v>
      </c>
      <c r="BC92" s="73" t="s">
        <v>79</v>
      </c>
      <c r="BD92" s="74" t="s">
        <v>80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81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3">
        <f>ROUND(AG95,2)</f>
        <v>0</v>
      </c>
      <c r="AH94" s="243"/>
      <c r="AI94" s="243"/>
      <c r="AJ94" s="243"/>
      <c r="AK94" s="243"/>
      <c r="AL94" s="243"/>
      <c r="AM94" s="243"/>
      <c r="AN94" s="244">
        <f>SUM(AG94,AT94)</f>
        <v>0</v>
      </c>
      <c r="AO94" s="244"/>
      <c r="AP94" s="244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82</v>
      </c>
      <c r="BT94" s="88" t="s">
        <v>83</v>
      </c>
      <c r="BU94" s="89" t="s">
        <v>84</v>
      </c>
      <c r="BV94" s="88" t="s">
        <v>85</v>
      </c>
      <c r="BW94" s="88" t="s">
        <v>5</v>
      </c>
      <c r="BX94" s="88" t="s">
        <v>86</v>
      </c>
      <c r="CL94" s="88" t="s">
        <v>19</v>
      </c>
    </row>
    <row r="95" spans="1:91" s="7" customFormat="1" ht="16.5" customHeight="1">
      <c r="A95" s="90" t="s">
        <v>87</v>
      </c>
      <c r="B95" s="91"/>
      <c r="C95" s="92"/>
      <c r="D95" s="242" t="s">
        <v>88</v>
      </c>
      <c r="E95" s="242"/>
      <c r="F95" s="242"/>
      <c r="G95" s="242"/>
      <c r="H95" s="242"/>
      <c r="I95" s="93"/>
      <c r="J95" s="242" t="s">
        <v>89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0">
        <f>'D2 - INTERIÉRY'!J30</f>
        <v>0</v>
      </c>
      <c r="AH95" s="241"/>
      <c r="AI95" s="241"/>
      <c r="AJ95" s="241"/>
      <c r="AK95" s="241"/>
      <c r="AL95" s="241"/>
      <c r="AM95" s="241"/>
      <c r="AN95" s="240">
        <f>SUM(AG95,AT95)</f>
        <v>0</v>
      </c>
      <c r="AO95" s="241"/>
      <c r="AP95" s="241"/>
      <c r="AQ95" s="94" t="s">
        <v>90</v>
      </c>
      <c r="AR95" s="95"/>
      <c r="AS95" s="96">
        <v>0</v>
      </c>
      <c r="AT95" s="97">
        <f>ROUND(SUM(AV95:AW95),2)</f>
        <v>0</v>
      </c>
      <c r="AU95" s="98">
        <f>'D2 - INTERIÉRY'!P117</f>
        <v>0</v>
      </c>
      <c r="AV95" s="97">
        <f>'D2 - INTERIÉRY'!J33</f>
        <v>0</v>
      </c>
      <c r="AW95" s="97">
        <f>'D2 - INTERIÉRY'!J34</f>
        <v>0</v>
      </c>
      <c r="AX95" s="97">
        <f>'D2 - INTERIÉRY'!J35</f>
        <v>0</v>
      </c>
      <c r="AY95" s="97">
        <f>'D2 - INTERIÉRY'!J36</f>
        <v>0</v>
      </c>
      <c r="AZ95" s="97">
        <f>'D2 - INTERIÉRY'!F33</f>
        <v>0</v>
      </c>
      <c r="BA95" s="97">
        <f>'D2 - INTERIÉRY'!F34</f>
        <v>0</v>
      </c>
      <c r="BB95" s="97">
        <f>'D2 - INTERIÉRY'!F35</f>
        <v>0</v>
      </c>
      <c r="BC95" s="97">
        <f>'D2 - INTERIÉRY'!F36</f>
        <v>0</v>
      </c>
      <c r="BD95" s="99">
        <f>'D2 - INTERIÉRY'!F37</f>
        <v>0</v>
      </c>
      <c r="BT95" s="100" t="s">
        <v>91</v>
      </c>
      <c r="BV95" s="100" t="s">
        <v>85</v>
      </c>
      <c r="BW95" s="100" t="s">
        <v>92</v>
      </c>
      <c r="BX95" s="100" t="s">
        <v>5</v>
      </c>
      <c r="CL95" s="100" t="s">
        <v>1</v>
      </c>
      <c r="CM95" s="100" t="s">
        <v>93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nImdE6gtsRk/dYEtPUSNaBBUQplzJ1nKq314j3rcGkfZ4Wvn6q0wyMRnESqadkunP1DctFa+VLOv4WLcTNnp1Q==" saltValue="zQIaLcU73TziYtW6PA9eWMkTPtQcBPnThzZ9TbnZTCv9BvOwbO3Rrhf5W2BuhHz6UuVkKz6/xBBCWi6Dhm266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D2 - INTERIÉR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9"/>
  <sheetViews>
    <sheetView showGridLines="0" workbookViewId="0" topLeftCell="A1">
      <selection activeCell="A2" sqref="A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1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3" t="s">
        <v>92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6"/>
      <c r="AT3" s="13" t="s">
        <v>93</v>
      </c>
    </row>
    <row r="4" spans="2:46" s="1" customFormat="1" ht="24.95" customHeight="1">
      <c r="B4" s="16"/>
      <c r="D4" s="105" t="s">
        <v>94</v>
      </c>
      <c r="I4" s="101"/>
      <c r="L4" s="16"/>
      <c r="M4" s="106" t="s">
        <v>10</v>
      </c>
      <c r="AT4" s="13" t="s">
        <v>4</v>
      </c>
    </row>
    <row r="5" spans="2:12" s="1" customFormat="1" ht="6.95" customHeight="1">
      <c r="B5" s="16"/>
      <c r="I5" s="101"/>
      <c r="L5" s="16"/>
    </row>
    <row r="6" spans="2:12" s="1" customFormat="1" ht="12" customHeight="1">
      <c r="B6" s="16"/>
      <c r="D6" s="107" t="s">
        <v>16</v>
      </c>
      <c r="I6" s="101"/>
      <c r="L6" s="16"/>
    </row>
    <row r="7" spans="2:12" s="1" customFormat="1" ht="16.5" customHeight="1">
      <c r="B7" s="16"/>
      <c r="E7" s="246" t="str">
        <f>'Rekapitulace stavby'!K6</f>
        <v>REVITALIZACE ŠKOLNÍ JÍDELNY A DRUŽINY ZŠ ŠKOLNÍ</v>
      </c>
      <c r="F7" s="247"/>
      <c r="G7" s="247"/>
      <c r="H7" s="247"/>
      <c r="I7" s="101"/>
      <c r="L7" s="16"/>
    </row>
    <row r="8" spans="1:31" s="2" customFormat="1" ht="12" customHeight="1">
      <c r="A8" s="31"/>
      <c r="B8" s="36"/>
      <c r="C8" s="31"/>
      <c r="D8" s="107" t="s">
        <v>95</v>
      </c>
      <c r="E8" s="31"/>
      <c r="F8" s="31"/>
      <c r="G8" s="31"/>
      <c r="H8" s="31"/>
      <c r="I8" s="108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48" t="s">
        <v>96</v>
      </c>
      <c r="F9" s="249"/>
      <c r="G9" s="249"/>
      <c r="H9" s="249"/>
      <c r="I9" s="108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108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7" t="s">
        <v>18</v>
      </c>
      <c r="E11" s="31"/>
      <c r="F11" s="109" t="s">
        <v>1</v>
      </c>
      <c r="G11" s="31"/>
      <c r="H11" s="31"/>
      <c r="I11" s="110" t="s">
        <v>20</v>
      </c>
      <c r="J11" s="109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7" t="s">
        <v>22</v>
      </c>
      <c r="E12" s="31"/>
      <c r="F12" s="109" t="s">
        <v>40</v>
      </c>
      <c r="G12" s="31"/>
      <c r="H12" s="31"/>
      <c r="I12" s="110" t="s">
        <v>24</v>
      </c>
      <c r="J12" s="111" t="str">
        <f>'Rekapitulace stavby'!AN8</f>
        <v>6. 3. 2020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08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7" t="s">
        <v>30</v>
      </c>
      <c r="E14" s="31"/>
      <c r="F14" s="31"/>
      <c r="G14" s="31"/>
      <c r="H14" s="31"/>
      <c r="I14" s="110" t="s">
        <v>31</v>
      </c>
      <c r="J14" s="109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9" t="s">
        <v>32</v>
      </c>
      <c r="F15" s="31"/>
      <c r="G15" s="31"/>
      <c r="H15" s="31"/>
      <c r="I15" s="110" t="s">
        <v>33</v>
      </c>
      <c r="J15" s="109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08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7" t="s">
        <v>34</v>
      </c>
      <c r="E17" s="31"/>
      <c r="F17" s="31"/>
      <c r="G17" s="31"/>
      <c r="H17" s="31"/>
      <c r="I17" s="110" t="s">
        <v>31</v>
      </c>
      <c r="J17" s="26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0" t="str">
        <f>'Rekapitulace stavby'!E14</f>
        <v>Vyplň údaj</v>
      </c>
      <c r="F18" s="251"/>
      <c r="G18" s="251"/>
      <c r="H18" s="251"/>
      <c r="I18" s="110" t="s">
        <v>33</v>
      </c>
      <c r="J18" s="26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08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7" t="s">
        <v>36</v>
      </c>
      <c r="E20" s="31"/>
      <c r="F20" s="31"/>
      <c r="G20" s="31"/>
      <c r="H20" s="31"/>
      <c r="I20" s="110" t="s">
        <v>31</v>
      </c>
      <c r="J20" s="109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9" t="s">
        <v>37</v>
      </c>
      <c r="F21" s="31"/>
      <c r="G21" s="31"/>
      <c r="H21" s="31"/>
      <c r="I21" s="110" t="s">
        <v>33</v>
      </c>
      <c r="J21" s="109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08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7" t="s">
        <v>39</v>
      </c>
      <c r="E23" s="31"/>
      <c r="F23" s="31"/>
      <c r="G23" s="31"/>
      <c r="H23" s="31"/>
      <c r="I23" s="110" t="s">
        <v>31</v>
      </c>
      <c r="J23" s="109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9" t="str">
        <f>IF('Rekapitulace stavby'!E20="","",'Rekapitulace stavby'!E20)</f>
        <v xml:space="preserve"> </v>
      </c>
      <c r="F24" s="31"/>
      <c r="G24" s="31"/>
      <c r="H24" s="31"/>
      <c r="I24" s="110" t="s">
        <v>33</v>
      </c>
      <c r="J24" s="109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08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7" t="s">
        <v>41</v>
      </c>
      <c r="E26" s="31"/>
      <c r="F26" s="31"/>
      <c r="G26" s="31"/>
      <c r="H26" s="31"/>
      <c r="I26" s="108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83.25" customHeight="1">
      <c r="A27" s="112"/>
      <c r="B27" s="113"/>
      <c r="C27" s="112"/>
      <c r="D27" s="112"/>
      <c r="E27" s="252" t="s">
        <v>42</v>
      </c>
      <c r="F27" s="252"/>
      <c r="G27" s="252"/>
      <c r="H27" s="252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08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6"/>
      <c r="E29" s="116"/>
      <c r="F29" s="116"/>
      <c r="G29" s="116"/>
      <c r="H29" s="116"/>
      <c r="I29" s="117"/>
      <c r="J29" s="116"/>
      <c r="K29" s="116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8" t="s">
        <v>43</v>
      </c>
      <c r="E30" s="31"/>
      <c r="F30" s="31"/>
      <c r="G30" s="31"/>
      <c r="H30" s="31"/>
      <c r="I30" s="108"/>
      <c r="J30" s="119">
        <f>ROUND(J117,2)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6"/>
      <c r="E31" s="116"/>
      <c r="F31" s="116"/>
      <c r="G31" s="116"/>
      <c r="H31" s="116"/>
      <c r="I31" s="117"/>
      <c r="J31" s="116"/>
      <c r="K31" s="11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0" t="s">
        <v>45</v>
      </c>
      <c r="G32" s="31"/>
      <c r="H32" s="31"/>
      <c r="I32" s="121" t="s">
        <v>44</v>
      </c>
      <c r="J32" s="120" t="s">
        <v>46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2" t="s">
        <v>47</v>
      </c>
      <c r="E33" s="107" t="s">
        <v>48</v>
      </c>
      <c r="F33" s="123">
        <f>ROUND((SUM(BE117:BE178)),2)</f>
        <v>0</v>
      </c>
      <c r="G33" s="31"/>
      <c r="H33" s="31"/>
      <c r="I33" s="124">
        <v>0.21</v>
      </c>
      <c r="J33" s="123">
        <f>ROUND(((SUM(BE117:BE178))*I33),2)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7" t="s">
        <v>49</v>
      </c>
      <c r="F34" s="123">
        <f>ROUND((SUM(BF117:BF178)),2)</f>
        <v>0</v>
      </c>
      <c r="G34" s="31"/>
      <c r="H34" s="31"/>
      <c r="I34" s="124">
        <v>0.15</v>
      </c>
      <c r="J34" s="123">
        <f>ROUND(((SUM(BF117:BF178))*I34),2)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7" t="s">
        <v>50</v>
      </c>
      <c r="F35" s="123">
        <f>ROUND((SUM(BG117:BG178)),2)</f>
        <v>0</v>
      </c>
      <c r="G35" s="31"/>
      <c r="H35" s="31"/>
      <c r="I35" s="124">
        <v>0.21</v>
      </c>
      <c r="J35" s="123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7" t="s">
        <v>51</v>
      </c>
      <c r="F36" s="123">
        <f>ROUND((SUM(BH117:BH178)),2)</f>
        <v>0</v>
      </c>
      <c r="G36" s="31"/>
      <c r="H36" s="31"/>
      <c r="I36" s="124">
        <v>0.15</v>
      </c>
      <c r="J36" s="123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7" t="s">
        <v>52</v>
      </c>
      <c r="F37" s="123">
        <f>ROUND((SUM(BI117:BI178)),2)</f>
        <v>0</v>
      </c>
      <c r="G37" s="31"/>
      <c r="H37" s="31"/>
      <c r="I37" s="124">
        <v>0</v>
      </c>
      <c r="J37" s="12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08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5"/>
      <c r="D39" s="126" t="s">
        <v>53</v>
      </c>
      <c r="E39" s="127"/>
      <c r="F39" s="127"/>
      <c r="G39" s="128" t="s">
        <v>54</v>
      </c>
      <c r="H39" s="129" t="s">
        <v>55</v>
      </c>
      <c r="I39" s="130"/>
      <c r="J39" s="131">
        <f>SUM(J30:J37)</f>
        <v>0</v>
      </c>
      <c r="K39" s="132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08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6"/>
      <c r="I41" s="101"/>
      <c r="L41" s="16"/>
    </row>
    <row r="42" spans="2:12" s="1" customFormat="1" ht="14.45" customHeight="1">
      <c r="B42" s="16"/>
      <c r="I42" s="101"/>
      <c r="L42" s="16"/>
    </row>
    <row r="43" spans="2:12" s="1" customFormat="1" ht="14.45" customHeight="1">
      <c r="B43" s="16"/>
      <c r="I43" s="101"/>
      <c r="L43" s="16"/>
    </row>
    <row r="44" spans="2:12" s="1" customFormat="1" ht="14.45" customHeight="1">
      <c r="B44" s="16"/>
      <c r="I44" s="101"/>
      <c r="L44" s="16"/>
    </row>
    <row r="45" spans="2:12" s="1" customFormat="1" ht="14.45" customHeight="1">
      <c r="B45" s="16"/>
      <c r="I45" s="101"/>
      <c r="L45" s="16"/>
    </row>
    <row r="46" spans="2:12" s="1" customFormat="1" ht="14.45" customHeight="1">
      <c r="B46" s="16"/>
      <c r="I46" s="101"/>
      <c r="L46" s="16"/>
    </row>
    <row r="47" spans="2:12" s="1" customFormat="1" ht="14.45" customHeight="1">
      <c r="B47" s="16"/>
      <c r="I47" s="101"/>
      <c r="L47" s="16"/>
    </row>
    <row r="48" spans="2:12" s="1" customFormat="1" ht="14.45" customHeight="1">
      <c r="B48" s="16"/>
      <c r="I48" s="101"/>
      <c r="L48" s="16"/>
    </row>
    <row r="49" spans="2:12" s="1" customFormat="1" ht="14.45" customHeight="1">
      <c r="B49" s="16"/>
      <c r="I49" s="101"/>
      <c r="L49" s="16"/>
    </row>
    <row r="50" spans="2:12" s="2" customFormat="1" ht="14.45" customHeight="1">
      <c r="B50" s="48"/>
      <c r="D50" s="133" t="s">
        <v>56</v>
      </c>
      <c r="E50" s="134"/>
      <c r="F50" s="134"/>
      <c r="G50" s="133" t="s">
        <v>57</v>
      </c>
      <c r="H50" s="134"/>
      <c r="I50" s="135"/>
      <c r="J50" s="134"/>
      <c r="K50" s="134"/>
      <c r="L50" s="4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1:31" s="2" customFormat="1" ht="12.75">
      <c r="A61" s="31"/>
      <c r="B61" s="36"/>
      <c r="C61" s="31"/>
      <c r="D61" s="136" t="s">
        <v>58</v>
      </c>
      <c r="E61" s="137"/>
      <c r="F61" s="138" t="s">
        <v>59</v>
      </c>
      <c r="G61" s="136" t="s">
        <v>58</v>
      </c>
      <c r="H61" s="137"/>
      <c r="I61" s="139"/>
      <c r="J61" s="140" t="s">
        <v>59</v>
      </c>
      <c r="K61" s="13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1:31" s="2" customFormat="1" ht="12.75">
      <c r="A65" s="31"/>
      <c r="B65" s="36"/>
      <c r="C65" s="31"/>
      <c r="D65" s="133" t="s">
        <v>60</v>
      </c>
      <c r="E65" s="141"/>
      <c r="F65" s="141"/>
      <c r="G65" s="133" t="s">
        <v>61</v>
      </c>
      <c r="H65" s="141"/>
      <c r="I65" s="142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1:31" s="2" customFormat="1" ht="12.75">
      <c r="A76" s="31"/>
      <c r="B76" s="36"/>
      <c r="C76" s="31"/>
      <c r="D76" s="136" t="s">
        <v>58</v>
      </c>
      <c r="E76" s="137"/>
      <c r="F76" s="138" t="s">
        <v>59</v>
      </c>
      <c r="G76" s="136" t="s">
        <v>58</v>
      </c>
      <c r="H76" s="137"/>
      <c r="I76" s="139"/>
      <c r="J76" s="140" t="s">
        <v>59</v>
      </c>
      <c r="K76" s="13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19" t="s">
        <v>97</v>
      </c>
      <c r="D82" s="33"/>
      <c r="E82" s="33"/>
      <c r="F82" s="33"/>
      <c r="G82" s="33"/>
      <c r="H82" s="33"/>
      <c r="I82" s="108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5" t="s">
        <v>16</v>
      </c>
      <c r="D84" s="33"/>
      <c r="E84" s="33"/>
      <c r="F84" s="33"/>
      <c r="G84" s="33"/>
      <c r="H84" s="33"/>
      <c r="I84" s="108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3" t="str">
        <f>E7</f>
        <v>REVITALIZACE ŠKOLNÍ JÍDELNY A DRUŽINY ZŠ ŠKOLNÍ</v>
      </c>
      <c r="F85" s="254"/>
      <c r="G85" s="254"/>
      <c r="H85" s="254"/>
      <c r="I85" s="108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5" t="s">
        <v>95</v>
      </c>
      <c r="D86" s="33"/>
      <c r="E86" s="33"/>
      <c r="F86" s="33"/>
      <c r="G86" s="33"/>
      <c r="H86" s="33"/>
      <c r="I86" s="108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24" t="str">
        <f>E9</f>
        <v>D2 - INTERIÉRY</v>
      </c>
      <c r="F87" s="255"/>
      <c r="G87" s="255"/>
      <c r="H87" s="255"/>
      <c r="I87" s="108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5" t="s">
        <v>22</v>
      </c>
      <c r="D89" s="33"/>
      <c r="E89" s="33"/>
      <c r="F89" s="23" t="str">
        <f>F12</f>
        <v xml:space="preserve"> </v>
      </c>
      <c r="G89" s="33"/>
      <c r="H89" s="33"/>
      <c r="I89" s="110" t="s">
        <v>24</v>
      </c>
      <c r="J89" s="63" t="str">
        <f>IF(J12="","",J12)</f>
        <v>6. 3. 2020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5" t="s">
        <v>30</v>
      </c>
      <c r="D91" s="33"/>
      <c r="E91" s="33"/>
      <c r="F91" s="23" t="str">
        <f>E15</f>
        <v>Město Petřvald</v>
      </c>
      <c r="G91" s="33"/>
      <c r="H91" s="33"/>
      <c r="I91" s="110" t="s">
        <v>36</v>
      </c>
      <c r="J91" s="29" t="str">
        <f>E21</f>
        <v>Kania a.s.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5" t="s">
        <v>34</v>
      </c>
      <c r="D92" s="33"/>
      <c r="E92" s="33"/>
      <c r="F92" s="23" t="str">
        <f>IF(E18="","",E18)</f>
        <v>Vyplň údaj</v>
      </c>
      <c r="G92" s="33"/>
      <c r="H92" s="33"/>
      <c r="I92" s="110" t="s">
        <v>39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9" t="s">
        <v>98</v>
      </c>
      <c r="D94" s="150"/>
      <c r="E94" s="150"/>
      <c r="F94" s="150"/>
      <c r="G94" s="150"/>
      <c r="H94" s="150"/>
      <c r="I94" s="151"/>
      <c r="J94" s="152" t="s">
        <v>99</v>
      </c>
      <c r="K94" s="15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3" t="s">
        <v>100</v>
      </c>
      <c r="D96" s="33"/>
      <c r="E96" s="33"/>
      <c r="F96" s="33"/>
      <c r="G96" s="33"/>
      <c r="H96" s="33"/>
      <c r="I96" s="108"/>
      <c r="J96" s="81">
        <f>J117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3" t="s">
        <v>101</v>
      </c>
    </row>
    <row r="97" spans="2:12" s="9" customFormat="1" ht="24.95" customHeight="1">
      <c r="B97" s="154"/>
      <c r="C97" s="155"/>
      <c r="D97" s="156" t="s">
        <v>102</v>
      </c>
      <c r="E97" s="157"/>
      <c r="F97" s="157"/>
      <c r="G97" s="157"/>
      <c r="H97" s="157"/>
      <c r="I97" s="158"/>
      <c r="J97" s="159">
        <f>J118</f>
        <v>0</v>
      </c>
      <c r="K97" s="155"/>
      <c r="L97" s="160"/>
    </row>
    <row r="98" spans="1:31" s="2" customFormat="1" ht="21.75" customHeight="1">
      <c r="A98" s="31"/>
      <c r="B98" s="32"/>
      <c r="C98" s="33"/>
      <c r="D98" s="33"/>
      <c r="E98" s="33"/>
      <c r="F98" s="33"/>
      <c r="G98" s="33"/>
      <c r="H98" s="33"/>
      <c r="I98" s="108"/>
      <c r="J98" s="33"/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2" customFormat="1" ht="6.95" customHeight="1">
      <c r="A99" s="31"/>
      <c r="B99" s="51"/>
      <c r="C99" s="52"/>
      <c r="D99" s="52"/>
      <c r="E99" s="52"/>
      <c r="F99" s="52"/>
      <c r="G99" s="52"/>
      <c r="H99" s="52"/>
      <c r="I99" s="145"/>
      <c r="J99" s="52"/>
      <c r="K99" s="52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3" spans="1:31" s="2" customFormat="1" ht="6.95" customHeight="1">
      <c r="A103" s="31"/>
      <c r="B103" s="53"/>
      <c r="C103" s="54"/>
      <c r="D103" s="54"/>
      <c r="E103" s="54"/>
      <c r="F103" s="54"/>
      <c r="G103" s="54"/>
      <c r="H103" s="54"/>
      <c r="I103" s="148"/>
      <c r="J103" s="54"/>
      <c r="K103" s="54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4.95" customHeight="1">
      <c r="A104" s="31"/>
      <c r="B104" s="32"/>
      <c r="C104" s="19" t="s">
        <v>103</v>
      </c>
      <c r="D104" s="33"/>
      <c r="E104" s="33"/>
      <c r="F104" s="33"/>
      <c r="G104" s="33"/>
      <c r="H104" s="33"/>
      <c r="I104" s="108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32"/>
      <c r="C105" s="33"/>
      <c r="D105" s="33"/>
      <c r="E105" s="33"/>
      <c r="F105" s="33"/>
      <c r="G105" s="33"/>
      <c r="H105" s="33"/>
      <c r="I105" s="108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2" customHeight="1">
      <c r="A106" s="31"/>
      <c r="B106" s="32"/>
      <c r="C106" s="25" t="s">
        <v>16</v>
      </c>
      <c r="D106" s="33"/>
      <c r="E106" s="33"/>
      <c r="F106" s="33"/>
      <c r="G106" s="33"/>
      <c r="H106" s="33"/>
      <c r="I106" s="108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6.5" customHeight="1">
      <c r="A107" s="31"/>
      <c r="B107" s="32"/>
      <c r="C107" s="33"/>
      <c r="D107" s="33"/>
      <c r="E107" s="253" t="str">
        <f>E7</f>
        <v>REVITALIZACE ŠKOLNÍ JÍDELNY A DRUŽINY ZŠ ŠKOLNÍ</v>
      </c>
      <c r="F107" s="254"/>
      <c r="G107" s="254"/>
      <c r="H107" s="254"/>
      <c r="I107" s="108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5" t="s">
        <v>95</v>
      </c>
      <c r="D108" s="33"/>
      <c r="E108" s="33"/>
      <c r="F108" s="33"/>
      <c r="G108" s="33"/>
      <c r="H108" s="33"/>
      <c r="I108" s="108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3"/>
      <c r="D109" s="33"/>
      <c r="E109" s="224" t="str">
        <f>E9</f>
        <v>D2 - INTERIÉRY</v>
      </c>
      <c r="F109" s="255"/>
      <c r="G109" s="255"/>
      <c r="H109" s="255"/>
      <c r="I109" s="108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108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5" t="s">
        <v>22</v>
      </c>
      <c r="D111" s="33"/>
      <c r="E111" s="33"/>
      <c r="F111" s="23" t="str">
        <f>F12</f>
        <v xml:space="preserve"> </v>
      </c>
      <c r="G111" s="33"/>
      <c r="H111" s="33"/>
      <c r="I111" s="110" t="s">
        <v>24</v>
      </c>
      <c r="J111" s="63" t="str">
        <f>IF(J12="","",J12)</f>
        <v>6. 3. 2020</v>
      </c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108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5.2" customHeight="1">
      <c r="A113" s="31"/>
      <c r="B113" s="32"/>
      <c r="C113" s="25" t="s">
        <v>30</v>
      </c>
      <c r="D113" s="33"/>
      <c r="E113" s="33"/>
      <c r="F113" s="23" t="str">
        <f>E15</f>
        <v>Město Petřvald</v>
      </c>
      <c r="G113" s="33"/>
      <c r="H113" s="33"/>
      <c r="I113" s="110" t="s">
        <v>36</v>
      </c>
      <c r="J113" s="29" t="str">
        <f>E21</f>
        <v>Kania a.s.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5" t="s">
        <v>34</v>
      </c>
      <c r="D114" s="33"/>
      <c r="E114" s="33"/>
      <c r="F114" s="23" t="str">
        <f>IF(E18="","",E18)</f>
        <v>Vyplň údaj</v>
      </c>
      <c r="G114" s="33"/>
      <c r="H114" s="33"/>
      <c r="I114" s="110" t="s">
        <v>39</v>
      </c>
      <c r="J114" s="29" t="str">
        <f>E24</f>
        <v xml:space="preserve"> 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0.35" customHeight="1">
      <c r="A115" s="31"/>
      <c r="B115" s="32"/>
      <c r="C115" s="33"/>
      <c r="D115" s="33"/>
      <c r="E115" s="33"/>
      <c r="F115" s="33"/>
      <c r="G115" s="33"/>
      <c r="H115" s="33"/>
      <c r="I115" s="108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0" customFormat="1" ht="29.25" customHeight="1">
      <c r="A116" s="161"/>
      <c r="B116" s="162"/>
      <c r="C116" s="163" t="s">
        <v>104</v>
      </c>
      <c r="D116" s="164" t="s">
        <v>68</v>
      </c>
      <c r="E116" s="164" t="s">
        <v>64</v>
      </c>
      <c r="F116" s="164" t="s">
        <v>65</v>
      </c>
      <c r="G116" s="164" t="s">
        <v>105</v>
      </c>
      <c r="H116" s="164" t="s">
        <v>106</v>
      </c>
      <c r="I116" s="165" t="s">
        <v>107</v>
      </c>
      <c r="J116" s="164" t="s">
        <v>99</v>
      </c>
      <c r="K116" s="166" t="s">
        <v>108</v>
      </c>
      <c r="L116" s="167"/>
      <c r="M116" s="72" t="s">
        <v>1</v>
      </c>
      <c r="N116" s="73" t="s">
        <v>47</v>
      </c>
      <c r="O116" s="73" t="s">
        <v>109</v>
      </c>
      <c r="P116" s="73" t="s">
        <v>110</v>
      </c>
      <c r="Q116" s="73" t="s">
        <v>111</v>
      </c>
      <c r="R116" s="73" t="s">
        <v>112</v>
      </c>
      <c r="S116" s="73" t="s">
        <v>113</v>
      </c>
      <c r="T116" s="74" t="s">
        <v>114</v>
      </c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</row>
    <row r="117" spans="1:63" s="2" customFormat="1" ht="22.9" customHeight="1">
      <c r="A117" s="31"/>
      <c r="B117" s="32"/>
      <c r="C117" s="79" t="s">
        <v>115</v>
      </c>
      <c r="D117" s="33"/>
      <c r="E117" s="33"/>
      <c r="F117" s="33"/>
      <c r="G117" s="33"/>
      <c r="H117" s="33"/>
      <c r="I117" s="108"/>
      <c r="J117" s="168">
        <f>BK117</f>
        <v>0</v>
      </c>
      <c r="K117" s="33"/>
      <c r="L117" s="36"/>
      <c r="M117" s="75"/>
      <c r="N117" s="169"/>
      <c r="O117" s="76"/>
      <c r="P117" s="170">
        <f>P118</f>
        <v>0</v>
      </c>
      <c r="Q117" s="76"/>
      <c r="R117" s="170">
        <f>R118</f>
        <v>0</v>
      </c>
      <c r="S117" s="76"/>
      <c r="T117" s="171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3" t="s">
        <v>82</v>
      </c>
      <c r="AU117" s="13" t="s">
        <v>101</v>
      </c>
      <c r="BK117" s="172">
        <f>BK118</f>
        <v>0</v>
      </c>
    </row>
    <row r="118" spans="2:63" s="11" customFormat="1" ht="25.9" customHeight="1">
      <c r="B118" s="173"/>
      <c r="C118" s="174"/>
      <c r="D118" s="175" t="s">
        <v>82</v>
      </c>
      <c r="E118" s="176" t="s">
        <v>116</v>
      </c>
      <c r="F118" s="176" t="s">
        <v>117</v>
      </c>
      <c r="G118" s="174"/>
      <c r="H118" s="174"/>
      <c r="I118" s="177"/>
      <c r="J118" s="178">
        <f>BK118</f>
        <v>0</v>
      </c>
      <c r="K118" s="174"/>
      <c r="L118" s="179"/>
      <c r="M118" s="180"/>
      <c r="N118" s="181"/>
      <c r="O118" s="181"/>
      <c r="P118" s="182">
        <f>SUM(P119:P178)</f>
        <v>0</v>
      </c>
      <c r="Q118" s="181"/>
      <c r="R118" s="182">
        <f>SUM(R119:R178)</f>
        <v>0</v>
      </c>
      <c r="S118" s="181"/>
      <c r="T118" s="183">
        <f>SUM(T119:T178)</f>
        <v>0</v>
      </c>
      <c r="AR118" s="184" t="s">
        <v>91</v>
      </c>
      <c r="AT118" s="185" t="s">
        <v>82</v>
      </c>
      <c r="AU118" s="185" t="s">
        <v>83</v>
      </c>
      <c r="AY118" s="184" t="s">
        <v>118</v>
      </c>
      <c r="BK118" s="186">
        <f>SUM(BK119:BK178)</f>
        <v>0</v>
      </c>
    </row>
    <row r="119" spans="1:65" s="2" customFormat="1" ht="16.5" customHeight="1">
      <c r="A119" s="31"/>
      <c r="B119" s="32"/>
      <c r="C119" s="187" t="s">
        <v>91</v>
      </c>
      <c r="D119" s="187" t="s">
        <v>119</v>
      </c>
      <c r="E119" s="188" t="s">
        <v>120</v>
      </c>
      <c r="F119" s="189" t="s">
        <v>121</v>
      </c>
      <c r="G119" s="190" t="s">
        <v>122</v>
      </c>
      <c r="H119" s="191">
        <v>25</v>
      </c>
      <c r="I119" s="192"/>
      <c r="J119" s="193">
        <f aca="true" t="shared" si="0" ref="J119:J150">ROUND(I119*H119,2)</f>
        <v>0</v>
      </c>
      <c r="K119" s="189" t="s">
        <v>123</v>
      </c>
      <c r="L119" s="36"/>
      <c r="M119" s="194" t="s">
        <v>1</v>
      </c>
      <c r="N119" s="195" t="s">
        <v>48</v>
      </c>
      <c r="O119" s="68"/>
      <c r="P119" s="196">
        <f aca="true" t="shared" si="1" ref="P119:P150">O119*H119</f>
        <v>0</v>
      </c>
      <c r="Q119" s="196">
        <v>0</v>
      </c>
      <c r="R119" s="196">
        <f aca="true" t="shared" si="2" ref="R119:R150">Q119*H119</f>
        <v>0</v>
      </c>
      <c r="S119" s="196">
        <v>0</v>
      </c>
      <c r="T119" s="197">
        <f aca="true" t="shared" si="3" ref="T119:T150"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98" t="s">
        <v>124</v>
      </c>
      <c r="AT119" s="198" t="s">
        <v>119</v>
      </c>
      <c r="AU119" s="198" t="s">
        <v>91</v>
      </c>
      <c r="AY119" s="13" t="s">
        <v>118</v>
      </c>
      <c r="BE119" s="199">
        <f aca="true" t="shared" si="4" ref="BE119:BE150">IF(N119="základní",J119,0)</f>
        <v>0</v>
      </c>
      <c r="BF119" s="199">
        <f aca="true" t="shared" si="5" ref="BF119:BF150">IF(N119="snížená",J119,0)</f>
        <v>0</v>
      </c>
      <c r="BG119" s="199">
        <f aca="true" t="shared" si="6" ref="BG119:BG150">IF(N119="zákl. přenesená",J119,0)</f>
        <v>0</v>
      </c>
      <c r="BH119" s="199">
        <f aca="true" t="shared" si="7" ref="BH119:BH150">IF(N119="sníž. přenesená",J119,0)</f>
        <v>0</v>
      </c>
      <c r="BI119" s="199">
        <f aca="true" t="shared" si="8" ref="BI119:BI150">IF(N119="nulová",J119,0)</f>
        <v>0</v>
      </c>
      <c r="BJ119" s="13" t="s">
        <v>91</v>
      </c>
      <c r="BK119" s="199">
        <f aca="true" t="shared" si="9" ref="BK119:BK150">ROUND(I119*H119,2)</f>
        <v>0</v>
      </c>
      <c r="BL119" s="13" t="s">
        <v>124</v>
      </c>
      <c r="BM119" s="198" t="s">
        <v>93</v>
      </c>
    </row>
    <row r="120" spans="1:65" s="2" customFormat="1" ht="16.5" customHeight="1">
      <c r="A120" s="31"/>
      <c r="B120" s="32"/>
      <c r="C120" s="187" t="s">
        <v>93</v>
      </c>
      <c r="D120" s="187" t="s">
        <v>119</v>
      </c>
      <c r="E120" s="188" t="s">
        <v>125</v>
      </c>
      <c r="F120" s="189" t="s">
        <v>126</v>
      </c>
      <c r="G120" s="190" t="s">
        <v>122</v>
      </c>
      <c r="H120" s="191">
        <v>3</v>
      </c>
      <c r="I120" s="192"/>
      <c r="J120" s="193">
        <f t="shared" si="0"/>
        <v>0</v>
      </c>
      <c r="K120" s="189" t="s">
        <v>123</v>
      </c>
      <c r="L120" s="36"/>
      <c r="M120" s="194" t="s">
        <v>1</v>
      </c>
      <c r="N120" s="195" t="s">
        <v>48</v>
      </c>
      <c r="O120" s="68"/>
      <c r="P120" s="196">
        <f t="shared" si="1"/>
        <v>0</v>
      </c>
      <c r="Q120" s="196">
        <v>0</v>
      </c>
      <c r="R120" s="196">
        <f t="shared" si="2"/>
        <v>0</v>
      </c>
      <c r="S120" s="196">
        <v>0</v>
      </c>
      <c r="T120" s="197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98" t="s">
        <v>124</v>
      </c>
      <c r="AT120" s="198" t="s">
        <v>119</v>
      </c>
      <c r="AU120" s="198" t="s">
        <v>91</v>
      </c>
      <c r="AY120" s="13" t="s">
        <v>118</v>
      </c>
      <c r="BE120" s="199">
        <f t="shared" si="4"/>
        <v>0</v>
      </c>
      <c r="BF120" s="199">
        <f t="shared" si="5"/>
        <v>0</v>
      </c>
      <c r="BG120" s="199">
        <f t="shared" si="6"/>
        <v>0</v>
      </c>
      <c r="BH120" s="199">
        <f t="shared" si="7"/>
        <v>0</v>
      </c>
      <c r="BI120" s="199">
        <f t="shared" si="8"/>
        <v>0</v>
      </c>
      <c r="BJ120" s="13" t="s">
        <v>91</v>
      </c>
      <c r="BK120" s="199">
        <f t="shared" si="9"/>
        <v>0</v>
      </c>
      <c r="BL120" s="13" t="s">
        <v>124</v>
      </c>
      <c r="BM120" s="198" t="s">
        <v>124</v>
      </c>
    </row>
    <row r="121" spans="1:65" s="2" customFormat="1" ht="16.5" customHeight="1">
      <c r="A121" s="31"/>
      <c r="B121" s="32"/>
      <c r="C121" s="187" t="s">
        <v>127</v>
      </c>
      <c r="D121" s="187" t="s">
        <v>119</v>
      </c>
      <c r="E121" s="188" t="s">
        <v>128</v>
      </c>
      <c r="F121" s="189" t="s">
        <v>129</v>
      </c>
      <c r="G121" s="190" t="s">
        <v>122</v>
      </c>
      <c r="H121" s="191">
        <v>6</v>
      </c>
      <c r="I121" s="192"/>
      <c r="J121" s="193">
        <f t="shared" si="0"/>
        <v>0</v>
      </c>
      <c r="K121" s="189" t="s">
        <v>123</v>
      </c>
      <c r="L121" s="36"/>
      <c r="M121" s="194" t="s">
        <v>1</v>
      </c>
      <c r="N121" s="195" t="s">
        <v>48</v>
      </c>
      <c r="O121" s="68"/>
      <c r="P121" s="196">
        <f t="shared" si="1"/>
        <v>0</v>
      </c>
      <c r="Q121" s="196">
        <v>0</v>
      </c>
      <c r="R121" s="196">
        <f t="shared" si="2"/>
        <v>0</v>
      </c>
      <c r="S121" s="196">
        <v>0</v>
      </c>
      <c r="T121" s="197">
        <f t="shared" si="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8" t="s">
        <v>124</v>
      </c>
      <c r="AT121" s="198" t="s">
        <v>119</v>
      </c>
      <c r="AU121" s="198" t="s">
        <v>91</v>
      </c>
      <c r="AY121" s="13" t="s">
        <v>118</v>
      </c>
      <c r="BE121" s="199">
        <f t="shared" si="4"/>
        <v>0</v>
      </c>
      <c r="BF121" s="199">
        <f t="shared" si="5"/>
        <v>0</v>
      </c>
      <c r="BG121" s="199">
        <f t="shared" si="6"/>
        <v>0</v>
      </c>
      <c r="BH121" s="199">
        <f t="shared" si="7"/>
        <v>0</v>
      </c>
      <c r="BI121" s="199">
        <f t="shared" si="8"/>
        <v>0</v>
      </c>
      <c r="BJ121" s="13" t="s">
        <v>91</v>
      </c>
      <c r="BK121" s="199">
        <f t="shared" si="9"/>
        <v>0</v>
      </c>
      <c r="BL121" s="13" t="s">
        <v>124</v>
      </c>
      <c r="BM121" s="198" t="s">
        <v>130</v>
      </c>
    </row>
    <row r="122" spans="1:65" s="2" customFormat="1" ht="16.5" customHeight="1">
      <c r="A122" s="31"/>
      <c r="B122" s="32"/>
      <c r="C122" s="187" t="s">
        <v>124</v>
      </c>
      <c r="D122" s="187" t="s">
        <v>119</v>
      </c>
      <c r="E122" s="188" t="s">
        <v>131</v>
      </c>
      <c r="F122" s="189" t="s">
        <v>132</v>
      </c>
      <c r="G122" s="190" t="s">
        <v>122</v>
      </c>
      <c r="H122" s="191">
        <v>21</v>
      </c>
      <c r="I122" s="192"/>
      <c r="J122" s="193">
        <f t="shared" si="0"/>
        <v>0</v>
      </c>
      <c r="K122" s="189" t="s">
        <v>123</v>
      </c>
      <c r="L122" s="36"/>
      <c r="M122" s="194" t="s">
        <v>1</v>
      </c>
      <c r="N122" s="195" t="s">
        <v>48</v>
      </c>
      <c r="O122" s="68"/>
      <c r="P122" s="196">
        <f t="shared" si="1"/>
        <v>0</v>
      </c>
      <c r="Q122" s="196">
        <v>0</v>
      </c>
      <c r="R122" s="196">
        <f t="shared" si="2"/>
        <v>0</v>
      </c>
      <c r="S122" s="196">
        <v>0</v>
      </c>
      <c r="T122" s="197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8" t="s">
        <v>124</v>
      </c>
      <c r="AT122" s="198" t="s">
        <v>119</v>
      </c>
      <c r="AU122" s="198" t="s">
        <v>91</v>
      </c>
      <c r="AY122" s="13" t="s">
        <v>118</v>
      </c>
      <c r="BE122" s="199">
        <f t="shared" si="4"/>
        <v>0</v>
      </c>
      <c r="BF122" s="199">
        <f t="shared" si="5"/>
        <v>0</v>
      </c>
      <c r="BG122" s="199">
        <f t="shared" si="6"/>
        <v>0</v>
      </c>
      <c r="BH122" s="199">
        <f t="shared" si="7"/>
        <v>0</v>
      </c>
      <c r="BI122" s="199">
        <f t="shared" si="8"/>
        <v>0</v>
      </c>
      <c r="BJ122" s="13" t="s">
        <v>91</v>
      </c>
      <c r="BK122" s="199">
        <f t="shared" si="9"/>
        <v>0</v>
      </c>
      <c r="BL122" s="13" t="s">
        <v>124</v>
      </c>
      <c r="BM122" s="198" t="s">
        <v>133</v>
      </c>
    </row>
    <row r="123" spans="1:65" s="2" customFormat="1" ht="16.5" customHeight="1">
      <c r="A123" s="31"/>
      <c r="B123" s="32"/>
      <c r="C123" s="187" t="s">
        <v>134</v>
      </c>
      <c r="D123" s="187" t="s">
        <v>119</v>
      </c>
      <c r="E123" s="188" t="s">
        <v>135</v>
      </c>
      <c r="F123" s="189" t="s">
        <v>136</v>
      </c>
      <c r="G123" s="190" t="s">
        <v>122</v>
      </c>
      <c r="H123" s="191">
        <v>2</v>
      </c>
      <c r="I123" s="192"/>
      <c r="J123" s="193">
        <f t="shared" si="0"/>
        <v>0</v>
      </c>
      <c r="K123" s="189" t="s">
        <v>123</v>
      </c>
      <c r="L123" s="36"/>
      <c r="M123" s="194" t="s">
        <v>1</v>
      </c>
      <c r="N123" s="195" t="s">
        <v>48</v>
      </c>
      <c r="O123" s="68"/>
      <c r="P123" s="196">
        <f t="shared" si="1"/>
        <v>0</v>
      </c>
      <c r="Q123" s="196">
        <v>0</v>
      </c>
      <c r="R123" s="196">
        <f t="shared" si="2"/>
        <v>0</v>
      </c>
      <c r="S123" s="196">
        <v>0</v>
      </c>
      <c r="T123" s="197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8" t="s">
        <v>124</v>
      </c>
      <c r="AT123" s="198" t="s">
        <v>119</v>
      </c>
      <c r="AU123" s="198" t="s">
        <v>91</v>
      </c>
      <c r="AY123" s="13" t="s">
        <v>118</v>
      </c>
      <c r="BE123" s="199">
        <f t="shared" si="4"/>
        <v>0</v>
      </c>
      <c r="BF123" s="199">
        <f t="shared" si="5"/>
        <v>0</v>
      </c>
      <c r="BG123" s="199">
        <f t="shared" si="6"/>
        <v>0</v>
      </c>
      <c r="BH123" s="199">
        <f t="shared" si="7"/>
        <v>0</v>
      </c>
      <c r="BI123" s="199">
        <f t="shared" si="8"/>
        <v>0</v>
      </c>
      <c r="BJ123" s="13" t="s">
        <v>91</v>
      </c>
      <c r="BK123" s="199">
        <f t="shared" si="9"/>
        <v>0</v>
      </c>
      <c r="BL123" s="13" t="s">
        <v>124</v>
      </c>
      <c r="BM123" s="198" t="s">
        <v>137</v>
      </c>
    </row>
    <row r="124" spans="1:65" s="2" customFormat="1" ht="16.5" customHeight="1">
      <c r="A124" s="31"/>
      <c r="B124" s="32"/>
      <c r="C124" s="187" t="s">
        <v>130</v>
      </c>
      <c r="D124" s="187" t="s">
        <v>119</v>
      </c>
      <c r="E124" s="188" t="s">
        <v>138</v>
      </c>
      <c r="F124" s="189" t="s">
        <v>139</v>
      </c>
      <c r="G124" s="190" t="s">
        <v>122</v>
      </c>
      <c r="H124" s="191">
        <v>2</v>
      </c>
      <c r="I124" s="192"/>
      <c r="J124" s="193">
        <f t="shared" si="0"/>
        <v>0</v>
      </c>
      <c r="K124" s="189" t="s">
        <v>123</v>
      </c>
      <c r="L124" s="36"/>
      <c r="M124" s="194" t="s">
        <v>1</v>
      </c>
      <c r="N124" s="195" t="s">
        <v>48</v>
      </c>
      <c r="O124" s="68"/>
      <c r="P124" s="196">
        <f t="shared" si="1"/>
        <v>0</v>
      </c>
      <c r="Q124" s="196">
        <v>0</v>
      </c>
      <c r="R124" s="196">
        <f t="shared" si="2"/>
        <v>0</v>
      </c>
      <c r="S124" s="196">
        <v>0</v>
      </c>
      <c r="T124" s="197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8" t="s">
        <v>124</v>
      </c>
      <c r="AT124" s="198" t="s">
        <v>119</v>
      </c>
      <c r="AU124" s="198" t="s">
        <v>91</v>
      </c>
      <c r="AY124" s="13" t="s">
        <v>118</v>
      </c>
      <c r="BE124" s="199">
        <f t="shared" si="4"/>
        <v>0</v>
      </c>
      <c r="BF124" s="199">
        <f t="shared" si="5"/>
        <v>0</v>
      </c>
      <c r="BG124" s="199">
        <f t="shared" si="6"/>
        <v>0</v>
      </c>
      <c r="BH124" s="199">
        <f t="shared" si="7"/>
        <v>0</v>
      </c>
      <c r="BI124" s="199">
        <f t="shared" si="8"/>
        <v>0</v>
      </c>
      <c r="BJ124" s="13" t="s">
        <v>91</v>
      </c>
      <c r="BK124" s="199">
        <f t="shared" si="9"/>
        <v>0</v>
      </c>
      <c r="BL124" s="13" t="s">
        <v>124</v>
      </c>
      <c r="BM124" s="198" t="s">
        <v>140</v>
      </c>
    </row>
    <row r="125" spans="1:65" s="2" customFormat="1" ht="16.5" customHeight="1">
      <c r="A125" s="31"/>
      <c r="B125" s="32"/>
      <c r="C125" s="187" t="s">
        <v>141</v>
      </c>
      <c r="D125" s="187" t="s">
        <v>119</v>
      </c>
      <c r="E125" s="188" t="s">
        <v>142</v>
      </c>
      <c r="F125" s="189" t="s">
        <v>143</v>
      </c>
      <c r="G125" s="190" t="s">
        <v>122</v>
      </c>
      <c r="H125" s="191">
        <v>1</v>
      </c>
      <c r="I125" s="192"/>
      <c r="J125" s="193">
        <f t="shared" si="0"/>
        <v>0</v>
      </c>
      <c r="K125" s="189" t="s">
        <v>123</v>
      </c>
      <c r="L125" s="36"/>
      <c r="M125" s="194" t="s">
        <v>1</v>
      </c>
      <c r="N125" s="195" t="s">
        <v>48</v>
      </c>
      <c r="O125" s="68"/>
      <c r="P125" s="196">
        <f t="shared" si="1"/>
        <v>0</v>
      </c>
      <c r="Q125" s="196">
        <v>0</v>
      </c>
      <c r="R125" s="196">
        <f t="shared" si="2"/>
        <v>0</v>
      </c>
      <c r="S125" s="196">
        <v>0</v>
      </c>
      <c r="T125" s="197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8" t="s">
        <v>124</v>
      </c>
      <c r="AT125" s="198" t="s">
        <v>119</v>
      </c>
      <c r="AU125" s="198" t="s">
        <v>91</v>
      </c>
      <c r="AY125" s="13" t="s">
        <v>118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3" t="s">
        <v>91</v>
      </c>
      <c r="BK125" s="199">
        <f t="shared" si="9"/>
        <v>0</v>
      </c>
      <c r="BL125" s="13" t="s">
        <v>124</v>
      </c>
      <c r="BM125" s="198" t="s">
        <v>144</v>
      </c>
    </row>
    <row r="126" spans="1:65" s="2" customFormat="1" ht="16.5" customHeight="1">
      <c r="A126" s="31"/>
      <c r="B126" s="32"/>
      <c r="C126" s="187" t="s">
        <v>133</v>
      </c>
      <c r="D126" s="187" t="s">
        <v>119</v>
      </c>
      <c r="E126" s="188" t="s">
        <v>145</v>
      </c>
      <c r="F126" s="189" t="s">
        <v>146</v>
      </c>
      <c r="G126" s="190" t="s">
        <v>122</v>
      </c>
      <c r="H126" s="191">
        <v>150</v>
      </c>
      <c r="I126" s="192"/>
      <c r="J126" s="193">
        <f t="shared" si="0"/>
        <v>0</v>
      </c>
      <c r="K126" s="189" t="s">
        <v>123</v>
      </c>
      <c r="L126" s="36"/>
      <c r="M126" s="194" t="s">
        <v>1</v>
      </c>
      <c r="N126" s="195" t="s">
        <v>48</v>
      </c>
      <c r="O126" s="68"/>
      <c r="P126" s="196">
        <f t="shared" si="1"/>
        <v>0</v>
      </c>
      <c r="Q126" s="196">
        <v>0</v>
      </c>
      <c r="R126" s="196">
        <f t="shared" si="2"/>
        <v>0</v>
      </c>
      <c r="S126" s="196">
        <v>0</v>
      </c>
      <c r="T126" s="197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8" t="s">
        <v>124</v>
      </c>
      <c r="AT126" s="198" t="s">
        <v>119</v>
      </c>
      <c r="AU126" s="198" t="s">
        <v>91</v>
      </c>
      <c r="AY126" s="13" t="s">
        <v>118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3" t="s">
        <v>91</v>
      </c>
      <c r="BK126" s="199">
        <f t="shared" si="9"/>
        <v>0</v>
      </c>
      <c r="BL126" s="13" t="s">
        <v>124</v>
      </c>
      <c r="BM126" s="198" t="s">
        <v>147</v>
      </c>
    </row>
    <row r="127" spans="1:65" s="2" customFormat="1" ht="16.5" customHeight="1">
      <c r="A127" s="31"/>
      <c r="B127" s="32"/>
      <c r="C127" s="187" t="s">
        <v>148</v>
      </c>
      <c r="D127" s="187" t="s">
        <v>119</v>
      </c>
      <c r="E127" s="188" t="s">
        <v>149</v>
      </c>
      <c r="F127" s="189" t="s">
        <v>150</v>
      </c>
      <c r="G127" s="190" t="s">
        <v>122</v>
      </c>
      <c r="H127" s="191">
        <v>7</v>
      </c>
      <c r="I127" s="192"/>
      <c r="J127" s="193">
        <f t="shared" si="0"/>
        <v>0</v>
      </c>
      <c r="K127" s="189" t="s">
        <v>123</v>
      </c>
      <c r="L127" s="36"/>
      <c r="M127" s="194" t="s">
        <v>1</v>
      </c>
      <c r="N127" s="195" t="s">
        <v>48</v>
      </c>
      <c r="O127" s="68"/>
      <c r="P127" s="196">
        <f t="shared" si="1"/>
        <v>0</v>
      </c>
      <c r="Q127" s="196">
        <v>0</v>
      </c>
      <c r="R127" s="196">
        <f t="shared" si="2"/>
        <v>0</v>
      </c>
      <c r="S127" s="196">
        <v>0</v>
      </c>
      <c r="T127" s="197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8" t="s">
        <v>124</v>
      </c>
      <c r="AT127" s="198" t="s">
        <v>119</v>
      </c>
      <c r="AU127" s="198" t="s">
        <v>91</v>
      </c>
      <c r="AY127" s="13" t="s">
        <v>118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3" t="s">
        <v>91</v>
      </c>
      <c r="BK127" s="199">
        <f t="shared" si="9"/>
        <v>0</v>
      </c>
      <c r="BL127" s="13" t="s">
        <v>124</v>
      </c>
      <c r="BM127" s="198" t="s">
        <v>151</v>
      </c>
    </row>
    <row r="128" spans="1:65" s="2" customFormat="1" ht="16.5" customHeight="1">
      <c r="A128" s="31"/>
      <c r="B128" s="32"/>
      <c r="C128" s="187" t="s">
        <v>137</v>
      </c>
      <c r="D128" s="187" t="s">
        <v>119</v>
      </c>
      <c r="E128" s="188" t="s">
        <v>152</v>
      </c>
      <c r="F128" s="189" t="s">
        <v>153</v>
      </c>
      <c r="G128" s="190" t="s">
        <v>122</v>
      </c>
      <c r="H128" s="191">
        <v>2</v>
      </c>
      <c r="I128" s="192"/>
      <c r="J128" s="193">
        <f t="shared" si="0"/>
        <v>0</v>
      </c>
      <c r="K128" s="189" t="s">
        <v>123</v>
      </c>
      <c r="L128" s="36"/>
      <c r="M128" s="194" t="s">
        <v>1</v>
      </c>
      <c r="N128" s="195" t="s">
        <v>48</v>
      </c>
      <c r="O128" s="68"/>
      <c r="P128" s="196">
        <f t="shared" si="1"/>
        <v>0</v>
      </c>
      <c r="Q128" s="196">
        <v>0</v>
      </c>
      <c r="R128" s="196">
        <f t="shared" si="2"/>
        <v>0</v>
      </c>
      <c r="S128" s="196">
        <v>0</v>
      </c>
      <c r="T128" s="197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8" t="s">
        <v>124</v>
      </c>
      <c r="AT128" s="198" t="s">
        <v>119</v>
      </c>
      <c r="AU128" s="198" t="s">
        <v>91</v>
      </c>
      <c r="AY128" s="13" t="s">
        <v>118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3" t="s">
        <v>91</v>
      </c>
      <c r="BK128" s="199">
        <f t="shared" si="9"/>
        <v>0</v>
      </c>
      <c r="BL128" s="13" t="s">
        <v>124</v>
      </c>
      <c r="BM128" s="198" t="s">
        <v>154</v>
      </c>
    </row>
    <row r="129" spans="1:65" s="2" customFormat="1" ht="16.5" customHeight="1">
      <c r="A129" s="31"/>
      <c r="B129" s="32"/>
      <c r="C129" s="187" t="s">
        <v>155</v>
      </c>
      <c r="D129" s="187" t="s">
        <v>119</v>
      </c>
      <c r="E129" s="188" t="s">
        <v>156</v>
      </c>
      <c r="F129" s="189" t="s">
        <v>157</v>
      </c>
      <c r="G129" s="190" t="s">
        <v>122</v>
      </c>
      <c r="H129" s="191">
        <v>30</v>
      </c>
      <c r="I129" s="192"/>
      <c r="J129" s="193">
        <f t="shared" si="0"/>
        <v>0</v>
      </c>
      <c r="K129" s="189" t="s">
        <v>123</v>
      </c>
      <c r="L129" s="36"/>
      <c r="M129" s="194" t="s">
        <v>1</v>
      </c>
      <c r="N129" s="195" t="s">
        <v>48</v>
      </c>
      <c r="O129" s="68"/>
      <c r="P129" s="196">
        <f t="shared" si="1"/>
        <v>0</v>
      </c>
      <c r="Q129" s="196">
        <v>0</v>
      </c>
      <c r="R129" s="196">
        <f t="shared" si="2"/>
        <v>0</v>
      </c>
      <c r="S129" s="196">
        <v>0</v>
      </c>
      <c r="T129" s="197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8" t="s">
        <v>124</v>
      </c>
      <c r="AT129" s="198" t="s">
        <v>119</v>
      </c>
      <c r="AU129" s="198" t="s">
        <v>91</v>
      </c>
      <c r="AY129" s="13" t="s">
        <v>118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3" t="s">
        <v>91</v>
      </c>
      <c r="BK129" s="199">
        <f t="shared" si="9"/>
        <v>0</v>
      </c>
      <c r="BL129" s="13" t="s">
        <v>124</v>
      </c>
      <c r="BM129" s="198" t="s">
        <v>158</v>
      </c>
    </row>
    <row r="130" spans="1:65" s="2" customFormat="1" ht="16.5" customHeight="1">
      <c r="A130" s="31"/>
      <c r="B130" s="32"/>
      <c r="C130" s="187" t="s">
        <v>140</v>
      </c>
      <c r="D130" s="187" t="s">
        <v>119</v>
      </c>
      <c r="E130" s="188" t="s">
        <v>159</v>
      </c>
      <c r="F130" s="189" t="s">
        <v>160</v>
      </c>
      <c r="G130" s="190" t="s">
        <v>122</v>
      </c>
      <c r="H130" s="191">
        <v>6</v>
      </c>
      <c r="I130" s="192"/>
      <c r="J130" s="193">
        <f t="shared" si="0"/>
        <v>0</v>
      </c>
      <c r="K130" s="189" t="s">
        <v>123</v>
      </c>
      <c r="L130" s="36"/>
      <c r="M130" s="194" t="s">
        <v>1</v>
      </c>
      <c r="N130" s="195" t="s">
        <v>48</v>
      </c>
      <c r="O130" s="68"/>
      <c r="P130" s="196">
        <f t="shared" si="1"/>
        <v>0</v>
      </c>
      <c r="Q130" s="196">
        <v>0</v>
      </c>
      <c r="R130" s="196">
        <f t="shared" si="2"/>
        <v>0</v>
      </c>
      <c r="S130" s="196">
        <v>0</v>
      </c>
      <c r="T130" s="19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8" t="s">
        <v>124</v>
      </c>
      <c r="AT130" s="198" t="s">
        <v>119</v>
      </c>
      <c r="AU130" s="198" t="s">
        <v>91</v>
      </c>
      <c r="AY130" s="13" t="s">
        <v>118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3" t="s">
        <v>91</v>
      </c>
      <c r="BK130" s="199">
        <f t="shared" si="9"/>
        <v>0</v>
      </c>
      <c r="BL130" s="13" t="s">
        <v>124</v>
      </c>
      <c r="BM130" s="198" t="s">
        <v>161</v>
      </c>
    </row>
    <row r="131" spans="1:65" s="2" customFormat="1" ht="16.5" customHeight="1">
      <c r="A131" s="31"/>
      <c r="B131" s="32"/>
      <c r="C131" s="187" t="s">
        <v>162</v>
      </c>
      <c r="D131" s="187" t="s">
        <v>119</v>
      </c>
      <c r="E131" s="188" t="s">
        <v>163</v>
      </c>
      <c r="F131" s="189" t="s">
        <v>164</v>
      </c>
      <c r="G131" s="190" t="s">
        <v>122</v>
      </c>
      <c r="H131" s="191">
        <v>1</v>
      </c>
      <c r="I131" s="192"/>
      <c r="J131" s="193">
        <f t="shared" si="0"/>
        <v>0</v>
      </c>
      <c r="K131" s="189" t="s">
        <v>123</v>
      </c>
      <c r="L131" s="36"/>
      <c r="M131" s="194" t="s">
        <v>1</v>
      </c>
      <c r="N131" s="195" t="s">
        <v>48</v>
      </c>
      <c r="O131" s="68"/>
      <c r="P131" s="196">
        <f t="shared" si="1"/>
        <v>0</v>
      </c>
      <c r="Q131" s="196">
        <v>0</v>
      </c>
      <c r="R131" s="196">
        <f t="shared" si="2"/>
        <v>0</v>
      </c>
      <c r="S131" s="196">
        <v>0</v>
      </c>
      <c r="T131" s="19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8" t="s">
        <v>124</v>
      </c>
      <c r="AT131" s="198" t="s">
        <v>119</v>
      </c>
      <c r="AU131" s="198" t="s">
        <v>91</v>
      </c>
      <c r="AY131" s="13" t="s">
        <v>118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3" t="s">
        <v>91</v>
      </c>
      <c r="BK131" s="199">
        <f t="shared" si="9"/>
        <v>0</v>
      </c>
      <c r="BL131" s="13" t="s">
        <v>124</v>
      </c>
      <c r="BM131" s="198" t="s">
        <v>165</v>
      </c>
    </row>
    <row r="132" spans="1:65" s="2" customFormat="1" ht="16.5" customHeight="1">
      <c r="A132" s="31"/>
      <c r="B132" s="32"/>
      <c r="C132" s="187" t="s">
        <v>147</v>
      </c>
      <c r="D132" s="187" t="s">
        <v>119</v>
      </c>
      <c r="E132" s="188" t="s">
        <v>166</v>
      </c>
      <c r="F132" s="189" t="s">
        <v>167</v>
      </c>
      <c r="G132" s="190" t="s">
        <v>1</v>
      </c>
      <c r="H132" s="191">
        <v>0</v>
      </c>
      <c r="I132" s="192"/>
      <c r="J132" s="193">
        <f t="shared" si="0"/>
        <v>0</v>
      </c>
      <c r="K132" s="189" t="s">
        <v>123</v>
      </c>
      <c r="L132" s="36"/>
      <c r="M132" s="194" t="s">
        <v>1</v>
      </c>
      <c r="N132" s="195" t="s">
        <v>48</v>
      </c>
      <c r="O132" s="68"/>
      <c r="P132" s="196">
        <f t="shared" si="1"/>
        <v>0</v>
      </c>
      <c r="Q132" s="196">
        <v>0</v>
      </c>
      <c r="R132" s="196">
        <f t="shared" si="2"/>
        <v>0</v>
      </c>
      <c r="S132" s="196">
        <v>0</v>
      </c>
      <c r="T132" s="19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8" t="s">
        <v>124</v>
      </c>
      <c r="AT132" s="198" t="s">
        <v>119</v>
      </c>
      <c r="AU132" s="198" t="s">
        <v>91</v>
      </c>
      <c r="AY132" s="13" t="s">
        <v>118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3" t="s">
        <v>91</v>
      </c>
      <c r="BK132" s="199">
        <f t="shared" si="9"/>
        <v>0</v>
      </c>
      <c r="BL132" s="13" t="s">
        <v>124</v>
      </c>
      <c r="BM132" s="198" t="s">
        <v>168</v>
      </c>
    </row>
    <row r="133" spans="1:65" s="2" customFormat="1" ht="16.5" customHeight="1">
      <c r="A133" s="31"/>
      <c r="B133" s="32"/>
      <c r="C133" s="187" t="s">
        <v>8</v>
      </c>
      <c r="D133" s="187" t="s">
        <v>119</v>
      </c>
      <c r="E133" s="188" t="s">
        <v>169</v>
      </c>
      <c r="F133" s="189" t="s">
        <v>170</v>
      </c>
      <c r="G133" s="190" t="s">
        <v>1</v>
      </c>
      <c r="H133" s="191">
        <v>0</v>
      </c>
      <c r="I133" s="192"/>
      <c r="J133" s="193">
        <f t="shared" si="0"/>
        <v>0</v>
      </c>
      <c r="K133" s="189" t="s">
        <v>123</v>
      </c>
      <c r="L133" s="36"/>
      <c r="M133" s="194" t="s">
        <v>1</v>
      </c>
      <c r="N133" s="195" t="s">
        <v>48</v>
      </c>
      <c r="O133" s="68"/>
      <c r="P133" s="196">
        <f t="shared" si="1"/>
        <v>0</v>
      </c>
      <c r="Q133" s="196">
        <v>0</v>
      </c>
      <c r="R133" s="196">
        <f t="shared" si="2"/>
        <v>0</v>
      </c>
      <c r="S133" s="196">
        <v>0</v>
      </c>
      <c r="T133" s="19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8" t="s">
        <v>124</v>
      </c>
      <c r="AT133" s="198" t="s">
        <v>119</v>
      </c>
      <c r="AU133" s="198" t="s">
        <v>91</v>
      </c>
      <c r="AY133" s="13" t="s">
        <v>118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3" t="s">
        <v>91</v>
      </c>
      <c r="BK133" s="199">
        <f t="shared" si="9"/>
        <v>0</v>
      </c>
      <c r="BL133" s="13" t="s">
        <v>124</v>
      </c>
      <c r="BM133" s="198" t="s">
        <v>171</v>
      </c>
    </row>
    <row r="134" spans="1:65" s="2" customFormat="1" ht="16.5" customHeight="1">
      <c r="A134" s="31"/>
      <c r="B134" s="32"/>
      <c r="C134" s="187" t="s">
        <v>151</v>
      </c>
      <c r="D134" s="187" t="s">
        <v>119</v>
      </c>
      <c r="E134" s="188" t="s">
        <v>172</v>
      </c>
      <c r="F134" s="189" t="s">
        <v>173</v>
      </c>
      <c r="G134" s="190" t="s">
        <v>1</v>
      </c>
      <c r="H134" s="191">
        <v>0</v>
      </c>
      <c r="I134" s="192"/>
      <c r="J134" s="193">
        <f t="shared" si="0"/>
        <v>0</v>
      </c>
      <c r="K134" s="189" t="s">
        <v>123</v>
      </c>
      <c r="L134" s="36"/>
      <c r="M134" s="194" t="s">
        <v>1</v>
      </c>
      <c r="N134" s="195" t="s">
        <v>48</v>
      </c>
      <c r="O134" s="68"/>
      <c r="P134" s="196">
        <f t="shared" si="1"/>
        <v>0</v>
      </c>
      <c r="Q134" s="196">
        <v>0</v>
      </c>
      <c r="R134" s="196">
        <f t="shared" si="2"/>
        <v>0</v>
      </c>
      <c r="S134" s="196">
        <v>0</v>
      </c>
      <c r="T134" s="19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8" t="s">
        <v>124</v>
      </c>
      <c r="AT134" s="198" t="s">
        <v>119</v>
      </c>
      <c r="AU134" s="198" t="s">
        <v>91</v>
      </c>
      <c r="AY134" s="13" t="s">
        <v>118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3" t="s">
        <v>91</v>
      </c>
      <c r="BK134" s="199">
        <f t="shared" si="9"/>
        <v>0</v>
      </c>
      <c r="BL134" s="13" t="s">
        <v>124</v>
      </c>
      <c r="BM134" s="198" t="s">
        <v>174</v>
      </c>
    </row>
    <row r="135" spans="1:65" s="2" customFormat="1" ht="16.5" customHeight="1">
      <c r="A135" s="31"/>
      <c r="B135" s="32"/>
      <c r="C135" s="187" t="s">
        <v>175</v>
      </c>
      <c r="D135" s="187" t="s">
        <v>119</v>
      </c>
      <c r="E135" s="188" t="s">
        <v>176</v>
      </c>
      <c r="F135" s="189" t="s">
        <v>177</v>
      </c>
      <c r="G135" s="190" t="s">
        <v>1</v>
      </c>
      <c r="H135" s="191">
        <v>0</v>
      </c>
      <c r="I135" s="192"/>
      <c r="J135" s="193">
        <f t="shared" si="0"/>
        <v>0</v>
      </c>
      <c r="K135" s="189" t="s">
        <v>123</v>
      </c>
      <c r="L135" s="36"/>
      <c r="M135" s="194" t="s">
        <v>1</v>
      </c>
      <c r="N135" s="195" t="s">
        <v>48</v>
      </c>
      <c r="O135" s="68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8" t="s">
        <v>124</v>
      </c>
      <c r="AT135" s="198" t="s">
        <v>119</v>
      </c>
      <c r="AU135" s="198" t="s">
        <v>91</v>
      </c>
      <c r="AY135" s="13" t="s">
        <v>118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3" t="s">
        <v>91</v>
      </c>
      <c r="BK135" s="199">
        <f t="shared" si="9"/>
        <v>0</v>
      </c>
      <c r="BL135" s="13" t="s">
        <v>124</v>
      </c>
      <c r="BM135" s="198" t="s">
        <v>178</v>
      </c>
    </row>
    <row r="136" spans="1:65" s="2" customFormat="1" ht="16.5" customHeight="1">
      <c r="A136" s="31"/>
      <c r="B136" s="32"/>
      <c r="C136" s="187" t="s">
        <v>154</v>
      </c>
      <c r="D136" s="187" t="s">
        <v>119</v>
      </c>
      <c r="E136" s="188" t="s">
        <v>179</v>
      </c>
      <c r="F136" s="189" t="s">
        <v>180</v>
      </c>
      <c r="G136" s="190" t="s">
        <v>122</v>
      </c>
      <c r="H136" s="191">
        <v>7</v>
      </c>
      <c r="I136" s="192"/>
      <c r="J136" s="193">
        <f t="shared" si="0"/>
        <v>0</v>
      </c>
      <c r="K136" s="189" t="s">
        <v>123</v>
      </c>
      <c r="L136" s="36"/>
      <c r="M136" s="194" t="s">
        <v>1</v>
      </c>
      <c r="N136" s="195" t="s">
        <v>48</v>
      </c>
      <c r="O136" s="68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8" t="s">
        <v>124</v>
      </c>
      <c r="AT136" s="198" t="s">
        <v>119</v>
      </c>
      <c r="AU136" s="198" t="s">
        <v>91</v>
      </c>
      <c r="AY136" s="13" t="s">
        <v>118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3" t="s">
        <v>91</v>
      </c>
      <c r="BK136" s="199">
        <f t="shared" si="9"/>
        <v>0</v>
      </c>
      <c r="BL136" s="13" t="s">
        <v>124</v>
      </c>
      <c r="BM136" s="198" t="s">
        <v>181</v>
      </c>
    </row>
    <row r="137" spans="1:65" s="2" customFormat="1" ht="16.5" customHeight="1">
      <c r="A137" s="31"/>
      <c r="B137" s="32"/>
      <c r="C137" s="187" t="s">
        <v>182</v>
      </c>
      <c r="D137" s="187" t="s">
        <v>119</v>
      </c>
      <c r="E137" s="188" t="s">
        <v>183</v>
      </c>
      <c r="F137" s="189" t="s">
        <v>184</v>
      </c>
      <c r="G137" s="190" t="s">
        <v>122</v>
      </c>
      <c r="H137" s="191">
        <v>7</v>
      </c>
      <c r="I137" s="192"/>
      <c r="J137" s="193">
        <f t="shared" si="0"/>
        <v>0</v>
      </c>
      <c r="K137" s="189" t="s">
        <v>123</v>
      </c>
      <c r="L137" s="36"/>
      <c r="M137" s="194" t="s">
        <v>1</v>
      </c>
      <c r="N137" s="195" t="s">
        <v>48</v>
      </c>
      <c r="O137" s="68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8" t="s">
        <v>124</v>
      </c>
      <c r="AT137" s="198" t="s">
        <v>119</v>
      </c>
      <c r="AU137" s="198" t="s">
        <v>91</v>
      </c>
      <c r="AY137" s="13" t="s">
        <v>118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3" t="s">
        <v>91</v>
      </c>
      <c r="BK137" s="199">
        <f t="shared" si="9"/>
        <v>0</v>
      </c>
      <c r="BL137" s="13" t="s">
        <v>124</v>
      </c>
      <c r="BM137" s="198" t="s">
        <v>185</v>
      </c>
    </row>
    <row r="138" spans="1:65" s="2" customFormat="1" ht="16.5" customHeight="1">
      <c r="A138" s="31"/>
      <c r="B138" s="32"/>
      <c r="C138" s="187" t="s">
        <v>158</v>
      </c>
      <c r="D138" s="187" t="s">
        <v>119</v>
      </c>
      <c r="E138" s="188" t="s">
        <v>186</v>
      </c>
      <c r="F138" s="189" t="s">
        <v>187</v>
      </c>
      <c r="G138" s="190" t="s">
        <v>122</v>
      </c>
      <c r="H138" s="191">
        <v>13</v>
      </c>
      <c r="I138" s="192"/>
      <c r="J138" s="193">
        <f t="shared" si="0"/>
        <v>0</v>
      </c>
      <c r="K138" s="189" t="s">
        <v>123</v>
      </c>
      <c r="L138" s="36"/>
      <c r="M138" s="194" t="s">
        <v>1</v>
      </c>
      <c r="N138" s="195" t="s">
        <v>48</v>
      </c>
      <c r="O138" s="68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8" t="s">
        <v>124</v>
      </c>
      <c r="AT138" s="198" t="s">
        <v>119</v>
      </c>
      <c r="AU138" s="198" t="s">
        <v>91</v>
      </c>
      <c r="AY138" s="13" t="s">
        <v>118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3" t="s">
        <v>91</v>
      </c>
      <c r="BK138" s="199">
        <f t="shared" si="9"/>
        <v>0</v>
      </c>
      <c r="BL138" s="13" t="s">
        <v>124</v>
      </c>
      <c r="BM138" s="198" t="s">
        <v>188</v>
      </c>
    </row>
    <row r="139" spans="1:65" s="2" customFormat="1" ht="16.5" customHeight="1">
      <c r="A139" s="31"/>
      <c r="B139" s="32"/>
      <c r="C139" s="187" t="s">
        <v>7</v>
      </c>
      <c r="D139" s="187" t="s">
        <v>119</v>
      </c>
      <c r="E139" s="188" t="s">
        <v>189</v>
      </c>
      <c r="F139" s="189" t="s">
        <v>190</v>
      </c>
      <c r="G139" s="190" t="s">
        <v>1</v>
      </c>
      <c r="H139" s="191">
        <v>0</v>
      </c>
      <c r="I139" s="192"/>
      <c r="J139" s="193">
        <f t="shared" si="0"/>
        <v>0</v>
      </c>
      <c r="K139" s="189" t="s">
        <v>123</v>
      </c>
      <c r="L139" s="36"/>
      <c r="M139" s="194" t="s">
        <v>1</v>
      </c>
      <c r="N139" s="195" t="s">
        <v>48</v>
      </c>
      <c r="O139" s="68"/>
      <c r="P139" s="196">
        <f t="shared" si="1"/>
        <v>0</v>
      </c>
      <c r="Q139" s="196">
        <v>0</v>
      </c>
      <c r="R139" s="196">
        <f t="shared" si="2"/>
        <v>0</v>
      </c>
      <c r="S139" s="196">
        <v>0</v>
      </c>
      <c r="T139" s="19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8" t="s">
        <v>124</v>
      </c>
      <c r="AT139" s="198" t="s">
        <v>119</v>
      </c>
      <c r="AU139" s="198" t="s">
        <v>91</v>
      </c>
      <c r="AY139" s="13" t="s">
        <v>118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3" t="s">
        <v>91</v>
      </c>
      <c r="BK139" s="199">
        <f t="shared" si="9"/>
        <v>0</v>
      </c>
      <c r="BL139" s="13" t="s">
        <v>124</v>
      </c>
      <c r="BM139" s="198" t="s">
        <v>191</v>
      </c>
    </row>
    <row r="140" spans="1:65" s="2" customFormat="1" ht="16.5" customHeight="1">
      <c r="A140" s="31"/>
      <c r="B140" s="32"/>
      <c r="C140" s="187" t="s">
        <v>161</v>
      </c>
      <c r="D140" s="187" t="s">
        <v>119</v>
      </c>
      <c r="E140" s="188" t="s">
        <v>192</v>
      </c>
      <c r="F140" s="189" t="s">
        <v>193</v>
      </c>
      <c r="G140" s="190" t="s">
        <v>1</v>
      </c>
      <c r="H140" s="191">
        <v>0</v>
      </c>
      <c r="I140" s="192"/>
      <c r="J140" s="193">
        <f t="shared" si="0"/>
        <v>0</v>
      </c>
      <c r="K140" s="189" t="s">
        <v>123</v>
      </c>
      <c r="L140" s="36"/>
      <c r="M140" s="194" t="s">
        <v>1</v>
      </c>
      <c r="N140" s="195" t="s">
        <v>48</v>
      </c>
      <c r="O140" s="68"/>
      <c r="P140" s="196">
        <f t="shared" si="1"/>
        <v>0</v>
      </c>
      <c r="Q140" s="196">
        <v>0</v>
      </c>
      <c r="R140" s="196">
        <f t="shared" si="2"/>
        <v>0</v>
      </c>
      <c r="S140" s="196">
        <v>0</v>
      </c>
      <c r="T140" s="19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8" t="s">
        <v>124</v>
      </c>
      <c r="AT140" s="198" t="s">
        <v>119</v>
      </c>
      <c r="AU140" s="198" t="s">
        <v>91</v>
      </c>
      <c r="AY140" s="13" t="s">
        <v>118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3" t="s">
        <v>91</v>
      </c>
      <c r="BK140" s="199">
        <f t="shared" si="9"/>
        <v>0</v>
      </c>
      <c r="BL140" s="13" t="s">
        <v>124</v>
      </c>
      <c r="BM140" s="198" t="s">
        <v>194</v>
      </c>
    </row>
    <row r="141" spans="1:65" s="2" customFormat="1" ht="16.5" customHeight="1">
      <c r="A141" s="31"/>
      <c r="B141" s="32"/>
      <c r="C141" s="187" t="s">
        <v>195</v>
      </c>
      <c r="D141" s="187" t="s">
        <v>119</v>
      </c>
      <c r="E141" s="188" t="s">
        <v>196</v>
      </c>
      <c r="F141" s="189" t="s">
        <v>197</v>
      </c>
      <c r="G141" s="190" t="s">
        <v>122</v>
      </c>
      <c r="H141" s="191">
        <v>1</v>
      </c>
      <c r="I141" s="192"/>
      <c r="J141" s="193">
        <f t="shared" si="0"/>
        <v>0</v>
      </c>
      <c r="K141" s="189" t="s">
        <v>123</v>
      </c>
      <c r="L141" s="36"/>
      <c r="M141" s="194" t="s">
        <v>1</v>
      </c>
      <c r="N141" s="195" t="s">
        <v>48</v>
      </c>
      <c r="O141" s="68"/>
      <c r="P141" s="196">
        <f t="shared" si="1"/>
        <v>0</v>
      </c>
      <c r="Q141" s="196">
        <v>0</v>
      </c>
      <c r="R141" s="196">
        <f t="shared" si="2"/>
        <v>0</v>
      </c>
      <c r="S141" s="196">
        <v>0</v>
      </c>
      <c r="T141" s="19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8" t="s">
        <v>124</v>
      </c>
      <c r="AT141" s="198" t="s">
        <v>119</v>
      </c>
      <c r="AU141" s="198" t="s">
        <v>91</v>
      </c>
      <c r="AY141" s="13" t="s">
        <v>118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3" t="s">
        <v>91</v>
      </c>
      <c r="BK141" s="199">
        <f t="shared" si="9"/>
        <v>0</v>
      </c>
      <c r="BL141" s="13" t="s">
        <v>124</v>
      </c>
      <c r="BM141" s="198" t="s">
        <v>198</v>
      </c>
    </row>
    <row r="142" spans="1:65" s="2" customFormat="1" ht="16.5" customHeight="1">
      <c r="A142" s="31"/>
      <c r="B142" s="32"/>
      <c r="C142" s="187" t="s">
        <v>165</v>
      </c>
      <c r="D142" s="187" t="s">
        <v>119</v>
      </c>
      <c r="E142" s="188" t="s">
        <v>199</v>
      </c>
      <c r="F142" s="189" t="s">
        <v>200</v>
      </c>
      <c r="G142" s="190" t="s">
        <v>122</v>
      </c>
      <c r="H142" s="191">
        <v>1</v>
      </c>
      <c r="I142" s="192"/>
      <c r="J142" s="193">
        <f t="shared" si="0"/>
        <v>0</v>
      </c>
      <c r="K142" s="189" t="s">
        <v>123</v>
      </c>
      <c r="L142" s="36"/>
      <c r="M142" s="194" t="s">
        <v>1</v>
      </c>
      <c r="N142" s="195" t="s">
        <v>48</v>
      </c>
      <c r="O142" s="68"/>
      <c r="P142" s="196">
        <f t="shared" si="1"/>
        <v>0</v>
      </c>
      <c r="Q142" s="196">
        <v>0</v>
      </c>
      <c r="R142" s="196">
        <f t="shared" si="2"/>
        <v>0</v>
      </c>
      <c r="S142" s="196">
        <v>0</v>
      </c>
      <c r="T142" s="19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8" t="s">
        <v>124</v>
      </c>
      <c r="AT142" s="198" t="s">
        <v>119</v>
      </c>
      <c r="AU142" s="198" t="s">
        <v>91</v>
      </c>
      <c r="AY142" s="13" t="s">
        <v>118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3" t="s">
        <v>91</v>
      </c>
      <c r="BK142" s="199">
        <f t="shared" si="9"/>
        <v>0</v>
      </c>
      <c r="BL142" s="13" t="s">
        <v>124</v>
      </c>
      <c r="BM142" s="198" t="s">
        <v>201</v>
      </c>
    </row>
    <row r="143" spans="1:65" s="2" customFormat="1" ht="16.5" customHeight="1">
      <c r="A143" s="31"/>
      <c r="B143" s="32"/>
      <c r="C143" s="187" t="s">
        <v>202</v>
      </c>
      <c r="D143" s="187" t="s">
        <v>119</v>
      </c>
      <c r="E143" s="188" t="s">
        <v>203</v>
      </c>
      <c r="F143" s="189" t="s">
        <v>204</v>
      </c>
      <c r="G143" s="190" t="s">
        <v>122</v>
      </c>
      <c r="H143" s="191">
        <v>9</v>
      </c>
      <c r="I143" s="192"/>
      <c r="J143" s="193">
        <f t="shared" si="0"/>
        <v>0</v>
      </c>
      <c r="K143" s="189" t="s">
        <v>123</v>
      </c>
      <c r="L143" s="36"/>
      <c r="M143" s="194" t="s">
        <v>1</v>
      </c>
      <c r="N143" s="195" t="s">
        <v>48</v>
      </c>
      <c r="O143" s="68"/>
      <c r="P143" s="196">
        <f t="shared" si="1"/>
        <v>0</v>
      </c>
      <c r="Q143" s="196">
        <v>0</v>
      </c>
      <c r="R143" s="196">
        <f t="shared" si="2"/>
        <v>0</v>
      </c>
      <c r="S143" s="196">
        <v>0</v>
      </c>
      <c r="T143" s="19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8" t="s">
        <v>124</v>
      </c>
      <c r="AT143" s="198" t="s">
        <v>119</v>
      </c>
      <c r="AU143" s="198" t="s">
        <v>91</v>
      </c>
      <c r="AY143" s="13" t="s">
        <v>118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3" t="s">
        <v>91</v>
      </c>
      <c r="BK143" s="199">
        <f t="shared" si="9"/>
        <v>0</v>
      </c>
      <c r="BL143" s="13" t="s">
        <v>124</v>
      </c>
      <c r="BM143" s="198" t="s">
        <v>205</v>
      </c>
    </row>
    <row r="144" spans="1:65" s="2" customFormat="1" ht="16.5" customHeight="1">
      <c r="A144" s="31"/>
      <c r="B144" s="32"/>
      <c r="C144" s="187" t="s">
        <v>168</v>
      </c>
      <c r="D144" s="187" t="s">
        <v>119</v>
      </c>
      <c r="E144" s="188" t="s">
        <v>206</v>
      </c>
      <c r="F144" s="189" t="s">
        <v>207</v>
      </c>
      <c r="G144" s="190" t="s">
        <v>122</v>
      </c>
      <c r="H144" s="191">
        <v>7</v>
      </c>
      <c r="I144" s="192"/>
      <c r="J144" s="193">
        <f t="shared" si="0"/>
        <v>0</v>
      </c>
      <c r="K144" s="189" t="s">
        <v>123</v>
      </c>
      <c r="L144" s="36"/>
      <c r="M144" s="194" t="s">
        <v>1</v>
      </c>
      <c r="N144" s="195" t="s">
        <v>48</v>
      </c>
      <c r="O144" s="68"/>
      <c r="P144" s="196">
        <f t="shared" si="1"/>
        <v>0</v>
      </c>
      <c r="Q144" s="196">
        <v>0</v>
      </c>
      <c r="R144" s="196">
        <f t="shared" si="2"/>
        <v>0</v>
      </c>
      <c r="S144" s="196">
        <v>0</v>
      </c>
      <c r="T144" s="19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8" t="s">
        <v>124</v>
      </c>
      <c r="AT144" s="198" t="s">
        <v>119</v>
      </c>
      <c r="AU144" s="198" t="s">
        <v>91</v>
      </c>
      <c r="AY144" s="13" t="s">
        <v>118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3" t="s">
        <v>91</v>
      </c>
      <c r="BK144" s="199">
        <f t="shared" si="9"/>
        <v>0</v>
      </c>
      <c r="BL144" s="13" t="s">
        <v>124</v>
      </c>
      <c r="BM144" s="198" t="s">
        <v>208</v>
      </c>
    </row>
    <row r="145" spans="1:65" s="2" customFormat="1" ht="16.5" customHeight="1">
      <c r="A145" s="31"/>
      <c r="B145" s="32"/>
      <c r="C145" s="187" t="s">
        <v>209</v>
      </c>
      <c r="D145" s="187" t="s">
        <v>119</v>
      </c>
      <c r="E145" s="188" t="s">
        <v>210</v>
      </c>
      <c r="F145" s="189" t="s">
        <v>211</v>
      </c>
      <c r="G145" s="190" t="s">
        <v>122</v>
      </c>
      <c r="H145" s="191">
        <v>1</v>
      </c>
      <c r="I145" s="192"/>
      <c r="J145" s="193">
        <f t="shared" si="0"/>
        <v>0</v>
      </c>
      <c r="K145" s="189" t="s">
        <v>123</v>
      </c>
      <c r="L145" s="36"/>
      <c r="M145" s="194" t="s">
        <v>1</v>
      </c>
      <c r="N145" s="195" t="s">
        <v>48</v>
      </c>
      <c r="O145" s="68"/>
      <c r="P145" s="196">
        <f t="shared" si="1"/>
        <v>0</v>
      </c>
      <c r="Q145" s="196">
        <v>0</v>
      </c>
      <c r="R145" s="196">
        <f t="shared" si="2"/>
        <v>0</v>
      </c>
      <c r="S145" s="196">
        <v>0</v>
      </c>
      <c r="T145" s="19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8" t="s">
        <v>124</v>
      </c>
      <c r="AT145" s="198" t="s">
        <v>119</v>
      </c>
      <c r="AU145" s="198" t="s">
        <v>91</v>
      </c>
      <c r="AY145" s="13" t="s">
        <v>118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3" t="s">
        <v>91</v>
      </c>
      <c r="BK145" s="199">
        <f t="shared" si="9"/>
        <v>0</v>
      </c>
      <c r="BL145" s="13" t="s">
        <v>124</v>
      </c>
      <c r="BM145" s="198" t="s">
        <v>212</v>
      </c>
    </row>
    <row r="146" spans="1:65" s="2" customFormat="1" ht="16.5" customHeight="1">
      <c r="A146" s="31"/>
      <c r="B146" s="32"/>
      <c r="C146" s="187" t="s">
        <v>171</v>
      </c>
      <c r="D146" s="187" t="s">
        <v>119</v>
      </c>
      <c r="E146" s="188" t="s">
        <v>213</v>
      </c>
      <c r="F146" s="189" t="s">
        <v>214</v>
      </c>
      <c r="G146" s="190" t="s">
        <v>122</v>
      </c>
      <c r="H146" s="191">
        <v>1</v>
      </c>
      <c r="I146" s="192"/>
      <c r="J146" s="193">
        <f t="shared" si="0"/>
        <v>0</v>
      </c>
      <c r="K146" s="189" t="s">
        <v>123</v>
      </c>
      <c r="L146" s="36"/>
      <c r="M146" s="194" t="s">
        <v>1</v>
      </c>
      <c r="N146" s="195" t="s">
        <v>48</v>
      </c>
      <c r="O146" s="68"/>
      <c r="P146" s="196">
        <f t="shared" si="1"/>
        <v>0</v>
      </c>
      <c r="Q146" s="196">
        <v>0</v>
      </c>
      <c r="R146" s="196">
        <f t="shared" si="2"/>
        <v>0</v>
      </c>
      <c r="S146" s="196">
        <v>0</v>
      </c>
      <c r="T146" s="19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8" t="s">
        <v>124</v>
      </c>
      <c r="AT146" s="198" t="s">
        <v>119</v>
      </c>
      <c r="AU146" s="198" t="s">
        <v>91</v>
      </c>
      <c r="AY146" s="13" t="s">
        <v>118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3" t="s">
        <v>91</v>
      </c>
      <c r="BK146" s="199">
        <f t="shared" si="9"/>
        <v>0</v>
      </c>
      <c r="BL146" s="13" t="s">
        <v>124</v>
      </c>
      <c r="BM146" s="198" t="s">
        <v>215</v>
      </c>
    </row>
    <row r="147" spans="1:65" s="2" customFormat="1" ht="16.5" customHeight="1">
      <c r="A147" s="31"/>
      <c r="B147" s="32"/>
      <c r="C147" s="187" t="s">
        <v>216</v>
      </c>
      <c r="D147" s="187" t="s">
        <v>119</v>
      </c>
      <c r="E147" s="188" t="s">
        <v>217</v>
      </c>
      <c r="F147" s="189" t="s">
        <v>218</v>
      </c>
      <c r="G147" s="190" t="s">
        <v>122</v>
      </c>
      <c r="H147" s="191">
        <v>1</v>
      </c>
      <c r="I147" s="192"/>
      <c r="J147" s="193">
        <f t="shared" si="0"/>
        <v>0</v>
      </c>
      <c r="K147" s="189" t="s">
        <v>123</v>
      </c>
      <c r="L147" s="36"/>
      <c r="M147" s="194" t="s">
        <v>1</v>
      </c>
      <c r="N147" s="195" t="s">
        <v>48</v>
      </c>
      <c r="O147" s="68"/>
      <c r="P147" s="196">
        <f t="shared" si="1"/>
        <v>0</v>
      </c>
      <c r="Q147" s="196">
        <v>0</v>
      </c>
      <c r="R147" s="196">
        <f t="shared" si="2"/>
        <v>0</v>
      </c>
      <c r="S147" s="196">
        <v>0</v>
      </c>
      <c r="T147" s="19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8" t="s">
        <v>124</v>
      </c>
      <c r="AT147" s="198" t="s">
        <v>119</v>
      </c>
      <c r="AU147" s="198" t="s">
        <v>91</v>
      </c>
      <c r="AY147" s="13" t="s">
        <v>118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3" t="s">
        <v>91</v>
      </c>
      <c r="BK147" s="199">
        <f t="shared" si="9"/>
        <v>0</v>
      </c>
      <c r="BL147" s="13" t="s">
        <v>124</v>
      </c>
      <c r="BM147" s="198" t="s">
        <v>219</v>
      </c>
    </row>
    <row r="148" spans="1:65" s="2" customFormat="1" ht="16.5" customHeight="1">
      <c r="A148" s="31"/>
      <c r="B148" s="32"/>
      <c r="C148" s="187" t="s">
        <v>174</v>
      </c>
      <c r="D148" s="187" t="s">
        <v>119</v>
      </c>
      <c r="E148" s="188" t="s">
        <v>220</v>
      </c>
      <c r="F148" s="189" t="s">
        <v>221</v>
      </c>
      <c r="G148" s="190" t="s">
        <v>122</v>
      </c>
      <c r="H148" s="191">
        <v>2</v>
      </c>
      <c r="I148" s="192"/>
      <c r="J148" s="193">
        <f t="shared" si="0"/>
        <v>0</v>
      </c>
      <c r="K148" s="189" t="s">
        <v>123</v>
      </c>
      <c r="L148" s="36"/>
      <c r="M148" s="194" t="s">
        <v>1</v>
      </c>
      <c r="N148" s="195" t="s">
        <v>48</v>
      </c>
      <c r="O148" s="68"/>
      <c r="P148" s="196">
        <f t="shared" si="1"/>
        <v>0</v>
      </c>
      <c r="Q148" s="196">
        <v>0</v>
      </c>
      <c r="R148" s="196">
        <f t="shared" si="2"/>
        <v>0</v>
      </c>
      <c r="S148" s="196">
        <v>0</v>
      </c>
      <c r="T148" s="197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8" t="s">
        <v>124</v>
      </c>
      <c r="AT148" s="198" t="s">
        <v>119</v>
      </c>
      <c r="AU148" s="198" t="s">
        <v>91</v>
      </c>
      <c r="AY148" s="13" t="s">
        <v>118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3" t="s">
        <v>91</v>
      </c>
      <c r="BK148" s="199">
        <f t="shared" si="9"/>
        <v>0</v>
      </c>
      <c r="BL148" s="13" t="s">
        <v>124</v>
      </c>
      <c r="BM148" s="198" t="s">
        <v>222</v>
      </c>
    </row>
    <row r="149" spans="1:65" s="2" customFormat="1" ht="16.5" customHeight="1">
      <c r="A149" s="31"/>
      <c r="B149" s="32"/>
      <c r="C149" s="187" t="s">
        <v>223</v>
      </c>
      <c r="D149" s="187" t="s">
        <v>119</v>
      </c>
      <c r="E149" s="188" t="s">
        <v>224</v>
      </c>
      <c r="F149" s="189" t="s">
        <v>225</v>
      </c>
      <c r="G149" s="190" t="s">
        <v>122</v>
      </c>
      <c r="H149" s="191">
        <v>2</v>
      </c>
      <c r="I149" s="192"/>
      <c r="J149" s="193">
        <f t="shared" si="0"/>
        <v>0</v>
      </c>
      <c r="K149" s="189" t="s">
        <v>123</v>
      </c>
      <c r="L149" s="36"/>
      <c r="M149" s="194" t="s">
        <v>1</v>
      </c>
      <c r="N149" s="195" t="s">
        <v>48</v>
      </c>
      <c r="O149" s="68"/>
      <c r="P149" s="196">
        <f t="shared" si="1"/>
        <v>0</v>
      </c>
      <c r="Q149" s="196">
        <v>0</v>
      </c>
      <c r="R149" s="196">
        <f t="shared" si="2"/>
        <v>0</v>
      </c>
      <c r="S149" s="196">
        <v>0</v>
      </c>
      <c r="T149" s="19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8" t="s">
        <v>124</v>
      </c>
      <c r="AT149" s="198" t="s">
        <v>119</v>
      </c>
      <c r="AU149" s="198" t="s">
        <v>91</v>
      </c>
      <c r="AY149" s="13" t="s">
        <v>118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3" t="s">
        <v>91</v>
      </c>
      <c r="BK149" s="199">
        <f t="shared" si="9"/>
        <v>0</v>
      </c>
      <c r="BL149" s="13" t="s">
        <v>124</v>
      </c>
      <c r="BM149" s="198" t="s">
        <v>226</v>
      </c>
    </row>
    <row r="150" spans="1:65" s="2" customFormat="1" ht="16.5" customHeight="1">
      <c r="A150" s="31"/>
      <c r="B150" s="32"/>
      <c r="C150" s="187" t="s">
        <v>178</v>
      </c>
      <c r="D150" s="187" t="s">
        <v>119</v>
      </c>
      <c r="E150" s="188" t="s">
        <v>227</v>
      </c>
      <c r="F150" s="189" t="s">
        <v>225</v>
      </c>
      <c r="G150" s="190" t="s">
        <v>122</v>
      </c>
      <c r="H150" s="191">
        <v>1</v>
      </c>
      <c r="I150" s="192"/>
      <c r="J150" s="193">
        <f t="shared" si="0"/>
        <v>0</v>
      </c>
      <c r="K150" s="189" t="s">
        <v>123</v>
      </c>
      <c r="L150" s="36"/>
      <c r="M150" s="194" t="s">
        <v>1</v>
      </c>
      <c r="N150" s="195" t="s">
        <v>48</v>
      </c>
      <c r="O150" s="68"/>
      <c r="P150" s="196">
        <f t="shared" si="1"/>
        <v>0</v>
      </c>
      <c r="Q150" s="196">
        <v>0</v>
      </c>
      <c r="R150" s="196">
        <f t="shared" si="2"/>
        <v>0</v>
      </c>
      <c r="S150" s="196">
        <v>0</v>
      </c>
      <c r="T150" s="197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8" t="s">
        <v>124</v>
      </c>
      <c r="AT150" s="198" t="s">
        <v>119</v>
      </c>
      <c r="AU150" s="198" t="s">
        <v>91</v>
      </c>
      <c r="AY150" s="13" t="s">
        <v>118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3" t="s">
        <v>91</v>
      </c>
      <c r="BK150" s="199">
        <f t="shared" si="9"/>
        <v>0</v>
      </c>
      <c r="BL150" s="13" t="s">
        <v>124</v>
      </c>
      <c r="BM150" s="198" t="s">
        <v>228</v>
      </c>
    </row>
    <row r="151" spans="1:65" s="2" customFormat="1" ht="16.5" customHeight="1">
      <c r="A151" s="31"/>
      <c r="B151" s="32"/>
      <c r="C151" s="187" t="s">
        <v>229</v>
      </c>
      <c r="D151" s="187" t="s">
        <v>119</v>
      </c>
      <c r="E151" s="188" t="s">
        <v>230</v>
      </c>
      <c r="F151" s="189" t="s">
        <v>211</v>
      </c>
      <c r="G151" s="190" t="s">
        <v>122</v>
      </c>
      <c r="H151" s="191">
        <v>1</v>
      </c>
      <c r="I151" s="192"/>
      <c r="J151" s="193">
        <f aca="true" t="shared" si="10" ref="J151:J182">ROUND(I151*H151,2)</f>
        <v>0</v>
      </c>
      <c r="K151" s="189" t="s">
        <v>123</v>
      </c>
      <c r="L151" s="36"/>
      <c r="M151" s="194" t="s">
        <v>1</v>
      </c>
      <c r="N151" s="195" t="s">
        <v>48</v>
      </c>
      <c r="O151" s="68"/>
      <c r="P151" s="196">
        <f aca="true" t="shared" si="11" ref="P151:P182">O151*H151</f>
        <v>0</v>
      </c>
      <c r="Q151" s="196">
        <v>0</v>
      </c>
      <c r="R151" s="196">
        <f aca="true" t="shared" si="12" ref="R151:R182">Q151*H151</f>
        <v>0</v>
      </c>
      <c r="S151" s="196">
        <v>0</v>
      </c>
      <c r="T151" s="197">
        <f aca="true" t="shared" si="13" ref="T151:T182"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8" t="s">
        <v>124</v>
      </c>
      <c r="AT151" s="198" t="s">
        <v>119</v>
      </c>
      <c r="AU151" s="198" t="s">
        <v>91</v>
      </c>
      <c r="AY151" s="13" t="s">
        <v>118</v>
      </c>
      <c r="BE151" s="199">
        <f aca="true" t="shared" si="14" ref="BE151:BE178">IF(N151="základní",J151,0)</f>
        <v>0</v>
      </c>
      <c r="BF151" s="199">
        <f aca="true" t="shared" si="15" ref="BF151:BF178">IF(N151="snížená",J151,0)</f>
        <v>0</v>
      </c>
      <c r="BG151" s="199">
        <f aca="true" t="shared" si="16" ref="BG151:BG178">IF(N151="zákl. přenesená",J151,0)</f>
        <v>0</v>
      </c>
      <c r="BH151" s="199">
        <f aca="true" t="shared" si="17" ref="BH151:BH178">IF(N151="sníž. přenesená",J151,0)</f>
        <v>0</v>
      </c>
      <c r="BI151" s="199">
        <f aca="true" t="shared" si="18" ref="BI151:BI178">IF(N151="nulová",J151,0)</f>
        <v>0</v>
      </c>
      <c r="BJ151" s="13" t="s">
        <v>91</v>
      </c>
      <c r="BK151" s="199">
        <f aca="true" t="shared" si="19" ref="BK151:BK178">ROUND(I151*H151,2)</f>
        <v>0</v>
      </c>
      <c r="BL151" s="13" t="s">
        <v>124</v>
      </c>
      <c r="BM151" s="198" t="s">
        <v>231</v>
      </c>
    </row>
    <row r="152" spans="1:65" s="2" customFormat="1" ht="16.5" customHeight="1">
      <c r="A152" s="31"/>
      <c r="B152" s="32"/>
      <c r="C152" s="187" t="s">
        <v>181</v>
      </c>
      <c r="D152" s="187" t="s">
        <v>119</v>
      </c>
      <c r="E152" s="188" t="s">
        <v>232</v>
      </c>
      <c r="F152" s="189" t="s">
        <v>225</v>
      </c>
      <c r="G152" s="190" t="s">
        <v>122</v>
      </c>
      <c r="H152" s="191">
        <v>1</v>
      </c>
      <c r="I152" s="192"/>
      <c r="J152" s="193">
        <f t="shared" si="10"/>
        <v>0</v>
      </c>
      <c r="K152" s="189" t="s">
        <v>123</v>
      </c>
      <c r="L152" s="36"/>
      <c r="M152" s="194" t="s">
        <v>1</v>
      </c>
      <c r="N152" s="195" t="s">
        <v>48</v>
      </c>
      <c r="O152" s="68"/>
      <c r="P152" s="196">
        <f t="shared" si="11"/>
        <v>0</v>
      </c>
      <c r="Q152" s="196">
        <v>0</v>
      </c>
      <c r="R152" s="196">
        <f t="shared" si="12"/>
        <v>0</v>
      </c>
      <c r="S152" s="196">
        <v>0</v>
      </c>
      <c r="T152" s="197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8" t="s">
        <v>124</v>
      </c>
      <c r="AT152" s="198" t="s">
        <v>119</v>
      </c>
      <c r="AU152" s="198" t="s">
        <v>91</v>
      </c>
      <c r="AY152" s="13" t="s">
        <v>118</v>
      </c>
      <c r="BE152" s="199">
        <f t="shared" si="14"/>
        <v>0</v>
      </c>
      <c r="BF152" s="199">
        <f t="shared" si="15"/>
        <v>0</v>
      </c>
      <c r="BG152" s="199">
        <f t="shared" si="16"/>
        <v>0</v>
      </c>
      <c r="BH152" s="199">
        <f t="shared" si="17"/>
        <v>0</v>
      </c>
      <c r="BI152" s="199">
        <f t="shared" si="18"/>
        <v>0</v>
      </c>
      <c r="BJ152" s="13" t="s">
        <v>91</v>
      </c>
      <c r="BK152" s="199">
        <f t="shared" si="19"/>
        <v>0</v>
      </c>
      <c r="BL152" s="13" t="s">
        <v>124</v>
      </c>
      <c r="BM152" s="198" t="s">
        <v>233</v>
      </c>
    </row>
    <row r="153" spans="1:65" s="2" customFormat="1" ht="16.5" customHeight="1">
      <c r="A153" s="31"/>
      <c r="B153" s="32"/>
      <c r="C153" s="187" t="s">
        <v>234</v>
      </c>
      <c r="D153" s="187" t="s">
        <v>119</v>
      </c>
      <c r="E153" s="188" t="s">
        <v>235</v>
      </c>
      <c r="F153" s="189" t="s">
        <v>211</v>
      </c>
      <c r="G153" s="190" t="s">
        <v>122</v>
      </c>
      <c r="H153" s="191">
        <v>1</v>
      </c>
      <c r="I153" s="192"/>
      <c r="J153" s="193">
        <f t="shared" si="10"/>
        <v>0</v>
      </c>
      <c r="K153" s="189" t="s">
        <v>123</v>
      </c>
      <c r="L153" s="36"/>
      <c r="M153" s="194" t="s">
        <v>1</v>
      </c>
      <c r="N153" s="195" t="s">
        <v>48</v>
      </c>
      <c r="O153" s="68"/>
      <c r="P153" s="196">
        <f t="shared" si="11"/>
        <v>0</v>
      </c>
      <c r="Q153" s="196">
        <v>0</v>
      </c>
      <c r="R153" s="196">
        <f t="shared" si="12"/>
        <v>0</v>
      </c>
      <c r="S153" s="196">
        <v>0</v>
      </c>
      <c r="T153" s="197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8" t="s">
        <v>124</v>
      </c>
      <c r="AT153" s="198" t="s">
        <v>119</v>
      </c>
      <c r="AU153" s="198" t="s">
        <v>91</v>
      </c>
      <c r="AY153" s="13" t="s">
        <v>118</v>
      </c>
      <c r="BE153" s="199">
        <f t="shared" si="14"/>
        <v>0</v>
      </c>
      <c r="BF153" s="199">
        <f t="shared" si="15"/>
        <v>0</v>
      </c>
      <c r="BG153" s="199">
        <f t="shared" si="16"/>
        <v>0</v>
      </c>
      <c r="BH153" s="199">
        <f t="shared" si="17"/>
        <v>0</v>
      </c>
      <c r="BI153" s="199">
        <f t="shared" si="18"/>
        <v>0</v>
      </c>
      <c r="BJ153" s="13" t="s">
        <v>91</v>
      </c>
      <c r="BK153" s="199">
        <f t="shared" si="19"/>
        <v>0</v>
      </c>
      <c r="BL153" s="13" t="s">
        <v>124</v>
      </c>
      <c r="BM153" s="198" t="s">
        <v>236</v>
      </c>
    </row>
    <row r="154" spans="1:65" s="2" customFormat="1" ht="16.5" customHeight="1">
      <c r="A154" s="31"/>
      <c r="B154" s="32"/>
      <c r="C154" s="187" t="s">
        <v>185</v>
      </c>
      <c r="D154" s="187" t="s">
        <v>119</v>
      </c>
      <c r="E154" s="188" t="s">
        <v>237</v>
      </c>
      <c r="F154" s="189" t="s">
        <v>211</v>
      </c>
      <c r="G154" s="190" t="s">
        <v>122</v>
      </c>
      <c r="H154" s="191">
        <v>1</v>
      </c>
      <c r="I154" s="192"/>
      <c r="J154" s="193">
        <f t="shared" si="10"/>
        <v>0</v>
      </c>
      <c r="K154" s="189" t="s">
        <v>123</v>
      </c>
      <c r="L154" s="36"/>
      <c r="M154" s="194" t="s">
        <v>1</v>
      </c>
      <c r="N154" s="195" t="s">
        <v>48</v>
      </c>
      <c r="O154" s="68"/>
      <c r="P154" s="196">
        <f t="shared" si="11"/>
        <v>0</v>
      </c>
      <c r="Q154" s="196">
        <v>0</v>
      </c>
      <c r="R154" s="196">
        <f t="shared" si="12"/>
        <v>0</v>
      </c>
      <c r="S154" s="196">
        <v>0</v>
      </c>
      <c r="T154" s="197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8" t="s">
        <v>124</v>
      </c>
      <c r="AT154" s="198" t="s">
        <v>119</v>
      </c>
      <c r="AU154" s="198" t="s">
        <v>91</v>
      </c>
      <c r="AY154" s="13" t="s">
        <v>118</v>
      </c>
      <c r="BE154" s="199">
        <f t="shared" si="14"/>
        <v>0</v>
      </c>
      <c r="BF154" s="199">
        <f t="shared" si="15"/>
        <v>0</v>
      </c>
      <c r="BG154" s="199">
        <f t="shared" si="16"/>
        <v>0</v>
      </c>
      <c r="BH154" s="199">
        <f t="shared" si="17"/>
        <v>0</v>
      </c>
      <c r="BI154" s="199">
        <f t="shared" si="18"/>
        <v>0</v>
      </c>
      <c r="BJ154" s="13" t="s">
        <v>91</v>
      </c>
      <c r="BK154" s="199">
        <f t="shared" si="19"/>
        <v>0</v>
      </c>
      <c r="BL154" s="13" t="s">
        <v>124</v>
      </c>
      <c r="BM154" s="198" t="s">
        <v>238</v>
      </c>
    </row>
    <row r="155" spans="1:65" s="2" customFormat="1" ht="16.5" customHeight="1">
      <c r="A155" s="31"/>
      <c r="B155" s="32"/>
      <c r="C155" s="187" t="s">
        <v>239</v>
      </c>
      <c r="D155" s="187" t="s">
        <v>119</v>
      </c>
      <c r="E155" s="188" t="s">
        <v>240</v>
      </c>
      <c r="F155" s="189" t="s">
        <v>225</v>
      </c>
      <c r="G155" s="190" t="s">
        <v>122</v>
      </c>
      <c r="H155" s="191">
        <v>1</v>
      </c>
      <c r="I155" s="192"/>
      <c r="J155" s="193">
        <f t="shared" si="10"/>
        <v>0</v>
      </c>
      <c r="K155" s="189" t="s">
        <v>123</v>
      </c>
      <c r="L155" s="36"/>
      <c r="M155" s="194" t="s">
        <v>1</v>
      </c>
      <c r="N155" s="195" t="s">
        <v>48</v>
      </c>
      <c r="O155" s="68"/>
      <c r="P155" s="196">
        <f t="shared" si="11"/>
        <v>0</v>
      </c>
      <c r="Q155" s="196">
        <v>0</v>
      </c>
      <c r="R155" s="196">
        <f t="shared" si="12"/>
        <v>0</v>
      </c>
      <c r="S155" s="196">
        <v>0</v>
      </c>
      <c r="T155" s="197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8" t="s">
        <v>124</v>
      </c>
      <c r="AT155" s="198" t="s">
        <v>119</v>
      </c>
      <c r="AU155" s="198" t="s">
        <v>91</v>
      </c>
      <c r="AY155" s="13" t="s">
        <v>118</v>
      </c>
      <c r="BE155" s="199">
        <f t="shared" si="14"/>
        <v>0</v>
      </c>
      <c r="BF155" s="199">
        <f t="shared" si="15"/>
        <v>0</v>
      </c>
      <c r="BG155" s="199">
        <f t="shared" si="16"/>
        <v>0</v>
      </c>
      <c r="BH155" s="199">
        <f t="shared" si="17"/>
        <v>0</v>
      </c>
      <c r="BI155" s="199">
        <f t="shared" si="18"/>
        <v>0</v>
      </c>
      <c r="BJ155" s="13" t="s">
        <v>91</v>
      </c>
      <c r="BK155" s="199">
        <f t="shared" si="19"/>
        <v>0</v>
      </c>
      <c r="BL155" s="13" t="s">
        <v>124</v>
      </c>
      <c r="BM155" s="198" t="s">
        <v>241</v>
      </c>
    </row>
    <row r="156" spans="1:65" s="2" customFormat="1" ht="16.5" customHeight="1">
      <c r="A156" s="31"/>
      <c r="B156" s="32"/>
      <c r="C156" s="187" t="s">
        <v>188</v>
      </c>
      <c r="D156" s="187" t="s">
        <v>119</v>
      </c>
      <c r="E156" s="188" t="s">
        <v>242</v>
      </c>
      <c r="F156" s="189" t="s">
        <v>211</v>
      </c>
      <c r="G156" s="190" t="s">
        <v>122</v>
      </c>
      <c r="H156" s="191">
        <v>1</v>
      </c>
      <c r="I156" s="192"/>
      <c r="J156" s="193">
        <f t="shared" si="10"/>
        <v>0</v>
      </c>
      <c r="K156" s="189" t="s">
        <v>123</v>
      </c>
      <c r="L156" s="36"/>
      <c r="M156" s="194" t="s">
        <v>1</v>
      </c>
      <c r="N156" s="195" t="s">
        <v>48</v>
      </c>
      <c r="O156" s="68"/>
      <c r="P156" s="196">
        <f t="shared" si="11"/>
        <v>0</v>
      </c>
      <c r="Q156" s="196">
        <v>0</v>
      </c>
      <c r="R156" s="196">
        <f t="shared" si="12"/>
        <v>0</v>
      </c>
      <c r="S156" s="196">
        <v>0</v>
      </c>
      <c r="T156" s="197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8" t="s">
        <v>124</v>
      </c>
      <c r="AT156" s="198" t="s">
        <v>119</v>
      </c>
      <c r="AU156" s="198" t="s">
        <v>91</v>
      </c>
      <c r="AY156" s="13" t="s">
        <v>118</v>
      </c>
      <c r="BE156" s="199">
        <f t="shared" si="14"/>
        <v>0</v>
      </c>
      <c r="BF156" s="199">
        <f t="shared" si="15"/>
        <v>0</v>
      </c>
      <c r="BG156" s="199">
        <f t="shared" si="16"/>
        <v>0</v>
      </c>
      <c r="BH156" s="199">
        <f t="shared" si="17"/>
        <v>0</v>
      </c>
      <c r="BI156" s="199">
        <f t="shared" si="18"/>
        <v>0</v>
      </c>
      <c r="BJ156" s="13" t="s">
        <v>91</v>
      </c>
      <c r="BK156" s="199">
        <f t="shared" si="19"/>
        <v>0</v>
      </c>
      <c r="BL156" s="13" t="s">
        <v>124</v>
      </c>
      <c r="BM156" s="198" t="s">
        <v>243</v>
      </c>
    </row>
    <row r="157" spans="1:65" s="2" customFormat="1" ht="16.5" customHeight="1">
      <c r="A157" s="31"/>
      <c r="B157" s="32"/>
      <c r="C157" s="187" t="s">
        <v>244</v>
      </c>
      <c r="D157" s="187" t="s">
        <v>119</v>
      </c>
      <c r="E157" s="188" t="s">
        <v>245</v>
      </c>
      <c r="F157" s="189" t="s">
        <v>246</v>
      </c>
      <c r="G157" s="190" t="s">
        <v>122</v>
      </c>
      <c r="H157" s="191">
        <v>1</v>
      </c>
      <c r="I157" s="192"/>
      <c r="J157" s="193">
        <f t="shared" si="10"/>
        <v>0</v>
      </c>
      <c r="K157" s="189" t="s">
        <v>123</v>
      </c>
      <c r="L157" s="36"/>
      <c r="M157" s="194" t="s">
        <v>1</v>
      </c>
      <c r="N157" s="195" t="s">
        <v>48</v>
      </c>
      <c r="O157" s="68"/>
      <c r="P157" s="196">
        <f t="shared" si="11"/>
        <v>0</v>
      </c>
      <c r="Q157" s="196">
        <v>0</v>
      </c>
      <c r="R157" s="196">
        <f t="shared" si="12"/>
        <v>0</v>
      </c>
      <c r="S157" s="196">
        <v>0</v>
      </c>
      <c r="T157" s="197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8" t="s">
        <v>124</v>
      </c>
      <c r="AT157" s="198" t="s">
        <v>119</v>
      </c>
      <c r="AU157" s="198" t="s">
        <v>91</v>
      </c>
      <c r="AY157" s="13" t="s">
        <v>118</v>
      </c>
      <c r="BE157" s="199">
        <f t="shared" si="14"/>
        <v>0</v>
      </c>
      <c r="BF157" s="199">
        <f t="shared" si="15"/>
        <v>0</v>
      </c>
      <c r="BG157" s="199">
        <f t="shared" si="16"/>
        <v>0</v>
      </c>
      <c r="BH157" s="199">
        <f t="shared" si="17"/>
        <v>0</v>
      </c>
      <c r="BI157" s="199">
        <f t="shared" si="18"/>
        <v>0</v>
      </c>
      <c r="BJ157" s="13" t="s">
        <v>91</v>
      </c>
      <c r="BK157" s="199">
        <f t="shared" si="19"/>
        <v>0</v>
      </c>
      <c r="BL157" s="13" t="s">
        <v>124</v>
      </c>
      <c r="BM157" s="198" t="s">
        <v>247</v>
      </c>
    </row>
    <row r="158" spans="1:65" s="2" customFormat="1" ht="16.5" customHeight="1">
      <c r="A158" s="31"/>
      <c r="B158" s="32"/>
      <c r="C158" s="187" t="s">
        <v>191</v>
      </c>
      <c r="D158" s="187" t="s">
        <v>119</v>
      </c>
      <c r="E158" s="188" t="s">
        <v>248</v>
      </c>
      <c r="F158" s="189" t="s">
        <v>211</v>
      </c>
      <c r="G158" s="190" t="s">
        <v>122</v>
      </c>
      <c r="H158" s="191">
        <v>1</v>
      </c>
      <c r="I158" s="192"/>
      <c r="J158" s="193">
        <f t="shared" si="10"/>
        <v>0</v>
      </c>
      <c r="K158" s="189" t="s">
        <v>123</v>
      </c>
      <c r="L158" s="36"/>
      <c r="M158" s="194" t="s">
        <v>1</v>
      </c>
      <c r="N158" s="195" t="s">
        <v>48</v>
      </c>
      <c r="O158" s="68"/>
      <c r="P158" s="196">
        <f t="shared" si="11"/>
        <v>0</v>
      </c>
      <c r="Q158" s="196">
        <v>0</v>
      </c>
      <c r="R158" s="196">
        <f t="shared" si="12"/>
        <v>0</v>
      </c>
      <c r="S158" s="196">
        <v>0</v>
      </c>
      <c r="T158" s="197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8" t="s">
        <v>124</v>
      </c>
      <c r="AT158" s="198" t="s">
        <v>119</v>
      </c>
      <c r="AU158" s="198" t="s">
        <v>91</v>
      </c>
      <c r="AY158" s="13" t="s">
        <v>118</v>
      </c>
      <c r="BE158" s="199">
        <f t="shared" si="14"/>
        <v>0</v>
      </c>
      <c r="BF158" s="199">
        <f t="shared" si="15"/>
        <v>0</v>
      </c>
      <c r="BG158" s="199">
        <f t="shared" si="16"/>
        <v>0</v>
      </c>
      <c r="BH158" s="199">
        <f t="shared" si="17"/>
        <v>0</v>
      </c>
      <c r="BI158" s="199">
        <f t="shared" si="18"/>
        <v>0</v>
      </c>
      <c r="BJ158" s="13" t="s">
        <v>91</v>
      </c>
      <c r="BK158" s="199">
        <f t="shared" si="19"/>
        <v>0</v>
      </c>
      <c r="BL158" s="13" t="s">
        <v>124</v>
      </c>
      <c r="BM158" s="198" t="s">
        <v>249</v>
      </c>
    </row>
    <row r="159" spans="1:65" s="2" customFormat="1" ht="16.5" customHeight="1">
      <c r="A159" s="31"/>
      <c r="B159" s="32"/>
      <c r="C159" s="187" t="s">
        <v>250</v>
      </c>
      <c r="D159" s="187" t="s">
        <v>119</v>
      </c>
      <c r="E159" s="188" t="s">
        <v>251</v>
      </c>
      <c r="F159" s="189" t="s">
        <v>252</v>
      </c>
      <c r="G159" s="190" t="s">
        <v>122</v>
      </c>
      <c r="H159" s="191">
        <v>1</v>
      </c>
      <c r="I159" s="192"/>
      <c r="J159" s="193">
        <f t="shared" si="10"/>
        <v>0</v>
      </c>
      <c r="K159" s="189" t="s">
        <v>123</v>
      </c>
      <c r="L159" s="36"/>
      <c r="M159" s="194" t="s">
        <v>1</v>
      </c>
      <c r="N159" s="195" t="s">
        <v>48</v>
      </c>
      <c r="O159" s="68"/>
      <c r="P159" s="196">
        <f t="shared" si="11"/>
        <v>0</v>
      </c>
      <c r="Q159" s="196">
        <v>0</v>
      </c>
      <c r="R159" s="196">
        <f t="shared" si="12"/>
        <v>0</v>
      </c>
      <c r="S159" s="196">
        <v>0</v>
      </c>
      <c r="T159" s="197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8" t="s">
        <v>124</v>
      </c>
      <c r="AT159" s="198" t="s">
        <v>119</v>
      </c>
      <c r="AU159" s="198" t="s">
        <v>91</v>
      </c>
      <c r="AY159" s="13" t="s">
        <v>118</v>
      </c>
      <c r="BE159" s="199">
        <f t="shared" si="14"/>
        <v>0</v>
      </c>
      <c r="BF159" s="199">
        <f t="shared" si="15"/>
        <v>0</v>
      </c>
      <c r="BG159" s="199">
        <f t="shared" si="16"/>
        <v>0</v>
      </c>
      <c r="BH159" s="199">
        <f t="shared" si="17"/>
        <v>0</v>
      </c>
      <c r="BI159" s="199">
        <f t="shared" si="18"/>
        <v>0</v>
      </c>
      <c r="BJ159" s="13" t="s">
        <v>91</v>
      </c>
      <c r="BK159" s="199">
        <f t="shared" si="19"/>
        <v>0</v>
      </c>
      <c r="BL159" s="13" t="s">
        <v>124</v>
      </c>
      <c r="BM159" s="198" t="s">
        <v>253</v>
      </c>
    </row>
    <row r="160" spans="1:65" s="2" customFormat="1" ht="16.5" customHeight="1">
      <c r="A160" s="31"/>
      <c r="B160" s="32"/>
      <c r="C160" s="187" t="s">
        <v>194</v>
      </c>
      <c r="D160" s="187" t="s">
        <v>119</v>
      </c>
      <c r="E160" s="188" t="s">
        <v>254</v>
      </c>
      <c r="F160" s="189" t="s">
        <v>255</v>
      </c>
      <c r="G160" s="190" t="s">
        <v>122</v>
      </c>
      <c r="H160" s="191">
        <v>1</v>
      </c>
      <c r="I160" s="192"/>
      <c r="J160" s="193">
        <f t="shared" si="10"/>
        <v>0</v>
      </c>
      <c r="K160" s="189" t="s">
        <v>123</v>
      </c>
      <c r="L160" s="36"/>
      <c r="M160" s="194" t="s">
        <v>1</v>
      </c>
      <c r="N160" s="195" t="s">
        <v>48</v>
      </c>
      <c r="O160" s="68"/>
      <c r="P160" s="196">
        <f t="shared" si="11"/>
        <v>0</v>
      </c>
      <c r="Q160" s="196">
        <v>0</v>
      </c>
      <c r="R160" s="196">
        <f t="shared" si="12"/>
        <v>0</v>
      </c>
      <c r="S160" s="196">
        <v>0</v>
      </c>
      <c r="T160" s="197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8" t="s">
        <v>124</v>
      </c>
      <c r="AT160" s="198" t="s">
        <v>119</v>
      </c>
      <c r="AU160" s="198" t="s">
        <v>91</v>
      </c>
      <c r="AY160" s="13" t="s">
        <v>118</v>
      </c>
      <c r="BE160" s="199">
        <f t="shared" si="14"/>
        <v>0</v>
      </c>
      <c r="BF160" s="199">
        <f t="shared" si="15"/>
        <v>0</v>
      </c>
      <c r="BG160" s="199">
        <f t="shared" si="16"/>
        <v>0</v>
      </c>
      <c r="BH160" s="199">
        <f t="shared" si="17"/>
        <v>0</v>
      </c>
      <c r="BI160" s="199">
        <f t="shared" si="18"/>
        <v>0</v>
      </c>
      <c r="BJ160" s="13" t="s">
        <v>91</v>
      </c>
      <c r="BK160" s="199">
        <f t="shared" si="19"/>
        <v>0</v>
      </c>
      <c r="BL160" s="13" t="s">
        <v>124</v>
      </c>
      <c r="BM160" s="198" t="s">
        <v>256</v>
      </c>
    </row>
    <row r="161" spans="1:65" s="2" customFormat="1" ht="16.5" customHeight="1">
      <c r="A161" s="31"/>
      <c r="B161" s="32"/>
      <c r="C161" s="187" t="s">
        <v>257</v>
      </c>
      <c r="D161" s="187" t="s">
        <v>119</v>
      </c>
      <c r="E161" s="188" t="s">
        <v>258</v>
      </c>
      <c r="F161" s="189" t="s">
        <v>255</v>
      </c>
      <c r="G161" s="190" t="s">
        <v>122</v>
      </c>
      <c r="H161" s="191">
        <v>1</v>
      </c>
      <c r="I161" s="192"/>
      <c r="J161" s="193">
        <f t="shared" si="10"/>
        <v>0</v>
      </c>
      <c r="K161" s="189" t="s">
        <v>123</v>
      </c>
      <c r="L161" s="36"/>
      <c r="M161" s="194" t="s">
        <v>1</v>
      </c>
      <c r="N161" s="195" t="s">
        <v>48</v>
      </c>
      <c r="O161" s="68"/>
      <c r="P161" s="196">
        <f t="shared" si="11"/>
        <v>0</v>
      </c>
      <c r="Q161" s="196">
        <v>0</v>
      </c>
      <c r="R161" s="196">
        <f t="shared" si="12"/>
        <v>0</v>
      </c>
      <c r="S161" s="196">
        <v>0</v>
      </c>
      <c r="T161" s="197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8" t="s">
        <v>124</v>
      </c>
      <c r="AT161" s="198" t="s">
        <v>119</v>
      </c>
      <c r="AU161" s="198" t="s">
        <v>91</v>
      </c>
      <c r="AY161" s="13" t="s">
        <v>118</v>
      </c>
      <c r="BE161" s="199">
        <f t="shared" si="14"/>
        <v>0</v>
      </c>
      <c r="BF161" s="199">
        <f t="shared" si="15"/>
        <v>0</v>
      </c>
      <c r="BG161" s="199">
        <f t="shared" si="16"/>
        <v>0</v>
      </c>
      <c r="BH161" s="199">
        <f t="shared" si="17"/>
        <v>0</v>
      </c>
      <c r="BI161" s="199">
        <f t="shared" si="18"/>
        <v>0</v>
      </c>
      <c r="BJ161" s="13" t="s">
        <v>91</v>
      </c>
      <c r="BK161" s="199">
        <f t="shared" si="19"/>
        <v>0</v>
      </c>
      <c r="BL161" s="13" t="s">
        <v>124</v>
      </c>
      <c r="BM161" s="198" t="s">
        <v>259</v>
      </c>
    </row>
    <row r="162" spans="1:65" s="2" customFormat="1" ht="16.5" customHeight="1">
      <c r="A162" s="31"/>
      <c r="B162" s="32"/>
      <c r="C162" s="187" t="s">
        <v>198</v>
      </c>
      <c r="D162" s="187" t="s">
        <v>119</v>
      </c>
      <c r="E162" s="188" t="s">
        <v>260</v>
      </c>
      <c r="F162" s="189" t="s">
        <v>261</v>
      </c>
      <c r="G162" s="190" t="s">
        <v>122</v>
      </c>
      <c r="H162" s="191">
        <v>1</v>
      </c>
      <c r="I162" s="192"/>
      <c r="J162" s="193">
        <f t="shared" si="10"/>
        <v>0</v>
      </c>
      <c r="K162" s="189" t="s">
        <v>123</v>
      </c>
      <c r="L162" s="36"/>
      <c r="M162" s="194" t="s">
        <v>1</v>
      </c>
      <c r="N162" s="195" t="s">
        <v>48</v>
      </c>
      <c r="O162" s="68"/>
      <c r="P162" s="196">
        <f t="shared" si="11"/>
        <v>0</v>
      </c>
      <c r="Q162" s="196">
        <v>0</v>
      </c>
      <c r="R162" s="196">
        <f t="shared" si="12"/>
        <v>0</v>
      </c>
      <c r="S162" s="196">
        <v>0</v>
      </c>
      <c r="T162" s="197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8" t="s">
        <v>124</v>
      </c>
      <c r="AT162" s="198" t="s">
        <v>119</v>
      </c>
      <c r="AU162" s="198" t="s">
        <v>91</v>
      </c>
      <c r="AY162" s="13" t="s">
        <v>118</v>
      </c>
      <c r="BE162" s="199">
        <f t="shared" si="14"/>
        <v>0</v>
      </c>
      <c r="BF162" s="199">
        <f t="shared" si="15"/>
        <v>0</v>
      </c>
      <c r="BG162" s="199">
        <f t="shared" si="16"/>
        <v>0</v>
      </c>
      <c r="BH162" s="199">
        <f t="shared" si="17"/>
        <v>0</v>
      </c>
      <c r="BI162" s="199">
        <f t="shared" si="18"/>
        <v>0</v>
      </c>
      <c r="BJ162" s="13" t="s">
        <v>91</v>
      </c>
      <c r="BK162" s="199">
        <f t="shared" si="19"/>
        <v>0</v>
      </c>
      <c r="BL162" s="13" t="s">
        <v>124</v>
      </c>
      <c r="BM162" s="198" t="s">
        <v>262</v>
      </c>
    </row>
    <row r="163" spans="1:65" s="2" customFormat="1" ht="16.5" customHeight="1">
      <c r="A163" s="31"/>
      <c r="B163" s="32"/>
      <c r="C163" s="187" t="s">
        <v>263</v>
      </c>
      <c r="D163" s="187" t="s">
        <v>119</v>
      </c>
      <c r="E163" s="188" t="s">
        <v>264</v>
      </c>
      <c r="F163" s="189" t="s">
        <v>265</v>
      </c>
      <c r="G163" s="190" t="s">
        <v>122</v>
      </c>
      <c r="H163" s="191">
        <v>1</v>
      </c>
      <c r="I163" s="192"/>
      <c r="J163" s="193">
        <f t="shared" si="10"/>
        <v>0</v>
      </c>
      <c r="K163" s="189" t="s">
        <v>123</v>
      </c>
      <c r="L163" s="36"/>
      <c r="M163" s="194" t="s">
        <v>1</v>
      </c>
      <c r="N163" s="195" t="s">
        <v>48</v>
      </c>
      <c r="O163" s="68"/>
      <c r="P163" s="196">
        <f t="shared" si="11"/>
        <v>0</v>
      </c>
      <c r="Q163" s="196">
        <v>0</v>
      </c>
      <c r="R163" s="196">
        <f t="shared" si="12"/>
        <v>0</v>
      </c>
      <c r="S163" s="196">
        <v>0</v>
      </c>
      <c r="T163" s="197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8" t="s">
        <v>124</v>
      </c>
      <c r="AT163" s="198" t="s">
        <v>119</v>
      </c>
      <c r="AU163" s="198" t="s">
        <v>91</v>
      </c>
      <c r="AY163" s="13" t="s">
        <v>118</v>
      </c>
      <c r="BE163" s="199">
        <f t="shared" si="14"/>
        <v>0</v>
      </c>
      <c r="BF163" s="199">
        <f t="shared" si="15"/>
        <v>0</v>
      </c>
      <c r="BG163" s="199">
        <f t="shared" si="16"/>
        <v>0</v>
      </c>
      <c r="BH163" s="199">
        <f t="shared" si="17"/>
        <v>0</v>
      </c>
      <c r="BI163" s="199">
        <f t="shared" si="18"/>
        <v>0</v>
      </c>
      <c r="BJ163" s="13" t="s">
        <v>91</v>
      </c>
      <c r="BK163" s="199">
        <f t="shared" si="19"/>
        <v>0</v>
      </c>
      <c r="BL163" s="13" t="s">
        <v>124</v>
      </c>
      <c r="BM163" s="198" t="s">
        <v>266</v>
      </c>
    </row>
    <row r="164" spans="1:65" s="2" customFormat="1" ht="16.5" customHeight="1">
      <c r="A164" s="31"/>
      <c r="B164" s="32"/>
      <c r="C164" s="187" t="s">
        <v>201</v>
      </c>
      <c r="D164" s="187" t="s">
        <v>119</v>
      </c>
      <c r="E164" s="188" t="s">
        <v>267</v>
      </c>
      <c r="F164" s="189" t="s">
        <v>268</v>
      </c>
      <c r="G164" s="190" t="s">
        <v>122</v>
      </c>
      <c r="H164" s="191">
        <v>1</v>
      </c>
      <c r="I164" s="192"/>
      <c r="J164" s="193">
        <f t="shared" si="10"/>
        <v>0</v>
      </c>
      <c r="K164" s="189" t="s">
        <v>123</v>
      </c>
      <c r="L164" s="36"/>
      <c r="M164" s="194" t="s">
        <v>1</v>
      </c>
      <c r="N164" s="195" t="s">
        <v>48</v>
      </c>
      <c r="O164" s="68"/>
      <c r="P164" s="196">
        <f t="shared" si="11"/>
        <v>0</v>
      </c>
      <c r="Q164" s="196">
        <v>0</v>
      </c>
      <c r="R164" s="196">
        <f t="shared" si="12"/>
        <v>0</v>
      </c>
      <c r="S164" s="196">
        <v>0</v>
      </c>
      <c r="T164" s="197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8" t="s">
        <v>124</v>
      </c>
      <c r="AT164" s="198" t="s">
        <v>119</v>
      </c>
      <c r="AU164" s="198" t="s">
        <v>91</v>
      </c>
      <c r="AY164" s="13" t="s">
        <v>118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3" t="s">
        <v>91</v>
      </c>
      <c r="BK164" s="199">
        <f t="shared" si="19"/>
        <v>0</v>
      </c>
      <c r="BL164" s="13" t="s">
        <v>124</v>
      </c>
      <c r="BM164" s="198" t="s">
        <v>269</v>
      </c>
    </row>
    <row r="165" spans="1:65" s="2" customFormat="1" ht="16.5" customHeight="1">
      <c r="A165" s="31"/>
      <c r="B165" s="32"/>
      <c r="C165" s="187" t="s">
        <v>270</v>
      </c>
      <c r="D165" s="187" t="s">
        <v>119</v>
      </c>
      <c r="E165" s="188" t="s">
        <v>271</v>
      </c>
      <c r="F165" s="189" t="s">
        <v>272</v>
      </c>
      <c r="G165" s="190" t="s">
        <v>122</v>
      </c>
      <c r="H165" s="191">
        <v>1</v>
      </c>
      <c r="I165" s="192"/>
      <c r="J165" s="193">
        <f t="shared" si="10"/>
        <v>0</v>
      </c>
      <c r="K165" s="189" t="s">
        <v>123</v>
      </c>
      <c r="L165" s="36"/>
      <c r="M165" s="194" t="s">
        <v>1</v>
      </c>
      <c r="N165" s="195" t="s">
        <v>48</v>
      </c>
      <c r="O165" s="68"/>
      <c r="P165" s="196">
        <f t="shared" si="11"/>
        <v>0</v>
      </c>
      <c r="Q165" s="196">
        <v>0</v>
      </c>
      <c r="R165" s="196">
        <f t="shared" si="12"/>
        <v>0</v>
      </c>
      <c r="S165" s="196">
        <v>0</v>
      </c>
      <c r="T165" s="197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8" t="s">
        <v>124</v>
      </c>
      <c r="AT165" s="198" t="s">
        <v>119</v>
      </c>
      <c r="AU165" s="198" t="s">
        <v>91</v>
      </c>
      <c r="AY165" s="13" t="s">
        <v>118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3" t="s">
        <v>91</v>
      </c>
      <c r="BK165" s="199">
        <f t="shared" si="19"/>
        <v>0</v>
      </c>
      <c r="BL165" s="13" t="s">
        <v>124</v>
      </c>
      <c r="BM165" s="198" t="s">
        <v>273</v>
      </c>
    </row>
    <row r="166" spans="1:65" s="2" customFormat="1" ht="16.5" customHeight="1">
      <c r="A166" s="31"/>
      <c r="B166" s="32"/>
      <c r="C166" s="187" t="s">
        <v>205</v>
      </c>
      <c r="D166" s="187" t="s">
        <v>119</v>
      </c>
      <c r="E166" s="188" t="s">
        <v>274</v>
      </c>
      <c r="F166" s="189" t="s">
        <v>272</v>
      </c>
      <c r="G166" s="190" t="s">
        <v>122</v>
      </c>
      <c r="H166" s="191">
        <v>1</v>
      </c>
      <c r="I166" s="192"/>
      <c r="J166" s="193">
        <f t="shared" si="10"/>
        <v>0</v>
      </c>
      <c r="K166" s="189" t="s">
        <v>123</v>
      </c>
      <c r="L166" s="36"/>
      <c r="M166" s="194" t="s">
        <v>1</v>
      </c>
      <c r="N166" s="195" t="s">
        <v>48</v>
      </c>
      <c r="O166" s="68"/>
      <c r="P166" s="196">
        <f t="shared" si="11"/>
        <v>0</v>
      </c>
      <c r="Q166" s="196">
        <v>0</v>
      </c>
      <c r="R166" s="196">
        <f t="shared" si="12"/>
        <v>0</v>
      </c>
      <c r="S166" s="196">
        <v>0</v>
      </c>
      <c r="T166" s="197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8" t="s">
        <v>124</v>
      </c>
      <c r="AT166" s="198" t="s">
        <v>119</v>
      </c>
      <c r="AU166" s="198" t="s">
        <v>91</v>
      </c>
      <c r="AY166" s="13" t="s">
        <v>118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3" t="s">
        <v>91</v>
      </c>
      <c r="BK166" s="199">
        <f t="shared" si="19"/>
        <v>0</v>
      </c>
      <c r="BL166" s="13" t="s">
        <v>124</v>
      </c>
      <c r="BM166" s="198" t="s">
        <v>275</v>
      </c>
    </row>
    <row r="167" spans="1:65" s="2" customFormat="1" ht="16.5" customHeight="1">
      <c r="A167" s="31"/>
      <c r="B167" s="32"/>
      <c r="C167" s="187" t="s">
        <v>276</v>
      </c>
      <c r="D167" s="187" t="s">
        <v>119</v>
      </c>
      <c r="E167" s="188" t="s">
        <v>277</v>
      </c>
      <c r="F167" s="189" t="s">
        <v>272</v>
      </c>
      <c r="G167" s="190" t="s">
        <v>122</v>
      </c>
      <c r="H167" s="191">
        <v>1</v>
      </c>
      <c r="I167" s="192"/>
      <c r="J167" s="193">
        <f t="shared" si="10"/>
        <v>0</v>
      </c>
      <c r="K167" s="189" t="s">
        <v>123</v>
      </c>
      <c r="L167" s="36"/>
      <c r="M167" s="194" t="s">
        <v>1</v>
      </c>
      <c r="N167" s="195" t="s">
        <v>48</v>
      </c>
      <c r="O167" s="68"/>
      <c r="P167" s="196">
        <f t="shared" si="11"/>
        <v>0</v>
      </c>
      <c r="Q167" s="196">
        <v>0</v>
      </c>
      <c r="R167" s="196">
        <f t="shared" si="12"/>
        <v>0</v>
      </c>
      <c r="S167" s="196">
        <v>0</v>
      </c>
      <c r="T167" s="197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8" t="s">
        <v>124</v>
      </c>
      <c r="AT167" s="198" t="s">
        <v>119</v>
      </c>
      <c r="AU167" s="198" t="s">
        <v>91</v>
      </c>
      <c r="AY167" s="13" t="s">
        <v>118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3" t="s">
        <v>91</v>
      </c>
      <c r="BK167" s="199">
        <f t="shared" si="19"/>
        <v>0</v>
      </c>
      <c r="BL167" s="13" t="s">
        <v>124</v>
      </c>
      <c r="BM167" s="198" t="s">
        <v>278</v>
      </c>
    </row>
    <row r="168" spans="1:65" s="2" customFormat="1" ht="16.5" customHeight="1">
      <c r="A168" s="31"/>
      <c r="B168" s="32"/>
      <c r="C168" s="187" t="s">
        <v>208</v>
      </c>
      <c r="D168" s="187" t="s">
        <v>119</v>
      </c>
      <c r="E168" s="188" t="s">
        <v>279</v>
      </c>
      <c r="F168" s="189" t="s">
        <v>280</v>
      </c>
      <c r="G168" s="190" t="s">
        <v>122</v>
      </c>
      <c r="H168" s="191">
        <v>1</v>
      </c>
      <c r="I168" s="192"/>
      <c r="J168" s="193">
        <f t="shared" si="10"/>
        <v>0</v>
      </c>
      <c r="K168" s="189" t="s">
        <v>123</v>
      </c>
      <c r="L168" s="36"/>
      <c r="M168" s="194" t="s">
        <v>1</v>
      </c>
      <c r="N168" s="195" t="s">
        <v>48</v>
      </c>
      <c r="O168" s="68"/>
      <c r="P168" s="196">
        <f t="shared" si="11"/>
        <v>0</v>
      </c>
      <c r="Q168" s="196">
        <v>0</v>
      </c>
      <c r="R168" s="196">
        <f t="shared" si="12"/>
        <v>0</v>
      </c>
      <c r="S168" s="196">
        <v>0</v>
      </c>
      <c r="T168" s="197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8" t="s">
        <v>124</v>
      </c>
      <c r="AT168" s="198" t="s">
        <v>119</v>
      </c>
      <c r="AU168" s="198" t="s">
        <v>91</v>
      </c>
      <c r="AY168" s="13" t="s">
        <v>118</v>
      </c>
      <c r="BE168" s="199">
        <f t="shared" si="14"/>
        <v>0</v>
      </c>
      <c r="BF168" s="199">
        <f t="shared" si="15"/>
        <v>0</v>
      </c>
      <c r="BG168" s="199">
        <f t="shared" si="16"/>
        <v>0</v>
      </c>
      <c r="BH168" s="199">
        <f t="shared" si="17"/>
        <v>0</v>
      </c>
      <c r="BI168" s="199">
        <f t="shared" si="18"/>
        <v>0</v>
      </c>
      <c r="BJ168" s="13" t="s">
        <v>91</v>
      </c>
      <c r="BK168" s="199">
        <f t="shared" si="19"/>
        <v>0</v>
      </c>
      <c r="BL168" s="13" t="s">
        <v>124</v>
      </c>
      <c r="BM168" s="198" t="s">
        <v>281</v>
      </c>
    </row>
    <row r="169" spans="1:65" s="2" customFormat="1" ht="16.5" customHeight="1">
      <c r="A169" s="31"/>
      <c r="B169" s="32"/>
      <c r="C169" s="187" t="s">
        <v>282</v>
      </c>
      <c r="D169" s="187" t="s">
        <v>119</v>
      </c>
      <c r="E169" s="188" t="s">
        <v>283</v>
      </c>
      <c r="F169" s="256" t="s">
        <v>319</v>
      </c>
      <c r="G169" s="190"/>
      <c r="H169" s="191"/>
      <c r="I169" s="192"/>
      <c r="J169" s="193">
        <f t="shared" si="10"/>
        <v>0</v>
      </c>
      <c r="K169" s="189"/>
      <c r="L169" s="36"/>
      <c r="M169" s="194" t="s">
        <v>1</v>
      </c>
      <c r="N169" s="195" t="s">
        <v>48</v>
      </c>
      <c r="O169" s="68"/>
      <c r="P169" s="196">
        <f t="shared" si="11"/>
        <v>0</v>
      </c>
      <c r="Q169" s="196">
        <v>0</v>
      </c>
      <c r="R169" s="196">
        <f t="shared" si="12"/>
        <v>0</v>
      </c>
      <c r="S169" s="196">
        <v>0</v>
      </c>
      <c r="T169" s="197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8" t="s">
        <v>124</v>
      </c>
      <c r="AT169" s="198" t="s">
        <v>119</v>
      </c>
      <c r="AU169" s="198" t="s">
        <v>91</v>
      </c>
      <c r="AY169" s="13" t="s">
        <v>118</v>
      </c>
      <c r="BE169" s="199">
        <f t="shared" si="14"/>
        <v>0</v>
      </c>
      <c r="BF169" s="199">
        <f t="shared" si="15"/>
        <v>0</v>
      </c>
      <c r="BG169" s="199">
        <f t="shared" si="16"/>
        <v>0</v>
      </c>
      <c r="BH169" s="199">
        <f t="shared" si="17"/>
        <v>0</v>
      </c>
      <c r="BI169" s="199">
        <f t="shared" si="18"/>
        <v>0</v>
      </c>
      <c r="BJ169" s="13" t="s">
        <v>91</v>
      </c>
      <c r="BK169" s="199">
        <f t="shared" si="19"/>
        <v>0</v>
      </c>
      <c r="BL169" s="13" t="s">
        <v>124</v>
      </c>
      <c r="BM169" s="198" t="s">
        <v>284</v>
      </c>
    </row>
    <row r="170" spans="1:65" s="2" customFormat="1" ht="16.5" customHeight="1">
      <c r="A170" s="31"/>
      <c r="B170" s="32"/>
      <c r="C170" s="187" t="s">
        <v>212</v>
      </c>
      <c r="D170" s="187" t="s">
        <v>119</v>
      </c>
      <c r="E170" s="188" t="s">
        <v>285</v>
      </c>
      <c r="F170" s="189" t="s">
        <v>286</v>
      </c>
      <c r="G170" s="190" t="s">
        <v>287</v>
      </c>
      <c r="H170" s="191">
        <v>19.35</v>
      </c>
      <c r="I170" s="192"/>
      <c r="J170" s="193">
        <f t="shared" si="10"/>
        <v>0</v>
      </c>
      <c r="K170" s="189" t="s">
        <v>123</v>
      </c>
      <c r="L170" s="36"/>
      <c r="M170" s="194" t="s">
        <v>1</v>
      </c>
      <c r="N170" s="195" t="s">
        <v>48</v>
      </c>
      <c r="O170" s="68"/>
      <c r="P170" s="196">
        <f t="shared" si="11"/>
        <v>0</v>
      </c>
      <c r="Q170" s="196">
        <v>0</v>
      </c>
      <c r="R170" s="196">
        <f t="shared" si="12"/>
        <v>0</v>
      </c>
      <c r="S170" s="196">
        <v>0</v>
      </c>
      <c r="T170" s="197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8" t="s">
        <v>124</v>
      </c>
      <c r="AT170" s="198" t="s">
        <v>119</v>
      </c>
      <c r="AU170" s="198" t="s">
        <v>91</v>
      </c>
      <c r="AY170" s="13" t="s">
        <v>118</v>
      </c>
      <c r="BE170" s="199">
        <f t="shared" si="14"/>
        <v>0</v>
      </c>
      <c r="BF170" s="199">
        <f t="shared" si="15"/>
        <v>0</v>
      </c>
      <c r="BG170" s="199">
        <f t="shared" si="16"/>
        <v>0</v>
      </c>
      <c r="BH170" s="199">
        <f t="shared" si="17"/>
        <v>0</v>
      </c>
      <c r="BI170" s="199">
        <f t="shared" si="18"/>
        <v>0</v>
      </c>
      <c r="BJ170" s="13" t="s">
        <v>91</v>
      </c>
      <c r="BK170" s="199">
        <f t="shared" si="19"/>
        <v>0</v>
      </c>
      <c r="BL170" s="13" t="s">
        <v>124</v>
      </c>
      <c r="BM170" s="198" t="s">
        <v>288</v>
      </c>
    </row>
    <row r="171" spans="1:65" s="2" customFormat="1" ht="16.5" customHeight="1">
      <c r="A171" s="31"/>
      <c r="B171" s="32"/>
      <c r="C171" s="187" t="s">
        <v>289</v>
      </c>
      <c r="D171" s="187" t="s">
        <v>119</v>
      </c>
      <c r="E171" s="188" t="s">
        <v>290</v>
      </c>
      <c r="F171" s="189" t="s">
        <v>291</v>
      </c>
      <c r="G171" s="190" t="s">
        <v>287</v>
      </c>
      <c r="H171" s="191">
        <v>19.14</v>
      </c>
      <c r="I171" s="192"/>
      <c r="J171" s="193">
        <f t="shared" si="10"/>
        <v>0</v>
      </c>
      <c r="K171" s="189" t="s">
        <v>123</v>
      </c>
      <c r="L171" s="36"/>
      <c r="M171" s="194" t="s">
        <v>1</v>
      </c>
      <c r="N171" s="195" t="s">
        <v>48</v>
      </c>
      <c r="O171" s="68"/>
      <c r="P171" s="196">
        <f t="shared" si="11"/>
        <v>0</v>
      </c>
      <c r="Q171" s="196">
        <v>0</v>
      </c>
      <c r="R171" s="196">
        <f t="shared" si="12"/>
        <v>0</v>
      </c>
      <c r="S171" s="196">
        <v>0</v>
      </c>
      <c r="T171" s="197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8" t="s">
        <v>124</v>
      </c>
      <c r="AT171" s="198" t="s">
        <v>119</v>
      </c>
      <c r="AU171" s="198" t="s">
        <v>91</v>
      </c>
      <c r="AY171" s="13" t="s">
        <v>118</v>
      </c>
      <c r="BE171" s="199">
        <f t="shared" si="14"/>
        <v>0</v>
      </c>
      <c r="BF171" s="199">
        <f t="shared" si="15"/>
        <v>0</v>
      </c>
      <c r="BG171" s="199">
        <f t="shared" si="16"/>
        <v>0</v>
      </c>
      <c r="BH171" s="199">
        <f t="shared" si="17"/>
        <v>0</v>
      </c>
      <c r="BI171" s="199">
        <f t="shared" si="18"/>
        <v>0</v>
      </c>
      <c r="BJ171" s="13" t="s">
        <v>91</v>
      </c>
      <c r="BK171" s="199">
        <f t="shared" si="19"/>
        <v>0</v>
      </c>
      <c r="BL171" s="13" t="s">
        <v>124</v>
      </c>
      <c r="BM171" s="198" t="s">
        <v>292</v>
      </c>
    </row>
    <row r="172" spans="1:65" s="2" customFormat="1" ht="16.5" customHeight="1">
      <c r="A172" s="31"/>
      <c r="B172" s="32"/>
      <c r="C172" s="187" t="s">
        <v>215</v>
      </c>
      <c r="D172" s="187" t="s">
        <v>119</v>
      </c>
      <c r="E172" s="188" t="s">
        <v>293</v>
      </c>
      <c r="F172" s="189" t="s">
        <v>294</v>
      </c>
      <c r="G172" s="190" t="s">
        <v>287</v>
      </c>
      <c r="H172" s="191">
        <v>16.99</v>
      </c>
      <c r="I172" s="192"/>
      <c r="J172" s="193">
        <f t="shared" si="10"/>
        <v>0</v>
      </c>
      <c r="K172" s="189" t="s">
        <v>123</v>
      </c>
      <c r="L172" s="36"/>
      <c r="M172" s="194" t="s">
        <v>1</v>
      </c>
      <c r="N172" s="195" t="s">
        <v>48</v>
      </c>
      <c r="O172" s="68"/>
      <c r="P172" s="196">
        <f t="shared" si="11"/>
        <v>0</v>
      </c>
      <c r="Q172" s="196">
        <v>0</v>
      </c>
      <c r="R172" s="196">
        <f t="shared" si="12"/>
        <v>0</v>
      </c>
      <c r="S172" s="196">
        <v>0</v>
      </c>
      <c r="T172" s="197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8" t="s">
        <v>124</v>
      </c>
      <c r="AT172" s="198" t="s">
        <v>119</v>
      </c>
      <c r="AU172" s="198" t="s">
        <v>91</v>
      </c>
      <c r="AY172" s="13" t="s">
        <v>118</v>
      </c>
      <c r="BE172" s="199">
        <f t="shared" si="14"/>
        <v>0</v>
      </c>
      <c r="BF172" s="199">
        <f t="shared" si="15"/>
        <v>0</v>
      </c>
      <c r="BG172" s="199">
        <f t="shared" si="16"/>
        <v>0</v>
      </c>
      <c r="BH172" s="199">
        <f t="shared" si="17"/>
        <v>0</v>
      </c>
      <c r="BI172" s="199">
        <f t="shared" si="18"/>
        <v>0</v>
      </c>
      <c r="BJ172" s="13" t="s">
        <v>91</v>
      </c>
      <c r="BK172" s="199">
        <f t="shared" si="19"/>
        <v>0</v>
      </c>
      <c r="BL172" s="13" t="s">
        <v>124</v>
      </c>
      <c r="BM172" s="198" t="s">
        <v>295</v>
      </c>
    </row>
    <row r="173" spans="1:65" s="2" customFormat="1" ht="16.5" customHeight="1">
      <c r="A173" s="31"/>
      <c r="B173" s="32"/>
      <c r="C173" s="187" t="s">
        <v>296</v>
      </c>
      <c r="D173" s="187" t="s">
        <v>119</v>
      </c>
      <c r="E173" s="188" t="s">
        <v>297</v>
      </c>
      <c r="F173" s="189" t="s">
        <v>298</v>
      </c>
      <c r="G173" s="190" t="s">
        <v>287</v>
      </c>
      <c r="H173" s="191">
        <v>20.14</v>
      </c>
      <c r="I173" s="192"/>
      <c r="J173" s="193">
        <f t="shared" si="10"/>
        <v>0</v>
      </c>
      <c r="K173" s="189" t="s">
        <v>123</v>
      </c>
      <c r="L173" s="36"/>
      <c r="M173" s="194" t="s">
        <v>1</v>
      </c>
      <c r="N173" s="195" t="s">
        <v>48</v>
      </c>
      <c r="O173" s="68"/>
      <c r="P173" s="196">
        <f t="shared" si="11"/>
        <v>0</v>
      </c>
      <c r="Q173" s="196">
        <v>0</v>
      </c>
      <c r="R173" s="196">
        <f t="shared" si="12"/>
        <v>0</v>
      </c>
      <c r="S173" s="196">
        <v>0</v>
      </c>
      <c r="T173" s="197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8" t="s">
        <v>124</v>
      </c>
      <c r="AT173" s="198" t="s">
        <v>119</v>
      </c>
      <c r="AU173" s="198" t="s">
        <v>91</v>
      </c>
      <c r="AY173" s="13" t="s">
        <v>118</v>
      </c>
      <c r="BE173" s="199">
        <f t="shared" si="14"/>
        <v>0</v>
      </c>
      <c r="BF173" s="199">
        <f t="shared" si="15"/>
        <v>0</v>
      </c>
      <c r="BG173" s="199">
        <f t="shared" si="16"/>
        <v>0</v>
      </c>
      <c r="BH173" s="199">
        <f t="shared" si="17"/>
        <v>0</v>
      </c>
      <c r="BI173" s="199">
        <f t="shared" si="18"/>
        <v>0</v>
      </c>
      <c r="BJ173" s="13" t="s">
        <v>91</v>
      </c>
      <c r="BK173" s="199">
        <f t="shared" si="19"/>
        <v>0</v>
      </c>
      <c r="BL173" s="13" t="s">
        <v>124</v>
      </c>
      <c r="BM173" s="198" t="s">
        <v>299</v>
      </c>
    </row>
    <row r="174" spans="1:65" s="2" customFormat="1" ht="16.5" customHeight="1">
      <c r="A174" s="31"/>
      <c r="B174" s="32"/>
      <c r="C174" s="187" t="s">
        <v>219</v>
      </c>
      <c r="D174" s="187" t="s">
        <v>119</v>
      </c>
      <c r="E174" s="188" t="s">
        <v>300</v>
      </c>
      <c r="F174" s="189" t="s">
        <v>301</v>
      </c>
      <c r="G174" s="190" t="s">
        <v>287</v>
      </c>
      <c r="H174" s="191">
        <v>26.04</v>
      </c>
      <c r="I174" s="192"/>
      <c r="J174" s="193">
        <f t="shared" si="10"/>
        <v>0</v>
      </c>
      <c r="K174" s="189" t="s">
        <v>123</v>
      </c>
      <c r="L174" s="36"/>
      <c r="M174" s="194" t="s">
        <v>1</v>
      </c>
      <c r="N174" s="195" t="s">
        <v>48</v>
      </c>
      <c r="O174" s="68"/>
      <c r="P174" s="196">
        <f t="shared" si="11"/>
        <v>0</v>
      </c>
      <c r="Q174" s="196">
        <v>0</v>
      </c>
      <c r="R174" s="196">
        <f t="shared" si="12"/>
        <v>0</v>
      </c>
      <c r="S174" s="196">
        <v>0</v>
      </c>
      <c r="T174" s="197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8" t="s">
        <v>124</v>
      </c>
      <c r="AT174" s="198" t="s">
        <v>119</v>
      </c>
      <c r="AU174" s="198" t="s">
        <v>91</v>
      </c>
      <c r="AY174" s="13" t="s">
        <v>118</v>
      </c>
      <c r="BE174" s="199">
        <f t="shared" si="14"/>
        <v>0</v>
      </c>
      <c r="BF174" s="199">
        <f t="shared" si="15"/>
        <v>0</v>
      </c>
      <c r="BG174" s="199">
        <f t="shared" si="16"/>
        <v>0</v>
      </c>
      <c r="BH174" s="199">
        <f t="shared" si="17"/>
        <v>0</v>
      </c>
      <c r="BI174" s="199">
        <f t="shared" si="18"/>
        <v>0</v>
      </c>
      <c r="BJ174" s="13" t="s">
        <v>91</v>
      </c>
      <c r="BK174" s="199">
        <f t="shared" si="19"/>
        <v>0</v>
      </c>
      <c r="BL174" s="13" t="s">
        <v>124</v>
      </c>
      <c r="BM174" s="198" t="s">
        <v>302</v>
      </c>
    </row>
    <row r="175" spans="1:65" s="2" customFormat="1" ht="16.5" customHeight="1">
      <c r="A175" s="31"/>
      <c r="B175" s="32"/>
      <c r="C175" s="187" t="s">
        <v>303</v>
      </c>
      <c r="D175" s="187" t="s">
        <v>119</v>
      </c>
      <c r="E175" s="188" t="s">
        <v>304</v>
      </c>
      <c r="F175" s="189" t="s">
        <v>305</v>
      </c>
      <c r="G175" s="190" t="s">
        <v>306</v>
      </c>
      <c r="H175" s="191">
        <v>32.52</v>
      </c>
      <c r="I175" s="192"/>
      <c r="J175" s="193">
        <f t="shared" si="10"/>
        <v>0</v>
      </c>
      <c r="K175" s="189" t="s">
        <v>123</v>
      </c>
      <c r="L175" s="36"/>
      <c r="M175" s="194" t="s">
        <v>1</v>
      </c>
      <c r="N175" s="195" t="s">
        <v>48</v>
      </c>
      <c r="O175" s="68"/>
      <c r="P175" s="196">
        <f t="shared" si="11"/>
        <v>0</v>
      </c>
      <c r="Q175" s="196">
        <v>0</v>
      </c>
      <c r="R175" s="196">
        <f t="shared" si="12"/>
        <v>0</v>
      </c>
      <c r="S175" s="196">
        <v>0</v>
      </c>
      <c r="T175" s="197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8" t="s">
        <v>124</v>
      </c>
      <c r="AT175" s="198" t="s">
        <v>119</v>
      </c>
      <c r="AU175" s="198" t="s">
        <v>91</v>
      </c>
      <c r="AY175" s="13" t="s">
        <v>118</v>
      </c>
      <c r="BE175" s="199">
        <f t="shared" si="14"/>
        <v>0</v>
      </c>
      <c r="BF175" s="199">
        <f t="shared" si="15"/>
        <v>0</v>
      </c>
      <c r="BG175" s="199">
        <f t="shared" si="16"/>
        <v>0</v>
      </c>
      <c r="BH175" s="199">
        <f t="shared" si="17"/>
        <v>0</v>
      </c>
      <c r="BI175" s="199">
        <f t="shared" si="18"/>
        <v>0</v>
      </c>
      <c r="BJ175" s="13" t="s">
        <v>91</v>
      </c>
      <c r="BK175" s="199">
        <f t="shared" si="19"/>
        <v>0</v>
      </c>
      <c r="BL175" s="13" t="s">
        <v>124</v>
      </c>
      <c r="BM175" s="198" t="s">
        <v>307</v>
      </c>
    </row>
    <row r="176" spans="1:65" s="2" customFormat="1" ht="16.5" customHeight="1">
      <c r="A176" s="31"/>
      <c r="B176" s="32"/>
      <c r="C176" s="187" t="s">
        <v>222</v>
      </c>
      <c r="D176" s="187" t="s">
        <v>119</v>
      </c>
      <c r="E176" s="188" t="s">
        <v>308</v>
      </c>
      <c r="F176" s="189" t="s">
        <v>309</v>
      </c>
      <c r="G176" s="190" t="s">
        <v>287</v>
      </c>
      <c r="H176" s="191">
        <v>14.83</v>
      </c>
      <c r="I176" s="192"/>
      <c r="J176" s="193">
        <f t="shared" si="10"/>
        <v>0</v>
      </c>
      <c r="K176" s="189" t="s">
        <v>123</v>
      </c>
      <c r="L176" s="36"/>
      <c r="M176" s="194" t="s">
        <v>1</v>
      </c>
      <c r="N176" s="195" t="s">
        <v>48</v>
      </c>
      <c r="O176" s="68"/>
      <c r="P176" s="196">
        <f t="shared" si="11"/>
        <v>0</v>
      </c>
      <c r="Q176" s="196">
        <v>0</v>
      </c>
      <c r="R176" s="196">
        <f t="shared" si="12"/>
        <v>0</v>
      </c>
      <c r="S176" s="196">
        <v>0</v>
      </c>
      <c r="T176" s="197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8" t="s">
        <v>124</v>
      </c>
      <c r="AT176" s="198" t="s">
        <v>119</v>
      </c>
      <c r="AU176" s="198" t="s">
        <v>91</v>
      </c>
      <c r="AY176" s="13" t="s">
        <v>118</v>
      </c>
      <c r="BE176" s="199">
        <f t="shared" si="14"/>
        <v>0</v>
      </c>
      <c r="BF176" s="199">
        <f t="shared" si="15"/>
        <v>0</v>
      </c>
      <c r="BG176" s="199">
        <f t="shared" si="16"/>
        <v>0</v>
      </c>
      <c r="BH176" s="199">
        <f t="shared" si="17"/>
        <v>0</v>
      </c>
      <c r="BI176" s="199">
        <f t="shared" si="18"/>
        <v>0</v>
      </c>
      <c r="BJ176" s="13" t="s">
        <v>91</v>
      </c>
      <c r="BK176" s="199">
        <f t="shared" si="19"/>
        <v>0</v>
      </c>
      <c r="BL176" s="13" t="s">
        <v>124</v>
      </c>
      <c r="BM176" s="198" t="s">
        <v>310</v>
      </c>
    </row>
    <row r="177" spans="1:65" s="2" customFormat="1" ht="16.5" customHeight="1">
      <c r="A177" s="31"/>
      <c r="B177" s="32"/>
      <c r="C177" s="187" t="s">
        <v>311</v>
      </c>
      <c r="D177" s="187" t="s">
        <v>119</v>
      </c>
      <c r="E177" s="188" t="s">
        <v>312</v>
      </c>
      <c r="F177" s="189" t="s">
        <v>313</v>
      </c>
      <c r="G177" s="190" t="s">
        <v>314</v>
      </c>
      <c r="H177" s="191">
        <v>131.2</v>
      </c>
      <c r="I177" s="192"/>
      <c r="J177" s="193">
        <f t="shared" si="10"/>
        <v>0</v>
      </c>
      <c r="K177" s="189" t="s">
        <v>123</v>
      </c>
      <c r="L177" s="36"/>
      <c r="M177" s="194" t="s">
        <v>1</v>
      </c>
      <c r="N177" s="195" t="s">
        <v>48</v>
      </c>
      <c r="O177" s="68"/>
      <c r="P177" s="196">
        <f t="shared" si="11"/>
        <v>0</v>
      </c>
      <c r="Q177" s="196">
        <v>0</v>
      </c>
      <c r="R177" s="196">
        <f t="shared" si="12"/>
        <v>0</v>
      </c>
      <c r="S177" s="196">
        <v>0</v>
      </c>
      <c r="T177" s="197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8" t="s">
        <v>124</v>
      </c>
      <c r="AT177" s="198" t="s">
        <v>119</v>
      </c>
      <c r="AU177" s="198" t="s">
        <v>91</v>
      </c>
      <c r="AY177" s="13" t="s">
        <v>118</v>
      </c>
      <c r="BE177" s="199">
        <f t="shared" si="14"/>
        <v>0</v>
      </c>
      <c r="BF177" s="199">
        <f t="shared" si="15"/>
        <v>0</v>
      </c>
      <c r="BG177" s="199">
        <f t="shared" si="16"/>
        <v>0</v>
      </c>
      <c r="BH177" s="199">
        <f t="shared" si="17"/>
        <v>0</v>
      </c>
      <c r="BI177" s="199">
        <f t="shared" si="18"/>
        <v>0</v>
      </c>
      <c r="BJ177" s="13" t="s">
        <v>91</v>
      </c>
      <c r="BK177" s="199">
        <f t="shared" si="19"/>
        <v>0</v>
      </c>
      <c r="BL177" s="13" t="s">
        <v>124</v>
      </c>
      <c r="BM177" s="198" t="s">
        <v>315</v>
      </c>
    </row>
    <row r="178" spans="1:65" s="2" customFormat="1" ht="16.5" customHeight="1">
      <c r="A178" s="31"/>
      <c r="B178" s="32"/>
      <c r="C178" s="187" t="s">
        <v>226</v>
      </c>
      <c r="D178" s="187" t="s">
        <v>119</v>
      </c>
      <c r="E178" s="188" t="s">
        <v>316</v>
      </c>
      <c r="F178" s="189" t="s">
        <v>317</v>
      </c>
      <c r="G178" s="190" t="s">
        <v>314</v>
      </c>
      <c r="H178" s="191">
        <v>104.7</v>
      </c>
      <c r="I178" s="192"/>
      <c r="J178" s="193">
        <f t="shared" si="10"/>
        <v>0</v>
      </c>
      <c r="K178" s="189" t="s">
        <v>123</v>
      </c>
      <c r="L178" s="36"/>
      <c r="M178" s="200" t="s">
        <v>1</v>
      </c>
      <c r="N178" s="201" t="s">
        <v>48</v>
      </c>
      <c r="O178" s="202"/>
      <c r="P178" s="203">
        <f t="shared" si="11"/>
        <v>0</v>
      </c>
      <c r="Q178" s="203">
        <v>0</v>
      </c>
      <c r="R178" s="203">
        <f t="shared" si="12"/>
        <v>0</v>
      </c>
      <c r="S178" s="203">
        <v>0</v>
      </c>
      <c r="T178" s="204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8" t="s">
        <v>124</v>
      </c>
      <c r="AT178" s="198" t="s">
        <v>119</v>
      </c>
      <c r="AU178" s="198" t="s">
        <v>91</v>
      </c>
      <c r="AY178" s="13" t="s">
        <v>118</v>
      </c>
      <c r="BE178" s="199">
        <f t="shared" si="14"/>
        <v>0</v>
      </c>
      <c r="BF178" s="199">
        <f t="shared" si="15"/>
        <v>0</v>
      </c>
      <c r="BG178" s="199">
        <f t="shared" si="16"/>
        <v>0</v>
      </c>
      <c r="BH178" s="199">
        <f t="shared" si="17"/>
        <v>0</v>
      </c>
      <c r="BI178" s="199">
        <f t="shared" si="18"/>
        <v>0</v>
      </c>
      <c r="BJ178" s="13" t="s">
        <v>91</v>
      </c>
      <c r="BK178" s="199">
        <f t="shared" si="19"/>
        <v>0</v>
      </c>
      <c r="BL178" s="13" t="s">
        <v>124</v>
      </c>
      <c r="BM178" s="198" t="s">
        <v>318</v>
      </c>
    </row>
    <row r="179" spans="1:31" s="2" customFormat="1" ht="6.95" customHeight="1">
      <c r="A179" s="31"/>
      <c r="B179" s="51"/>
      <c r="C179" s="52"/>
      <c r="D179" s="52"/>
      <c r="E179" s="52"/>
      <c r="F179" s="52"/>
      <c r="G179" s="52"/>
      <c r="H179" s="52"/>
      <c r="I179" s="145"/>
      <c r="J179" s="52"/>
      <c r="K179" s="52"/>
      <c r="L179" s="36"/>
      <c r="M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</row>
  </sheetData>
  <sheetProtection algorithmName="SHA-512" hashValue="rw78OPaqp0IHwi3G+WrysCfrtaV8vAj4awIgEXhspnpn6dRQY2h9Jopra/v+UNu8rzMpfWZxIjE1SxW3lRh1ww==" saltValue="3RbdA0RnkMgZhfTMLwAYBg==" spinCount="100000" sheet="1" objects="1" scenarios="1" formatColumns="0" formatRows="0" autoFilter="0"/>
  <autoFilter ref="C116:K178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DESKTOP-4EPUNVH\Moje</dc:creator>
  <cp:keywords/>
  <dc:description/>
  <cp:lastModifiedBy>Moje</cp:lastModifiedBy>
  <dcterms:created xsi:type="dcterms:W3CDTF">2020-06-17T11:47:14Z</dcterms:created>
  <dcterms:modified xsi:type="dcterms:W3CDTF">2022-05-19T08:10:49Z</dcterms:modified>
  <cp:category/>
  <cp:version/>
  <cp:contentType/>
  <cp:contentStatus/>
</cp:coreProperties>
</file>